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ctrlProps/ctrlProp3.xml" ContentType="application/vnd.ms-excel.controlproperties+xml"/>
  <Override PartName="/xl/drawings/drawing5.xml" ContentType="application/vnd.openxmlformats-officedocument.drawing+xml"/>
  <Override PartName="/xl/ctrlProps/ctrlProp4.xml" ContentType="application/vnd.ms-excel.controlproperties+xml"/>
  <Override PartName="/xl/drawings/drawing6.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A_STATS\NTD Data\2018\Posted Set Dec 13\"/>
    </mc:Choice>
  </mc:AlternateContent>
  <bookViews>
    <workbookView xWindow="0" yWindow="0" windowWidth="28800" windowHeight="12435" tabRatio="746"/>
  </bookViews>
  <sheets>
    <sheet name="Read Me" sheetId="4" r:id="rId1"/>
    <sheet name="Data Dictionary" sheetId="7" r:id="rId2"/>
    <sheet name="All Employees by Mode" sheetId="1" r:id="rId3"/>
    <sheet name="Full Time Employees by Mode" sheetId="5" r:id="rId4"/>
    <sheet name="Part Time Employees by Mode" sheetId="6" r:id="rId5"/>
    <sheet name="Agency Totals" sheetId="3" r:id="rId6"/>
    <sheet name="Summary Tables" sheetId="2" r:id="rId7"/>
  </sheets>
  <definedNames>
    <definedName name="_xlnm._FilterDatabase" localSheetId="5" hidden="1">'Agency Totals'!$A$1:$DC$531</definedName>
    <definedName name="_xlnm._FilterDatabase" localSheetId="2" hidden="1">'All Employees by Mode'!$A$1:$BE$700</definedName>
    <definedName name="_xlnm._FilterDatabase" localSheetId="3" hidden="1">'Full Time Employees by Mode'!$A$1:$AK$700</definedName>
    <definedName name="_xlnm._FilterDatabase" localSheetId="4" hidden="1">'Part Time Employees by Mode'!$A$1:$AK$700</definedName>
    <definedName name="FM_UZA" localSheetId="6">OFFSET('Summary Tables'!$AK$9,0,0,COUNT('Summary Tables'!$AK:$AK))</definedName>
    <definedName name="FM_Vehicles" localSheetId="6">OFFSET('Summary Tables'!$AQ$44,0,0,COUNT('Summary Tables'!$AQ:$AQ))</definedName>
    <definedName name="GA_UZA" localSheetId="6">OFFSET('Summary Tables'!$AL$9,0,0,COUNT('Summary Tables'!$AL:$AL))</definedName>
    <definedName name="GA_Vehicles" localSheetId="6">OFFSET('Summary Tables'!$AR$44,0,0,COUNT('Summary Tables'!$AR:$AR))</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itleRegion1.f3.ab4.7">Table2[[#Headers],[
VOMS]]</definedName>
    <definedName name="TitleRegion2.e8.ab17.7">Table3[[#Headers],[Column1]]</definedName>
    <definedName name="TitleRegion3.b23.ab38.7">Table4[[#Headers],[Description]]</definedName>
    <definedName name="TitleRegion4.e42.ab51.7">Table5[[#Headers],[Column1]]</definedName>
    <definedName name="TitleRegion5.d57.ab113.7">Table6[[#Headers],[State]]</definedName>
    <definedName name="Total_UZA" localSheetId="6">OFFSET('Summary Tables'!$AM$9,0,0,COUNT('Summary Tables'!$AM:$AM))</definedName>
    <definedName name="Total_Vehicles" localSheetId="6">OFFSET('Summary Tables'!$AS$44,0,0,COUNT('Summary Tables'!$AS:$AS))</definedName>
    <definedName name="VM_UZA" localSheetId="6">OFFSET('Summary Tables'!$AJ$9,0,0,COUNT('Summary Tables'!$AJ:$AJ))</definedName>
    <definedName name="VM_Vehicles" localSheetId="6">OFFSET('Summary Tables'!$AP$44,0,0,COUNT('Summary Tables'!$AP:$AP))</definedName>
    <definedName name="VO_UZA" localSheetId="6">OFFSET('Summary Tables'!$AI$9,0,0,COUNT('Summary Tables'!$AI:$AI))</definedName>
    <definedName name="VO_Vehicles" localSheetId="6">OFFSET('Summary Tables'!$AO$44,0,0,COUNT('Summary Tables'!$AO:$AO))</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3" i="2" l="1"/>
  <c r="G33" i="2"/>
  <c r="H33" i="2"/>
  <c r="I33" i="2"/>
  <c r="J33" i="2"/>
  <c r="K33" i="2"/>
  <c r="L33" i="2"/>
  <c r="M33" i="2"/>
  <c r="N33" i="2"/>
  <c r="O33" i="2"/>
  <c r="P33" i="2"/>
  <c r="Q33" i="2"/>
  <c r="R33" i="2"/>
  <c r="S33" i="2"/>
  <c r="X33" i="2" s="1"/>
  <c r="T33" i="2"/>
  <c r="U33" i="2"/>
  <c r="Z33" i="2" s="1"/>
  <c r="V33" i="2"/>
  <c r="AA33" i="2" s="1"/>
  <c r="W33" i="2"/>
  <c r="AB33" i="2" s="1"/>
  <c r="Y33" i="2"/>
  <c r="A45" i="2" l="1"/>
  <c r="A10" i="2"/>
  <c r="DC383" i="3"/>
  <c r="DC382" i="3"/>
  <c r="DC381" i="3"/>
  <c r="DC380" i="3"/>
  <c r="DC379" i="3"/>
  <c r="DC378" i="3"/>
  <c r="DC377" i="3"/>
  <c r="DC376" i="3"/>
  <c r="DC375" i="3"/>
  <c r="DC374" i="3"/>
  <c r="DC373" i="3"/>
  <c r="DC372" i="3"/>
  <c r="DC371" i="3"/>
  <c r="DC370" i="3"/>
  <c r="DC369" i="3"/>
  <c r="DC368" i="3"/>
  <c r="DC367" i="3"/>
  <c r="DC366" i="3"/>
  <c r="DC365" i="3"/>
  <c r="DC364" i="3"/>
  <c r="DC363" i="3"/>
  <c r="DC362" i="3"/>
  <c r="DC361" i="3"/>
  <c r="DC360" i="3"/>
  <c r="DC359" i="3"/>
  <c r="DC358" i="3"/>
  <c r="DC357" i="3"/>
  <c r="DC356" i="3"/>
  <c r="DC355" i="3"/>
  <c r="DC354" i="3"/>
  <c r="DC353" i="3"/>
  <c r="DC352" i="3"/>
  <c r="DC351" i="3"/>
  <c r="DC350" i="3"/>
  <c r="DC349" i="3"/>
  <c r="DC348" i="3"/>
  <c r="DC347" i="3"/>
  <c r="DC346" i="3"/>
  <c r="DC345" i="3"/>
  <c r="DC344" i="3"/>
  <c r="DC343" i="3"/>
  <c r="DC342" i="3"/>
  <c r="DC341" i="3"/>
  <c r="DC340" i="3"/>
  <c r="DC339" i="3"/>
  <c r="DC338" i="3"/>
  <c r="DC337" i="3"/>
  <c r="DC336" i="3"/>
  <c r="DC335" i="3"/>
  <c r="DC334" i="3"/>
  <c r="DC333" i="3"/>
  <c r="DC332" i="3"/>
  <c r="DC331" i="3"/>
  <c r="DC330" i="3"/>
  <c r="DC329" i="3"/>
  <c r="DC328" i="3"/>
  <c r="DC327" i="3"/>
  <c r="DC326" i="3"/>
  <c r="DC325" i="3"/>
  <c r="DC324" i="3"/>
  <c r="DC323" i="3"/>
  <c r="DC322" i="3"/>
  <c r="DC321" i="3"/>
  <c r="DC320" i="3"/>
  <c r="DC319" i="3"/>
  <c r="DC318" i="3"/>
  <c r="DC317" i="3"/>
  <c r="DC316" i="3"/>
  <c r="DC315" i="3"/>
  <c r="DC314" i="3"/>
  <c r="DC313" i="3"/>
  <c r="DC312" i="3"/>
  <c r="DC311" i="3"/>
  <c r="DC310" i="3"/>
  <c r="DC309" i="3"/>
  <c r="DC308" i="3"/>
  <c r="DC307" i="3"/>
  <c r="DC306" i="3"/>
  <c r="DC305" i="3"/>
  <c r="DC304" i="3"/>
  <c r="DC303" i="3"/>
  <c r="DC302" i="3"/>
  <c r="DC301" i="3"/>
  <c r="DC300" i="3"/>
  <c r="DC299" i="3"/>
  <c r="DC298" i="3"/>
  <c r="DC297" i="3"/>
  <c r="DC296" i="3"/>
  <c r="DC295" i="3"/>
  <c r="DC294" i="3"/>
  <c r="DC293" i="3"/>
  <c r="DC292" i="3"/>
  <c r="DC291" i="3"/>
  <c r="DC290" i="3"/>
  <c r="DC289" i="3"/>
  <c r="DC288" i="3"/>
  <c r="DC287" i="3"/>
  <c r="DC286" i="3"/>
  <c r="DC285" i="3"/>
  <c r="DC284" i="3"/>
  <c r="DC283" i="3"/>
  <c r="DC282" i="3"/>
  <c r="DC281" i="3"/>
  <c r="DC280" i="3"/>
  <c r="DC279" i="3"/>
  <c r="DC278" i="3"/>
  <c r="DC277" i="3"/>
  <c r="DC276" i="3"/>
  <c r="DC275" i="3"/>
  <c r="DC274" i="3"/>
  <c r="DC273" i="3"/>
  <c r="DC272" i="3"/>
  <c r="DC271" i="3"/>
  <c r="DC270" i="3"/>
  <c r="DC269" i="3"/>
  <c r="DC268" i="3"/>
  <c r="DC267" i="3"/>
  <c r="DC266" i="3"/>
  <c r="DC265" i="3"/>
  <c r="DC264" i="3"/>
  <c r="DC263" i="3"/>
  <c r="DC262" i="3"/>
  <c r="DC261" i="3"/>
  <c r="DC260" i="3"/>
  <c r="DC259" i="3"/>
  <c r="DC258" i="3"/>
  <c r="DC257" i="3"/>
  <c r="DC256" i="3"/>
  <c r="DC255" i="3"/>
  <c r="DC254" i="3"/>
  <c r="DC253" i="3"/>
  <c r="DC252" i="3"/>
  <c r="DC251" i="3"/>
  <c r="DC250" i="3"/>
  <c r="DC249" i="3"/>
  <c r="DC248" i="3"/>
  <c r="DC247" i="3"/>
  <c r="DC246" i="3"/>
  <c r="DC245" i="3"/>
  <c r="DC244" i="3"/>
  <c r="DC243" i="3"/>
  <c r="DC242" i="3"/>
  <c r="DC241" i="3"/>
  <c r="DC240" i="3"/>
  <c r="DC239" i="3"/>
  <c r="DC238" i="3"/>
  <c r="DC237" i="3"/>
  <c r="DC236" i="3"/>
  <c r="DC235" i="3"/>
  <c r="DC234" i="3"/>
  <c r="DC233" i="3"/>
  <c r="DC232" i="3"/>
  <c r="DC231" i="3"/>
  <c r="DC230" i="3"/>
  <c r="DC229" i="3"/>
  <c r="DC228" i="3"/>
  <c r="DC227" i="3"/>
  <c r="DC226" i="3"/>
  <c r="DC225" i="3"/>
  <c r="DC224" i="3"/>
  <c r="DC223" i="3"/>
  <c r="DC222" i="3"/>
  <c r="DC221" i="3"/>
  <c r="DC220" i="3"/>
  <c r="DC219" i="3"/>
  <c r="DC218" i="3"/>
  <c r="DC217" i="3"/>
  <c r="DC216" i="3"/>
  <c r="DC215" i="3"/>
  <c r="DC214" i="3"/>
  <c r="DC213" i="3"/>
  <c r="DC212" i="3"/>
  <c r="DC211" i="3"/>
  <c r="DC210" i="3"/>
  <c r="DC209" i="3"/>
  <c r="DC208" i="3"/>
  <c r="DC207" i="3"/>
  <c r="DC206" i="3"/>
  <c r="DC205" i="3"/>
  <c r="DC204" i="3"/>
  <c r="DC203" i="3"/>
  <c r="DC202" i="3"/>
  <c r="DC201" i="3"/>
  <c r="DC200" i="3"/>
  <c r="DC199" i="3"/>
  <c r="DC198" i="3"/>
  <c r="DC197" i="3"/>
  <c r="DC196" i="3"/>
  <c r="DC195" i="3"/>
  <c r="DC194" i="3"/>
  <c r="DC193" i="3"/>
  <c r="DC192" i="3"/>
  <c r="DC191" i="3"/>
  <c r="DC190" i="3"/>
  <c r="DC189" i="3"/>
  <c r="DC188" i="3"/>
  <c r="DC187" i="3"/>
  <c r="DC186" i="3"/>
  <c r="DC185" i="3"/>
  <c r="DC184" i="3"/>
  <c r="DC183" i="3"/>
  <c r="DC182" i="3"/>
  <c r="DC181" i="3"/>
  <c r="DC180" i="3"/>
  <c r="DC179" i="3"/>
  <c r="DC178" i="3"/>
  <c r="DC177" i="3"/>
  <c r="DC176" i="3"/>
  <c r="DC175" i="3"/>
  <c r="DC174" i="3"/>
  <c r="DC173" i="3"/>
  <c r="DC172" i="3"/>
  <c r="DC171" i="3"/>
  <c r="DC170" i="3"/>
  <c r="DC169" i="3"/>
  <c r="DC168" i="3"/>
  <c r="DC167" i="3"/>
  <c r="DC166" i="3"/>
  <c r="DC165" i="3"/>
  <c r="DC164" i="3"/>
  <c r="DC163" i="3"/>
  <c r="DC162" i="3"/>
  <c r="DC161" i="3"/>
  <c r="DC160" i="3"/>
  <c r="DC159" i="3"/>
  <c r="DC158" i="3"/>
  <c r="DC157" i="3"/>
  <c r="DC156" i="3"/>
  <c r="DC155" i="3"/>
  <c r="DC154" i="3"/>
  <c r="DC153" i="3"/>
  <c r="DC152" i="3"/>
  <c r="DC151" i="3"/>
  <c r="DC150" i="3"/>
  <c r="DC149" i="3"/>
  <c r="DC148" i="3"/>
  <c r="DC147" i="3"/>
  <c r="DC146" i="3"/>
  <c r="DC145" i="3"/>
  <c r="DC144" i="3"/>
  <c r="DC143" i="3"/>
  <c r="DC142" i="3"/>
  <c r="DC141" i="3"/>
  <c r="DC140" i="3"/>
  <c r="DC139" i="3"/>
  <c r="DC138" i="3"/>
  <c r="DC137" i="3"/>
  <c r="DC136" i="3"/>
  <c r="DC135" i="3"/>
  <c r="DC134" i="3"/>
  <c r="DC133" i="3"/>
  <c r="DC132" i="3"/>
  <c r="DC131" i="3"/>
  <c r="DC130" i="3"/>
  <c r="DC129" i="3"/>
  <c r="DC128" i="3"/>
  <c r="DC127" i="3"/>
  <c r="DC126" i="3"/>
  <c r="DC125" i="3"/>
  <c r="DC124" i="3"/>
  <c r="DC123" i="3"/>
  <c r="DC122" i="3"/>
  <c r="DC121" i="3"/>
  <c r="DC120" i="3"/>
  <c r="DC119" i="3"/>
  <c r="DC118" i="3"/>
  <c r="DC117" i="3"/>
  <c r="DC116" i="3"/>
  <c r="DC115" i="3"/>
  <c r="DC114" i="3"/>
  <c r="DC113" i="3"/>
  <c r="DC112" i="3"/>
  <c r="DC111" i="3"/>
  <c r="DC110" i="3"/>
  <c r="DC109" i="3"/>
  <c r="DC108" i="3"/>
  <c r="DC107" i="3"/>
  <c r="DC106" i="3"/>
  <c r="DC105" i="3"/>
  <c r="DC104" i="3"/>
  <c r="DC103" i="3"/>
  <c r="DC102" i="3"/>
  <c r="DC101" i="3"/>
  <c r="DC100" i="3"/>
  <c r="DC99" i="3"/>
  <c r="DC98" i="3"/>
  <c r="DC97" i="3"/>
  <c r="DC96" i="3"/>
  <c r="DC95" i="3"/>
  <c r="DC94" i="3"/>
  <c r="DC93" i="3"/>
  <c r="DC92" i="3"/>
  <c r="DC91" i="3"/>
  <c r="DC90" i="3"/>
  <c r="DC89" i="3"/>
  <c r="DC88" i="3"/>
  <c r="DC87" i="3"/>
  <c r="DC86" i="3"/>
  <c r="DC85" i="3"/>
  <c r="DC84" i="3"/>
  <c r="DC83" i="3"/>
  <c r="DC82" i="3"/>
  <c r="DC81" i="3"/>
  <c r="DC80" i="3"/>
  <c r="DC79" i="3"/>
  <c r="DC78" i="3"/>
  <c r="DC77" i="3"/>
  <c r="DC76" i="3"/>
  <c r="DC75" i="3"/>
  <c r="DC74" i="3"/>
  <c r="DC73" i="3"/>
  <c r="DC72" i="3"/>
  <c r="DC71" i="3"/>
  <c r="DC70" i="3"/>
  <c r="DC69" i="3"/>
  <c r="DC68" i="3"/>
  <c r="DC67" i="3"/>
  <c r="DC66" i="3"/>
  <c r="DC65" i="3"/>
  <c r="DC64" i="3"/>
  <c r="DC63" i="3"/>
  <c r="DC62" i="3"/>
  <c r="DC61" i="3"/>
  <c r="DC60" i="3"/>
  <c r="DC59" i="3"/>
  <c r="DC58" i="3"/>
  <c r="DC57" i="3"/>
  <c r="DC56" i="3"/>
  <c r="DC55" i="3"/>
  <c r="DC54" i="3"/>
  <c r="DC53" i="3"/>
  <c r="DC52" i="3"/>
  <c r="DC51" i="3"/>
  <c r="DC50" i="3"/>
  <c r="DC49" i="3"/>
  <c r="DC48" i="3"/>
  <c r="DC47" i="3"/>
  <c r="DC46" i="3"/>
  <c r="DC45" i="3"/>
  <c r="DC44" i="3"/>
  <c r="DC43" i="3"/>
  <c r="DC42" i="3"/>
  <c r="DC41" i="3"/>
  <c r="DC40" i="3"/>
  <c r="DC39" i="3"/>
  <c r="DC38" i="3"/>
  <c r="DC37" i="3"/>
  <c r="DC36" i="3"/>
  <c r="DC35" i="3"/>
  <c r="DC34" i="3"/>
  <c r="DC33" i="3"/>
  <c r="DC32" i="3"/>
  <c r="DC31" i="3"/>
  <c r="DC30" i="3"/>
  <c r="DC29" i="3"/>
  <c r="DC28" i="3"/>
  <c r="DC27" i="3"/>
  <c r="DC26" i="3"/>
  <c r="DC25" i="3"/>
  <c r="DC24" i="3"/>
  <c r="DC23" i="3"/>
  <c r="DC22" i="3"/>
  <c r="DC21" i="3"/>
  <c r="DC20" i="3"/>
  <c r="DC19" i="3"/>
  <c r="DC18" i="3"/>
  <c r="DC17" i="3"/>
  <c r="DC16" i="3"/>
  <c r="DC15" i="3"/>
  <c r="DC14" i="3"/>
  <c r="DC13" i="3"/>
  <c r="DC12" i="3"/>
  <c r="DC11" i="3"/>
  <c r="DC10" i="3"/>
  <c r="DC9" i="3"/>
  <c r="DC8" i="3"/>
  <c r="DC7" i="3"/>
  <c r="DC6" i="3"/>
  <c r="DC5" i="3"/>
  <c r="DC4" i="3"/>
  <c r="DC3" i="3"/>
  <c r="DC2" i="3"/>
  <c r="AK700" i="6"/>
  <c r="AK699" i="6"/>
  <c r="AK698" i="6"/>
  <c r="AK697" i="6"/>
  <c r="AK694" i="6"/>
  <c r="AK696" i="6"/>
  <c r="AK695" i="6"/>
  <c r="AK693" i="6"/>
  <c r="AK692" i="6"/>
  <c r="AK691" i="6"/>
  <c r="AK690" i="6"/>
  <c r="AK688" i="6"/>
  <c r="AK687" i="6"/>
  <c r="AK689" i="6"/>
  <c r="AK686" i="6"/>
  <c r="AK685" i="6"/>
  <c r="AK684" i="6"/>
  <c r="AK683" i="6"/>
  <c r="AK682" i="6"/>
  <c r="AK681" i="6"/>
  <c r="AK680" i="6"/>
  <c r="AK677" i="6"/>
  <c r="AK679" i="6"/>
  <c r="AK676" i="6"/>
  <c r="AK678" i="6"/>
  <c r="AK675" i="6"/>
  <c r="AK674" i="6"/>
  <c r="AK670" i="6"/>
  <c r="AK673" i="6"/>
  <c r="AK672" i="6"/>
  <c r="AK668" i="6"/>
  <c r="AK671" i="6"/>
  <c r="AK669" i="6"/>
  <c r="AK667" i="6"/>
  <c r="AK664" i="6"/>
  <c r="AK666" i="6"/>
  <c r="AK665" i="6"/>
  <c r="AK662" i="6"/>
  <c r="AK663" i="6"/>
  <c r="AK661" i="6"/>
  <c r="AK660" i="6"/>
  <c r="AK659" i="6"/>
  <c r="AK658" i="6"/>
  <c r="AK656" i="6"/>
  <c r="AK657" i="6"/>
  <c r="AK652" i="6"/>
  <c r="AK651" i="6"/>
  <c r="AK653" i="6"/>
  <c r="AK655" i="6"/>
  <c r="AK654" i="6"/>
  <c r="AK649" i="6"/>
  <c r="AK650" i="6"/>
  <c r="AK647" i="6"/>
  <c r="AK648" i="6"/>
  <c r="AK643" i="6"/>
  <c r="AK641" i="6"/>
  <c r="AK646" i="6"/>
  <c r="AK642" i="6"/>
  <c r="AK639" i="6"/>
  <c r="AK645" i="6"/>
  <c r="AK640" i="6"/>
  <c r="AK638" i="6"/>
  <c r="AK644" i="6"/>
  <c r="AK636" i="6"/>
  <c r="AK635" i="6"/>
  <c r="AK637" i="6"/>
  <c r="AK634" i="6"/>
  <c r="AK632" i="6"/>
  <c r="AK630" i="6"/>
  <c r="AK633" i="6"/>
  <c r="AK629" i="6"/>
  <c r="AK631" i="6"/>
  <c r="AK628" i="6"/>
  <c r="AK625" i="6"/>
  <c r="AK623" i="6"/>
  <c r="AK626" i="6"/>
  <c r="AK627" i="6"/>
  <c r="AK624" i="6"/>
  <c r="AK617" i="6"/>
  <c r="AK614" i="6"/>
  <c r="AK613" i="6"/>
  <c r="AK621" i="6"/>
  <c r="AK620" i="6"/>
  <c r="AK615" i="6"/>
  <c r="AK619" i="6"/>
  <c r="AK612" i="6"/>
  <c r="AK618" i="6"/>
  <c r="AK622" i="6"/>
  <c r="AK616" i="6"/>
  <c r="AK607" i="6"/>
  <c r="AK606" i="6"/>
  <c r="AK610" i="6"/>
  <c r="AK608" i="6"/>
  <c r="AK609" i="6"/>
  <c r="AK611" i="6"/>
  <c r="AK602" i="6"/>
  <c r="AK604" i="6"/>
  <c r="AK603" i="6"/>
  <c r="AK605" i="6"/>
  <c r="AK601" i="6"/>
  <c r="AK598" i="6"/>
  <c r="AK600" i="6"/>
  <c r="AK596" i="6"/>
  <c r="AK599" i="6"/>
  <c r="AK597" i="6"/>
  <c r="AK594" i="6"/>
  <c r="AK593" i="6"/>
  <c r="AK592" i="6"/>
  <c r="AK589" i="6"/>
  <c r="AK590" i="6"/>
  <c r="AK588" i="6"/>
  <c r="AK595" i="6"/>
  <c r="AK591" i="6"/>
  <c r="AK587" i="6"/>
  <c r="AK586" i="6"/>
  <c r="AK583" i="6"/>
  <c r="AK585" i="6"/>
  <c r="AK582" i="6"/>
  <c r="AK584" i="6"/>
  <c r="AK581" i="6"/>
  <c r="AK578" i="6"/>
  <c r="AK579" i="6"/>
  <c r="AK580" i="6"/>
  <c r="AK577" i="6"/>
  <c r="AK571" i="6"/>
  <c r="AK570" i="6"/>
  <c r="AK565" i="6"/>
  <c r="AK575" i="6"/>
  <c r="AK564" i="6"/>
  <c r="AK573" i="6"/>
  <c r="AK567" i="6"/>
  <c r="AK572" i="6"/>
  <c r="AK566" i="6"/>
  <c r="AK569" i="6"/>
  <c r="AK568" i="6"/>
  <c r="AK576" i="6"/>
  <c r="AK562" i="6"/>
  <c r="AK574" i="6"/>
  <c r="AK563" i="6"/>
  <c r="AK560" i="6"/>
  <c r="AK558" i="6"/>
  <c r="AK559" i="6"/>
  <c r="AK557" i="6"/>
  <c r="AK556" i="6"/>
  <c r="AK561" i="6"/>
  <c r="AK554" i="6"/>
  <c r="AK552" i="6"/>
  <c r="AK551" i="6"/>
  <c r="AK553" i="6"/>
  <c r="AK555" i="6"/>
  <c r="AK549" i="6"/>
  <c r="AK548" i="6"/>
  <c r="AK550" i="6"/>
  <c r="AK545" i="6"/>
  <c r="AK546" i="6"/>
  <c r="AK547" i="6"/>
  <c r="AK544" i="6"/>
  <c r="AK540" i="6"/>
  <c r="AK532" i="6"/>
  <c r="AK534" i="6"/>
  <c r="AK531" i="6"/>
  <c r="AK539" i="6"/>
  <c r="AK538" i="6"/>
  <c r="AK541" i="6"/>
  <c r="AK533" i="6"/>
  <c r="AK536" i="6"/>
  <c r="AK535" i="6"/>
  <c r="AK543" i="6"/>
  <c r="AK542" i="6"/>
  <c r="AK537" i="6"/>
  <c r="AK529" i="6"/>
  <c r="AK530" i="6"/>
  <c r="AK520" i="6"/>
  <c r="AK525" i="6"/>
  <c r="AK519" i="6"/>
  <c r="AK518" i="6"/>
  <c r="AK524" i="6"/>
  <c r="AK521" i="6"/>
  <c r="AK522" i="6"/>
  <c r="AK523" i="6"/>
  <c r="AK527" i="6"/>
  <c r="AK526" i="6"/>
  <c r="AK528" i="6"/>
  <c r="AK514" i="6"/>
  <c r="AK512" i="6"/>
  <c r="AK513" i="6"/>
  <c r="AK517" i="6"/>
  <c r="AK515" i="6"/>
  <c r="AK511" i="6"/>
  <c r="AK516" i="6"/>
  <c r="AK510" i="6"/>
  <c r="AK509" i="6"/>
  <c r="AK508" i="6"/>
  <c r="AK507" i="6"/>
  <c r="AK501" i="6"/>
  <c r="AK498" i="6"/>
  <c r="AK502" i="6"/>
  <c r="AK505" i="6"/>
  <c r="AK499" i="6"/>
  <c r="AK506" i="6"/>
  <c r="AK503" i="6"/>
  <c r="AK500" i="6"/>
  <c r="AK504" i="6"/>
  <c r="AK493" i="6"/>
  <c r="AK495" i="6"/>
  <c r="AK491" i="6"/>
  <c r="AK489" i="6"/>
  <c r="AK497" i="6"/>
  <c r="AK492" i="6"/>
  <c r="AK488" i="6"/>
  <c r="AK490" i="6"/>
  <c r="AK496" i="6"/>
  <c r="AK487" i="6"/>
  <c r="AK494" i="6"/>
  <c r="AK477" i="6"/>
  <c r="AK486" i="6"/>
  <c r="AK476" i="6"/>
  <c r="AK482" i="6"/>
  <c r="AK479" i="6"/>
  <c r="AK474" i="6"/>
  <c r="AK472" i="6"/>
  <c r="AK485" i="6"/>
  <c r="AK480" i="6"/>
  <c r="AK473" i="6"/>
  <c r="AK475" i="6"/>
  <c r="AK481" i="6"/>
  <c r="AK483" i="6"/>
  <c r="AK484" i="6"/>
  <c r="AK478" i="6"/>
  <c r="AK471" i="6"/>
  <c r="AK468" i="6"/>
  <c r="AK469" i="6"/>
  <c r="AK467" i="6"/>
  <c r="AK470" i="6"/>
  <c r="AK466" i="6"/>
  <c r="AK465" i="6"/>
  <c r="AK461" i="6"/>
  <c r="AK464" i="6"/>
  <c r="AK463" i="6"/>
  <c r="AK462" i="6"/>
  <c r="AK459" i="6"/>
  <c r="AK458" i="6"/>
  <c r="AK460" i="6"/>
  <c r="AK452" i="6"/>
  <c r="AK457" i="6"/>
  <c r="AK454" i="6"/>
  <c r="AK453" i="6"/>
  <c r="AK455" i="6"/>
  <c r="AK456" i="6"/>
  <c r="AK451" i="6"/>
  <c r="AK447" i="6"/>
  <c r="AK450" i="6"/>
  <c r="AK448" i="6"/>
  <c r="AK445" i="6"/>
  <c r="AK449" i="6"/>
  <c r="AK446" i="6"/>
  <c r="AK444" i="6"/>
  <c r="AK443" i="6"/>
  <c r="AK442" i="6"/>
  <c r="AK439" i="6"/>
  <c r="AK441" i="6"/>
  <c r="AK440" i="6"/>
  <c r="AK438" i="6"/>
  <c r="AK437" i="6"/>
  <c r="AK432" i="6"/>
  <c r="AK436" i="6"/>
  <c r="AK434" i="6"/>
  <c r="AK426" i="6"/>
  <c r="AK430" i="6"/>
  <c r="AK429" i="6"/>
  <c r="AK427" i="6"/>
  <c r="AK433" i="6"/>
  <c r="AK428" i="6"/>
  <c r="AK431" i="6"/>
  <c r="AK435" i="6"/>
  <c r="AK425" i="6"/>
  <c r="AK424" i="6"/>
  <c r="AK412" i="6"/>
  <c r="AK411" i="6"/>
  <c r="AK423" i="6"/>
  <c r="AK419" i="6"/>
  <c r="AK415" i="6"/>
  <c r="AK418" i="6"/>
  <c r="AK414" i="6"/>
  <c r="AK413" i="6"/>
  <c r="AK422" i="6"/>
  <c r="AK417" i="6"/>
  <c r="AK421" i="6"/>
  <c r="AK420" i="6"/>
  <c r="AK416" i="6"/>
  <c r="AK410" i="6"/>
  <c r="AK408" i="6"/>
  <c r="AK409" i="6"/>
  <c r="AK407" i="6"/>
  <c r="AK406" i="6"/>
  <c r="AK404" i="6"/>
  <c r="AK405" i="6"/>
  <c r="AK403" i="6"/>
  <c r="AK402" i="6"/>
  <c r="AK400" i="6"/>
  <c r="AK399" i="6"/>
  <c r="AK398" i="6"/>
  <c r="AK401" i="6"/>
  <c r="AK397" i="6"/>
  <c r="AK394" i="6"/>
  <c r="AK396" i="6"/>
  <c r="AK395" i="6"/>
  <c r="AK389" i="6"/>
  <c r="AK390" i="6"/>
  <c r="AK392" i="6"/>
  <c r="AK391" i="6"/>
  <c r="AK393" i="6"/>
  <c r="AK388" i="6"/>
  <c r="AK387" i="6"/>
  <c r="AK384" i="6"/>
  <c r="AK386" i="6"/>
  <c r="AK385" i="6"/>
  <c r="AK383" i="6"/>
  <c r="AK382" i="6"/>
  <c r="AK379" i="6"/>
  <c r="AK381" i="6"/>
  <c r="AK380" i="6"/>
  <c r="AK378" i="6"/>
  <c r="AK376" i="6"/>
  <c r="AK375" i="6"/>
  <c r="AK377" i="6"/>
  <c r="AK373" i="6"/>
  <c r="AK374" i="6"/>
  <c r="AK372" i="6"/>
  <c r="AK368" i="6"/>
  <c r="AK367" i="6"/>
  <c r="AK371" i="6"/>
  <c r="AK366" i="6"/>
  <c r="AK369" i="6"/>
  <c r="AK370" i="6"/>
  <c r="AK365" i="6"/>
  <c r="AK363" i="6"/>
  <c r="AK364" i="6"/>
  <c r="AK362" i="6"/>
  <c r="AK358" i="6"/>
  <c r="AK361" i="6"/>
  <c r="AK360" i="6"/>
  <c r="AK359" i="6"/>
  <c r="AK356" i="6"/>
  <c r="AK357" i="6"/>
  <c r="AK355" i="6"/>
  <c r="AK352" i="6"/>
  <c r="AK354" i="6"/>
  <c r="AK351" i="6"/>
  <c r="AK353" i="6"/>
  <c r="AK344" i="6"/>
  <c r="AK348" i="6"/>
  <c r="AK349" i="6"/>
  <c r="AK343" i="6"/>
  <c r="AK346" i="6"/>
  <c r="AK347" i="6"/>
  <c r="AK350" i="6"/>
  <c r="AK345" i="6"/>
  <c r="AK342" i="6"/>
  <c r="AK338" i="6"/>
  <c r="AK335" i="6"/>
  <c r="AK337" i="6"/>
  <c r="AK341" i="6"/>
  <c r="AK336" i="6"/>
  <c r="AK334" i="6"/>
  <c r="AK340" i="6"/>
  <c r="AK339" i="6"/>
  <c r="AK330" i="6"/>
  <c r="AK332" i="6"/>
  <c r="AK331" i="6"/>
  <c r="AK333" i="6"/>
  <c r="AK329" i="6"/>
  <c r="AK328" i="6"/>
  <c r="AK327" i="6"/>
  <c r="AK326" i="6"/>
  <c r="AK325" i="6"/>
  <c r="AK322" i="6"/>
  <c r="AK324" i="6"/>
  <c r="AK323" i="6"/>
  <c r="AK321" i="6"/>
  <c r="AK317" i="6"/>
  <c r="AK318" i="6"/>
  <c r="AK320" i="6"/>
  <c r="AK319" i="6"/>
  <c r="AK316" i="6"/>
  <c r="AK313" i="6"/>
  <c r="AK315" i="6"/>
  <c r="AK314" i="6"/>
  <c r="AK312" i="6"/>
  <c r="AK311" i="6"/>
  <c r="AK310" i="6"/>
  <c r="AK309" i="6"/>
  <c r="AK307" i="6"/>
  <c r="AK308" i="6"/>
  <c r="AK306" i="6"/>
  <c r="AK303" i="6"/>
  <c r="AK304" i="6"/>
  <c r="AK305" i="6"/>
  <c r="AK300" i="6"/>
  <c r="AK301" i="6"/>
  <c r="AK302" i="6"/>
  <c r="AK299" i="6"/>
  <c r="AK298" i="6"/>
  <c r="AK297" i="6"/>
  <c r="AK296" i="6"/>
  <c r="AK295" i="6"/>
  <c r="AK294" i="6"/>
  <c r="AK293" i="6"/>
  <c r="AK292" i="6"/>
  <c r="AK290" i="6"/>
  <c r="AK289" i="6"/>
  <c r="AK291" i="6"/>
  <c r="AK288" i="6"/>
  <c r="AK287" i="6"/>
  <c r="AK286" i="6"/>
  <c r="AK285" i="6"/>
  <c r="AK284" i="6"/>
  <c r="AK283" i="6"/>
  <c r="AK280" i="6"/>
  <c r="AK282" i="6"/>
  <c r="AK281" i="6"/>
  <c r="AK278" i="6"/>
  <c r="AK279" i="6"/>
  <c r="AK277" i="6"/>
  <c r="AK276" i="6"/>
  <c r="AK275" i="6"/>
  <c r="AK274" i="6"/>
  <c r="AK272" i="6"/>
  <c r="AK273" i="6"/>
  <c r="AK271" i="6"/>
  <c r="AK270" i="6"/>
  <c r="AK266" i="6"/>
  <c r="AK267" i="6"/>
  <c r="AK269" i="6"/>
  <c r="AK268" i="6"/>
  <c r="AK264" i="6"/>
  <c r="AK265" i="6"/>
  <c r="AK261" i="6"/>
  <c r="AK263" i="6"/>
  <c r="AK262" i="6"/>
  <c r="AK259" i="6"/>
  <c r="AK260" i="6"/>
  <c r="AK258" i="6"/>
  <c r="AK257" i="6"/>
  <c r="AK256" i="6"/>
  <c r="AK254" i="6"/>
  <c r="AK255" i="6"/>
  <c r="AK253" i="6"/>
  <c r="AK252" i="6"/>
  <c r="AK251" i="6"/>
  <c r="AK250" i="6"/>
  <c r="AK249" i="6"/>
  <c r="AK248" i="6"/>
  <c r="AK247" i="6"/>
  <c r="AK245" i="6"/>
  <c r="AK246" i="6"/>
  <c r="AK244" i="6"/>
  <c r="AK242" i="6"/>
  <c r="AK243" i="6"/>
  <c r="AK241" i="6"/>
  <c r="AK236" i="6"/>
  <c r="AK239" i="6"/>
  <c r="AK240" i="6"/>
  <c r="AK238" i="6"/>
  <c r="AK237" i="6"/>
  <c r="AK234" i="6"/>
  <c r="AK235" i="6"/>
  <c r="AK233" i="6"/>
  <c r="AK232" i="6"/>
  <c r="AK231" i="6"/>
  <c r="AK230" i="6"/>
  <c r="AK229" i="6"/>
  <c r="AK227" i="6"/>
  <c r="AK226" i="6"/>
  <c r="AK228" i="6"/>
  <c r="AK225" i="6"/>
  <c r="AK224" i="6"/>
  <c r="AK223" i="6"/>
  <c r="AK219" i="6"/>
  <c r="AK221" i="6"/>
  <c r="AK222" i="6"/>
  <c r="AK220" i="6"/>
  <c r="AK218" i="6"/>
  <c r="AK217" i="6"/>
  <c r="AK214" i="6"/>
  <c r="AK215" i="6"/>
  <c r="AK216" i="6"/>
  <c r="AK212" i="6"/>
  <c r="AK213" i="6"/>
  <c r="AK211" i="6"/>
  <c r="AK209" i="6"/>
  <c r="AK210" i="6"/>
  <c r="AK207" i="6"/>
  <c r="AK208" i="6"/>
  <c r="AK206" i="6"/>
  <c r="AK205" i="6"/>
  <c r="AK204" i="6"/>
  <c r="AK203" i="6"/>
  <c r="AK200" i="6"/>
  <c r="AK202" i="6"/>
  <c r="AK201" i="6"/>
  <c r="AK197" i="6"/>
  <c r="AK198" i="6"/>
  <c r="AK199" i="6"/>
  <c r="AK195" i="6"/>
  <c r="AK194" i="6"/>
  <c r="AK196" i="6"/>
  <c r="AK193" i="6"/>
  <c r="AK192" i="6"/>
  <c r="AK191" i="6"/>
  <c r="AK190" i="6"/>
  <c r="AK188" i="6"/>
  <c r="AK189" i="6"/>
  <c r="AK183" i="6"/>
  <c r="AK187" i="6"/>
  <c r="AK186" i="6"/>
  <c r="AK184" i="6"/>
  <c r="AK185" i="6"/>
  <c r="AK182" i="6"/>
  <c r="AK181" i="6"/>
  <c r="AK180" i="6"/>
  <c r="AK178" i="6"/>
  <c r="AK179" i="6"/>
  <c r="AK176" i="6"/>
  <c r="AK175" i="6"/>
  <c r="AK177" i="6"/>
  <c r="AK174" i="6"/>
  <c r="AK170" i="6"/>
  <c r="AK173" i="6"/>
  <c r="AK171" i="6"/>
  <c r="AK172" i="6"/>
  <c r="AK168" i="6"/>
  <c r="AK167" i="6"/>
  <c r="AK169" i="6"/>
  <c r="AK165" i="6"/>
  <c r="AK166" i="6"/>
  <c r="AK164" i="6"/>
  <c r="AK163" i="6"/>
  <c r="AK162" i="6"/>
  <c r="AK161" i="6"/>
  <c r="AK159" i="6"/>
  <c r="AK160" i="6"/>
  <c r="AK158" i="6"/>
  <c r="AK157" i="6"/>
  <c r="AK156" i="6"/>
  <c r="AK153" i="6"/>
  <c r="AK154" i="6"/>
  <c r="AK155" i="6"/>
  <c r="AK152" i="6"/>
  <c r="AK151" i="6"/>
  <c r="AK150" i="6"/>
  <c r="AK149" i="6"/>
  <c r="AK145" i="6"/>
  <c r="AK144" i="6"/>
  <c r="AK146" i="6"/>
  <c r="AK148" i="6"/>
  <c r="AK147" i="6"/>
  <c r="AK143" i="6"/>
  <c r="AK141" i="6"/>
  <c r="AK140" i="6"/>
  <c r="AK142" i="6"/>
  <c r="AK139" i="6"/>
  <c r="AK138" i="6"/>
  <c r="AK136" i="6"/>
  <c r="AK137" i="6"/>
  <c r="AK135" i="6"/>
  <c r="AK133" i="6"/>
  <c r="AK132" i="6"/>
  <c r="AK134" i="6"/>
  <c r="AK131" i="6"/>
  <c r="AK130" i="6"/>
  <c r="AK129" i="6"/>
  <c r="AK126" i="6"/>
  <c r="AK127" i="6"/>
  <c r="AK128" i="6"/>
  <c r="AK125" i="6"/>
  <c r="AK123" i="6"/>
  <c r="AK124" i="6"/>
  <c r="AK120" i="6"/>
  <c r="AK119" i="6"/>
  <c r="AK121" i="6"/>
  <c r="AK122" i="6"/>
  <c r="AK118" i="6"/>
  <c r="AK117" i="6"/>
  <c r="AK116" i="6"/>
  <c r="AK113" i="6"/>
  <c r="AK112" i="6"/>
  <c r="AK114" i="6"/>
  <c r="AK111" i="6"/>
  <c r="AK115" i="6"/>
  <c r="AK110" i="6"/>
  <c r="AK109" i="6"/>
  <c r="AK108" i="6"/>
  <c r="AK107" i="6"/>
  <c r="AK106" i="6"/>
  <c r="AK105" i="6"/>
  <c r="AK102" i="6"/>
  <c r="AK103" i="6"/>
  <c r="AK104" i="6"/>
  <c r="AK101" i="6"/>
  <c r="AK100" i="6"/>
  <c r="AK99" i="6"/>
  <c r="AK97" i="6"/>
  <c r="AK98" i="6"/>
  <c r="AK96" i="6"/>
  <c r="AK90" i="6"/>
  <c r="AK94" i="6"/>
  <c r="AK91" i="6"/>
  <c r="AK92" i="6"/>
  <c r="AK93" i="6"/>
  <c r="AK95" i="6"/>
  <c r="AK89" i="6"/>
  <c r="AK88" i="6"/>
  <c r="AK87" i="6"/>
  <c r="AK86" i="6"/>
  <c r="AK84" i="6"/>
  <c r="AK85" i="6"/>
  <c r="AK82" i="6"/>
  <c r="AK83" i="6"/>
  <c r="AK81" i="6"/>
  <c r="AK80" i="6"/>
  <c r="AK78" i="6"/>
  <c r="AK79" i="6"/>
  <c r="AK77" i="6"/>
  <c r="AK76" i="6"/>
  <c r="AK75" i="6"/>
  <c r="AK74" i="6"/>
  <c r="AK71" i="6"/>
  <c r="AK72" i="6"/>
  <c r="AK73" i="6"/>
  <c r="AK69" i="6"/>
  <c r="AK70" i="6"/>
  <c r="AK64" i="6"/>
  <c r="AK65" i="6"/>
  <c r="AK68" i="6"/>
  <c r="AK66" i="6"/>
  <c r="AK67" i="6"/>
  <c r="AK61" i="6"/>
  <c r="AK63" i="6"/>
  <c r="AK62" i="6"/>
  <c r="AK60" i="6"/>
  <c r="AK59" i="6"/>
  <c r="AK56" i="6"/>
  <c r="AK57" i="6"/>
  <c r="AK58" i="6"/>
  <c r="AK55" i="6"/>
  <c r="AK53" i="6"/>
  <c r="AK50" i="6"/>
  <c r="AK51" i="6"/>
  <c r="AK52" i="6"/>
  <c r="AK54" i="6"/>
  <c r="AK49" i="6"/>
  <c r="AK48" i="6"/>
  <c r="AK45" i="6"/>
  <c r="AK46" i="6"/>
  <c r="AK47" i="6"/>
  <c r="AK43" i="6"/>
  <c r="AK44" i="6"/>
  <c r="AK41" i="6"/>
  <c r="AK42" i="6"/>
  <c r="AK40" i="6"/>
  <c r="AK39" i="6"/>
  <c r="AK38" i="6"/>
  <c r="AK36" i="6"/>
  <c r="AK37" i="6"/>
  <c r="AK35" i="6"/>
  <c r="AK33" i="6"/>
  <c r="AK32" i="6"/>
  <c r="AK34" i="6"/>
  <c r="AK29" i="6"/>
  <c r="AK27" i="6"/>
  <c r="AK31" i="6"/>
  <c r="AK30" i="6"/>
  <c r="AK28" i="6"/>
  <c r="AK22" i="6"/>
  <c r="AK23" i="6"/>
  <c r="AK24" i="6"/>
  <c r="AK25" i="6"/>
  <c r="AK26" i="6"/>
  <c r="AK20" i="6"/>
  <c r="AK21" i="6"/>
  <c r="AK18" i="6"/>
  <c r="AK15" i="6"/>
  <c r="AK16" i="6"/>
  <c r="AK17" i="6"/>
  <c r="AK19" i="6"/>
  <c r="AK13" i="6"/>
  <c r="AK14" i="6"/>
  <c r="AK9" i="6"/>
  <c r="AK12" i="6"/>
  <c r="AK11" i="6"/>
  <c r="AK10" i="6"/>
  <c r="AK8" i="6"/>
  <c r="AK6" i="6"/>
  <c r="AK7" i="6"/>
  <c r="AK5" i="6"/>
  <c r="AK3" i="6"/>
  <c r="AK2" i="6"/>
  <c r="AK4" i="6"/>
  <c r="AK2" i="5"/>
  <c r="AK3" i="5"/>
  <c r="AK5" i="5"/>
  <c r="AK7" i="5"/>
  <c r="AK6" i="5"/>
  <c r="AK8" i="5"/>
  <c r="AK10" i="5"/>
  <c r="AK11" i="5"/>
  <c r="AK12" i="5"/>
  <c r="AK9" i="5"/>
  <c r="AK14" i="5"/>
  <c r="AK13" i="5"/>
  <c r="AK18" i="5"/>
  <c r="AK19" i="5"/>
  <c r="AK17" i="5"/>
  <c r="AK16" i="5"/>
  <c r="AK15" i="5"/>
  <c r="AK21" i="5"/>
  <c r="AK20" i="5"/>
  <c r="AK22" i="5"/>
  <c r="AK26" i="5"/>
  <c r="AK25" i="5"/>
  <c r="AK24" i="5"/>
  <c r="AK23" i="5"/>
  <c r="AK29" i="5"/>
  <c r="AK28" i="5"/>
  <c r="AK30" i="5"/>
  <c r="AK31" i="5"/>
  <c r="AK27" i="5"/>
  <c r="AK34" i="5"/>
  <c r="AK32" i="5"/>
  <c r="AK33" i="5"/>
  <c r="AK36" i="5"/>
  <c r="AK35" i="5"/>
  <c r="AK37" i="5"/>
  <c r="AK38" i="5"/>
  <c r="AK39" i="5"/>
  <c r="AK40" i="5"/>
  <c r="AK42" i="5"/>
  <c r="AK41" i="5"/>
  <c r="AK44" i="5"/>
  <c r="AK43" i="5"/>
  <c r="AK46" i="5"/>
  <c r="AK45" i="5"/>
  <c r="AK47" i="5"/>
  <c r="AK48" i="5"/>
  <c r="AK49" i="5"/>
  <c r="AK53" i="5"/>
  <c r="AK51" i="5"/>
  <c r="AK54" i="5"/>
  <c r="AK52" i="5"/>
  <c r="AK50" i="5"/>
  <c r="AK55" i="5"/>
  <c r="AK57" i="5"/>
  <c r="AK56" i="5"/>
  <c r="AK58" i="5"/>
  <c r="AK59" i="5"/>
  <c r="AK60" i="5"/>
  <c r="AK63" i="5"/>
  <c r="AK61" i="5"/>
  <c r="AK62" i="5"/>
  <c r="AK64" i="5"/>
  <c r="AK67" i="5"/>
  <c r="AK66" i="5"/>
  <c r="AK68" i="5"/>
  <c r="AK65" i="5"/>
  <c r="AK70" i="5"/>
  <c r="AK69" i="5"/>
  <c r="AK73" i="5"/>
  <c r="AK72" i="5"/>
  <c r="AK71" i="5"/>
  <c r="AK75" i="5"/>
  <c r="AK74" i="5"/>
  <c r="AK76" i="5"/>
  <c r="AK77" i="5"/>
  <c r="AK79" i="5"/>
  <c r="AK78" i="5"/>
  <c r="AK81" i="5"/>
  <c r="AK80" i="5"/>
  <c r="AK83" i="5"/>
  <c r="AK82" i="5"/>
  <c r="AK84" i="5"/>
  <c r="AK86" i="5"/>
  <c r="AK85" i="5"/>
  <c r="AK88" i="5"/>
  <c r="AK87" i="5"/>
  <c r="AK89" i="5"/>
  <c r="AK95" i="5"/>
  <c r="AK93" i="5"/>
  <c r="AK90" i="5"/>
  <c r="AK92" i="5"/>
  <c r="AK91" i="5"/>
  <c r="AK94" i="5"/>
  <c r="AK96" i="5"/>
  <c r="AK98" i="5"/>
  <c r="AK97" i="5"/>
  <c r="AK99" i="5"/>
  <c r="AK100" i="5"/>
  <c r="AK101" i="5"/>
  <c r="AK104" i="5"/>
  <c r="AK103" i="5"/>
  <c r="AK102" i="5"/>
  <c r="AK105" i="5"/>
  <c r="AK106" i="5"/>
  <c r="AK107" i="5"/>
  <c r="AK108" i="5"/>
  <c r="AK109" i="5"/>
  <c r="AK110" i="5"/>
  <c r="AK112" i="5"/>
  <c r="AK113" i="5"/>
  <c r="AK116" i="5"/>
  <c r="AK117" i="5"/>
  <c r="AK115" i="5"/>
  <c r="AK114" i="5"/>
  <c r="AK111" i="5"/>
  <c r="AK118" i="5"/>
  <c r="AK120" i="5"/>
  <c r="AK122" i="5"/>
  <c r="AK121" i="5"/>
  <c r="AK119" i="5"/>
  <c r="AK124" i="5"/>
  <c r="AK123" i="5"/>
  <c r="AK125" i="5"/>
  <c r="AK128" i="5"/>
  <c r="AK127" i="5"/>
  <c r="AK126" i="5"/>
  <c r="AK129" i="5"/>
  <c r="AK130" i="5"/>
  <c r="AK131" i="5"/>
  <c r="AK134" i="5"/>
  <c r="AK132" i="5"/>
  <c r="AK133" i="5"/>
  <c r="AK135" i="5"/>
  <c r="AK136" i="5"/>
  <c r="AK137" i="5"/>
  <c r="AK138" i="5"/>
  <c r="AK139" i="5"/>
  <c r="AK142" i="5"/>
  <c r="AK140" i="5"/>
  <c r="AK141" i="5"/>
  <c r="AK143" i="5"/>
  <c r="AK145" i="5"/>
  <c r="AK147" i="5"/>
  <c r="AK148" i="5"/>
  <c r="AK146" i="5"/>
  <c r="AK144" i="5"/>
  <c r="AK149" i="5"/>
  <c r="AK150" i="5"/>
  <c r="AK151" i="5"/>
  <c r="AK152" i="5"/>
  <c r="AK155" i="5"/>
  <c r="AK154" i="5"/>
  <c r="AK153" i="5"/>
  <c r="AK156" i="5"/>
  <c r="AK157" i="5"/>
  <c r="AK158" i="5"/>
  <c r="AK160" i="5"/>
  <c r="AK159" i="5"/>
  <c r="AK161" i="5"/>
  <c r="AK162" i="5"/>
  <c r="AK163" i="5"/>
  <c r="AK164" i="5"/>
  <c r="AK166" i="5"/>
  <c r="AK165" i="5"/>
  <c r="AK167" i="5"/>
  <c r="AK168" i="5"/>
  <c r="AK169" i="5"/>
  <c r="AK172" i="5"/>
  <c r="AK171" i="5"/>
  <c r="AK173" i="5"/>
  <c r="AK170" i="5"/>
  <c r="AK174" i="5"/>
  <c r="AK175" i="5"/>
  <c r="AK177" i="5"/>
  <c r="AK176" i="5"/>
  <c r="AK179" i="5"/>
  <c r="AK178" i="5"/>
  <c r="AK181" i="5"/>
  <c r="AK182" i="5"/>
  <c r="AK180" i="5"/>
  <c r="AK186" i="5"/>
  <c r="AK185" i="5"/>
  <c r="AK183" i="5"/>
  <c r="AK184" i="5"/>
  <c r="AK187" i="5"/>
  <c r="AK190" i="5"/>
  <c r="AK189" i="5"/>
  <c r="AK188" i="5"/>
  <c r="AK191" i="5"/>
  <c r="AK195" i="5"/>
  <c r="AK192" i="5"/>
  <c r="AK193" i="5"/>
  <c r="AK196" i="5"/>
  <c r="AK194" i="5"/>
  <c r="AK199" i="5"/>
  <c r="AK198" i="5"/>
  <c r="AK197" i="5"/>
  <c r="AK201" i="5"/>
  <c r="AK202" i="5"/>
  <c r="AK200" i="5"/>
  <c r="AK205" i="5"/>
  <c r="AK203" i="5"/>
  <c r="AK204" i="5"/>
  <c r="AK206" i="5"/>
  <c r="AK208" i="5"/>
  <c r="AK207" i="5"/>
  <c r="AK210" i="5"/>
  <c r="AK209" i="5"/>
  <c r="AK211" i="5"/>
  <c r="AK213" i="5"/>
  <c r="AK216" i="5"/>
  <c r="AK212" i="5"/>
  <c r="AK214" i="5"/>
  <c r="AK215" i="5"/>
  <c r="AK217" i="5"/>
  <c r="AK219" i="5"/>
  <c r="AK218" i="5"/>
  <c r="AK222" i="5"/>
  <c r="AK220" i="5"/>
  <c r="AK223" i="5"/>
  <c r="AK221" i="5"/>
  <c r="AK224" i="5"/>
  <c r="AK225" i="5"/>
  <c r="AK228" i="5"/>
  <c r="AK227" i="5"/>
  <c r="AK226" i="5"/>
  <c r="AK229" i="5"/>
  <c r="AK230" i="5"/>
  <c r="AK231" i="5"/>
  <c r="AK232" i="5"/>
  <c r="AK234" i="5"/>
  <c r="AK233" i="5"/>
  <c r="AK235" i="5"/>
  <c r="AK240" i="5"/>
  <c r="AK237" i="5"/>
  <c r="AK236" i="5"/>
  <c r="AK238" i="5"/>
  <c r="AK239" i="5"/>
  <c r="AK242" i="5"/>
  <c r="AK241" i="5"/>
  <c r="AK243" i="5"/>
  <c r="AK244" i="5"/>
  <c r="AK246" i="5"/>
  <c r="AK245" i="5"/>
  <c r="AK247" i="5"/>
  <c r="AK248" i="5"/>
  <c r="AK250" i="5"/>
  <c r="AK249" i="5"/>
  <c r="AK251" i="5"/>
  <c r="AK252" i="5"/>
  <c r="AK253" i="5"/>
  <c r="AK255" i="5"/>
  <c r="AK254" i="5"/>
  <c r="AK257" i="5"/>
  <c r="AK256" i="5"/>
  <c r="AK258" i="5"/>
  <c r="AK259" i="5"/>
  <c r="AK260" i="5"/>
  <c r="AK262" i="5"/>
  <c r="AK263" i="5"/>
  <c r="AK261" i="5"/>
  <c r="AK265" i="5"/>
  <c r="AK264" i="5"/>
  <c r="AK267" i="5"/>
  <c r="AK268" i="5"/>
  <c r="AK269" i="5"/>
  <c r="AK266" i="5"/>
  <c r="AK270" i="5"/>
  <c r="AK271" i="5"/>
  <c r="AK272" i="5"/>
  <c r="AK273" i="5"/>
  <c r="AK274" i="5"/>
  <c r="AK275" i="5"/>
  <c r="AK276" i="5"/>
  <c r="AK277" i="5"/>
  <c r="AK279" i="5"/>
  <c r="AK278" i="5"/>
  <c r="AK282" i="5"/>
  <c r="AK280" i="5"/>
  <c r="AK283" i="5"/>
  <c r="AK281" i="5"/>
  <c r="AK284" i="5"/>
  <c r="AK285" i="5"/>
  <c r="AK286" i="5"/>
  <c r="AK287" i="5"/>
  <c r="AK288" i="5"/>
  <c r="AK290" i="5"/>
  <c r="AK291" i="5"/>
  <c r="AK289" i="5"/>
  <c r="AK292" i="5"/>
  <c r="AK293" i="5"/>
  <c r="AK294" i="5"/>
  <c r="AK296" i="5"/>
  <c r="AK295" i="5"/>
  <c r="AK297" i="5"/>
  <c r="AK299" i="5"/>
  <c r="AK298" i="5"/>
  <c r="AK300" i="5"/>
  <c r="AK302" i="5"/>
  <c r="AK301" i="5"/>
  <c r="AK304" i="5"/>
  <c r="AK303" i="5"/>
  <c r="AK305" i="5"/>
  <c r="AK306" i="5"/>
  <c r="AK307" i="5"/>
  <c r="AK308" i="5"/>
  <c r="AK309" i="5"/>
  <c r="AK310" i="5"/>
  <c r="AK311" i="5"/>
  <c r="AK312" i="5"/>
  <c r="AK316" i="5"/>
  <c r="AK313" i="5"/>
  <c r="AK315" i="5"/>
  <c r="AK314" i="5"/>
  <c r="AK319" i="5"/>
  <c r="AK317" i="5"/>
  <c r="AK320" i="5"/>
  <c r="AK318" i="5"/>
  <c r="AK323" i="5"/>
  <c r="AK324" i="5"/>
  <c r="AK321" i="5"/>
  <c r="AK322" i="5"/>
  <c r="AK325" i="5"/>
  <c r="AK326" i="5"/>
  <c r="AK328" i="5"/>
  <c r="AK327" i="5"/>
  <c r="AK332" i="5"/>
  <c r="AK331" i="5"/>
  <c r="AK329" i="5"/>
  <c r="AK330" i="5"/>
  <c r="AK333" i="5"/>
  <c r="AK339" i="5"/>
  <c r="AK334" i="5"/>
  <c r="AK336" i="5"/>
  <c r="AK337" i="5"/>
  <c r="AK338" i="5"/>
  <c r="AK340" i="5"/>
  <c r="AK341" i="5"/>
  <c r="AK335" i="5"/>
  <c r="AK342" i="5"/>
  <c r="AK343" i="5"/>
  <c r="AK346" i="5"/>
  <c r="AK349" i="5"/>
  <c r="AK344" i="5"/>
  <c r="AK348" i="5"/>
  <c r="AK350" i="5"/>
  <c r="AK345" i="5"/>
  <c r="AK347" i="5"/>
  <c r="AK353" i="5"/>
  <c r="AK351" i="5"/>
  <c r="AK354" i="5"/>
  <c r="AK352" i="5"/>
  <c r="AK357" i="5"/>
  <c r="AK355" i="5"/>
  <c r="AK356" i="5"/>
  <c r="AK360" i="5"/>
  <c r="AK359" i="5"/>
  <c r="AK361" i="5"/>
  <c r="AK358" i="5"/>
  <c r="AK362" i="5"/>
  <c r="AK364" i="5"/>
  <c r="AK363" i="5"/>
  <c r="AK370" i="5"/>
  <c r="AK366" i="5"/>
  <c r="AK367" i="5"/>
  <c r="AK368" i="5"/>
  <c r="AK365" i="5"/>
  <c r="AK369" i="5"/>
  <c r="AK371" i="5"/>
  <c r="AK372" i="5"/>
  <c r="AK374" i="5"/>
  <c r="AK373" i="5"/>
  <c r="AK376" i="5"/>
  <c r="AK377" i="5"/>
  <c r="AK375" i="5"/>
  <c r="AK378" i="5"/>
  <c r="AK382" i="5"/>
  <c r="AK380" i="5"/>
  <c r="AK379" i="5"/>
  <c r="AK381" i="5"/>
  <c r="AK383" i="5"/>
  <c r="AK386" i="5"/>
  <c r="AK384" i="5"/>
  <c r="AK387" i="5"/>
  <c r="AK388" i="5"/>
  <c r="AK385" i="5"/>
  <c r="AK391" i="5"/>
  <c r="AK392" i="5"/>
  <c r="AK389" i="5"/>
  <c r="AK390" i="5"/>
  <c r="AK393" i="5"/>
  <c r="AK396" i="5"/>
  <c r="AK394" i="5"/>
  <c r="AK397" i="5"/>
  <c r="AK395" i="5"/>
  <c r="AK401" i="5"/>
  <c r="AK398" i="5"/>
  <c r="AK399" i="5"/>
  <c r="AK400" i="5"/>
  <c r="AK403" i="5"/>
  <c r="AK405" i="5"/>
  <c r="AK402" i="5"/>
  <c r="AK404" i="5"/>
  <c r="AK406" i="5"/>
  <c r="AK407" i="5"/>
  <c r="AK409" i="5"/>
  <c r="AK408" i="5"/>
  <c r="AK410" i="5"/>
  <c r="AK413" i="5"/>
  <c r="AK412" i="5"/>
  <c r="AK416" i="5"/>
  <c r="AK420" i="5"/>
  <c r="AK418" i="5"/>
  <c r="AK421" i="5"/>
  <c r="AK417" i="5"/>
  <c r="AK414" i="5"/>
  <c r="AK422" i="5"/>
  <c r="AK419" i="5"/>
  <c r="AK415" i="5"/>
  <c r="AK423" i="5"/>
  <c r="AK411" i="5"/>
  <c r="AK424" i="5"/>
  <c r="AK425" i="5"/>
  <c r="AK428" i="5"/>
  <c r="AK433" i="5"/>
  <c r="AK429" i="5"/>
  <c r="AK427" i="5"/>
  <c r="AK426" i="5"/>
  <c r="AK430" i="5"/>
  <c r="AK435" i="5"/>
  <c r="AK434" i="5"/>
  <c r="AK432" i="5"/>
  <c r="AK436" i="5"/>
  <c r="AK431" i="5"/>
  <c r="AK438" i="5"/>
  <c r="AK440" i="5"/>
  <c r="AK441" i="5"/>
  <c r="AK439" i="5"/>
  <c r="AK442" i="5"/>
  <c r="AK437" i="5"/>
  <c r="AK444" i="5"/>
  <c r="AK443" i="5"/>
  <c r="AK445" i="5"/>
  <c r="AK446" i="5"/>
  <c r="AK450" i="5"/>
  <c r="AK447" i="5"/>
  <c r="AK449" i="5"/>
  <c r="AK448" i="5"/>
  <c r="AK451" i="5"/>
  <c r="AK455" i="5"/>
  <c r="AK454" i="5"/>
  <c r="AK457" i="5"/>
  <c r="AK456" i="5"/>
  <c r="AK453" i="5"/>
  <c r="AK452" i="5"/>
  <c r="AK460" i="5"/>
  <c r="AK458" i="5"/>
  <c r="AK459" i="5"/>
  <c r="AK462" i="5"/>
  <c r="AK463" i="5"/>
  <c r="AK464" i="5"/>
  <c r="AK461" i="5"/>
  <c r="AK465" i="5"/>
  <c r="AK466" i="5"/>
  <c r="AK471" i="5"/>
  <c r="AK470" i="5"/>
  <c r="AK467" i="5"/>
  <c r="AK469" i="5"/>
  <c r="AK468" i="5"/>
  <c r="AK478" i="5"/>
  <c r="AK481" i="5"/>
  <c r="AK483" i="5"/>
  <c r="AK475" i="5"/>
  <c r="AK473" i="5"/>
  <c r="AK484" i="5"/>
  <c r="AK472" i="5"/>
  <c r="AK479" i="5"/>
  <c r="AK482" i="5"/>
  <c r="AK485" i="5"/>
  <c r="AK486" i="5"/>
  <c r="AK480" i="5"/>
  <c r="AK476" i="5"/>
  <c r="AK474" i="5"/>
  <c r="AK477" i="5"/>
  <c r="AK493" i="5"/>
  <c r="AK487" i="5"/>
  <c r="AK494" i="5"/>
  <c r="AK490" i="5"/>
  <c r="AK488" i="5"/>
  <c r="AK496" i="5"/>
  <c r="AK491" i="5"/>
  <c r="AK497" i="5"/>
  <c r="AK492" i="5"/>
  <c r="AK495" i="5"/>
  <c r="AK489" i="5"/>
  <c r="AK498" i="5"/>
  <c r="AK499" i="5"/>
  <c r="AK500" i="5"/>
  <c r="AK503" i="5"/>
  <c r="AK506" i="5"/>
  <c r="AK505" i="5"/>
  <c r="AK502" i="5"/>
  <c r="AK501" i="5"/>
  <c r="AK504" i="5"/>
  <c r="AK508" i="5"/>
  <c r="AK509" i="5"/>
  <c r="AK510" i="5"/>
  <c r="AK507" i="5"/>
  <c r="AK515" i="5"/>
  <c r="AK516" i="5"/>
  <c r="AK511" i="5"/>
  <c r="AK517" i="5"/>
  <c r="AK513" i="5"/>
  <c r="AK512" i="5"/>
  <c r="AK514" i="5"/>
  <c r="AK527" i="5"/>
  <c r="AK523" i="5"/>
  <c r="AK526" i="5"/>
  <c r="AK522" i="5"/>
  <c r="AK518" i="5"/>
  <c r="AK521" i="5"/>
  <c r="AK524" i="5"/>
  <c r="AK519" i="5"/>
  <c r="AK520" i="5"/>
  <c r="AK528" i="5"/>
  <c r="AK525" i="5"/>
  <c r="AK531" i="5"/>
  <c r="AK541" i="5"/>
  <c r="AK532" i="5"/>
  <c r="AK543" i="5"/>
  <c r="AK539" i="5"/>
  <c r="AK536" i="5"/>
  <c r="AK533" i="5"/>
  <c r="AK530" i="5"/>
  <c r="AK529" i="5"/>
  <c r="AK534" i="5"/>
  <c r="AK538" i="5"/>
  <c r="AK540" i="5"/>
  <c r="AK542" i="5"/>
  <c r="AK535" i="5"/>
  <c r="AK537" i="5"/>
  <c r="AK547" i="5"/>
  <c r="AK544" i="5"/>
  <c r="AK548" i="5"/>
  <c r="AK545" i="5"/>
  <c r="AK550" i="5"/>
  <c r="AK549" i="5"/>
  <c r="AK546" i="5"/>
  <c r="AK552" i="5"/>
  <c r="AK555" i="5"/>
  <c r="AK553" i="5"/>
  <c r="AK551" i="5"/>
  <c r="AK554" i="5"/>
  <c r="AK559" i="5"/>
  <c r="AK560" i="5"/>
  <c r="AK558" i="5"/>
  <c r="AK556" i="5"/>
  <c r="AK557" i="5"/>
  <c r="AK561" i="5"/>
  <c r="AK576" i="5"/>
  <c r="AK574" i="5"/>
  <c r="AK566" i="5"/>
  <c r="AK562" i="5"/>
  <c r="AK568" i="5"/>
  <c r="AK572" i="5"/>
  <c r="AK564" i="5"/>
  <c r="AK567" i="5"/>
  <c r="AK570" i="5"/>
  <c r="AK573" i="5"/>
  <c r="AK575" i="5"/>
  <c r="AK565" i="5"/>
  <c r="AK563" i="5"/>
  <c r="AK571" i="5"/>
  <c r="AK569" i="5"/>
  <c r="AK580" i="5"/>
  <c r="AK578" i="5"/>
  <c r="AK577" i="5"/>
  <c r="AK579" i="5"/>
  <c r="AK584" i="5"/>
  <c r="AK582" i="5"/>
  <c r="AK583" i="5"/>
  <c r="AK585" i="5"/>
  <c r="AK581" i="5"/>
  <c r="AK587" i="5"/>
  <c r="AK586" i="5"/>
  <c r="AK590" i="5"/>
  <c r="AK588" i="5"/>
  <c r="AK593" i="5"/>
  <c r="AK591" i="5"/>
  <c r="AK594" i="5"/>
  <c r="AK595" i="5"/>
  <c r="AK592" i="5"/>
  <c r="AK589" i="5"/>
  <c r="AK596" i="5"/>
  <c r="AK597" i="5"/>
  <c r="AK598" i="5"/>
  <c r="AK600" i="5"/>
  <c r="AK599" i="5"/>
  <c r="AK601" i="5"/>
  <c r="AK605" i="5"/>
  <c r="AK604" i="5"/>
  <c r="AK603" i="5"/>
  <c r="AK602" i="5"/>
  <c r="AK608" i="5"/>
  <c r="AK609" i="5"/>
  <c r="AK610" i="5"/>
  <c r="AK606" i="5"/>
  <c r="AK611" i="5"/>
  <c r="AK607" i="5"/>
  <c r="AK616" i="5"/>
  <c r="AK617" i="5"/>
  <c r="AK615" i="5"/>
  <c r="AK622" i="5"/>
  <c r="AK620" i="5"/>
  <c r="AK612" i="5"/>
  <c r="AK613" i="5"/>
  <c r="AK618" i="5"/>
  <c r="AK614" i="5"/>
  <c r="AK619" i="5"/>
  <c r="AK621" i="5"/>
  <c r="AK626" i="5"/>
  <c r="AK625" i="5"/>
  <c r="AK627" i="5"/>
  <c r="AK624" i="5"/>
  <c r="AK623" i="5"/>
  <c r="AK628" i="5"/>
  <c r="AK633" i="5"/>
  <c r="AK631" i="5"/>
  <c r="AK629" i="5"/>
  <c r="AK630" i="5"/>
  <c r="AK632" i="5"/>
  <c r="AK634" i="5"/>
  <c r="AK637" i="5"/>
  <c r="AK636" i="5"/>
  <c r="AK635" i="5"/>
  <c r="AK640" i="5"/>
  <c r="AK641" i="5"/>
  <c r="AK645" i="5"/>
  <c r="AK639" i="5"/>
  <c r="AK638" i="5"/>
  <c r="AK644" i="5"/>
  <c r="AK646" i="5"/>
  <c r="AK642" i="5"/>
  <c r="AK643" i="5"/>
  <c r="AK647" i="5"/>
  <c r="AK648" i="5"/>
  <c r="AK654" i="5"/>
  <c r="AK652" i="5"/>
  <c r="AK649" i="5"/>
  <c r="AK655" i="5"/>
  <c r="AK653" i="5"/>
  <c r="AK651" i="5"/>
  <c r="AK650" i="5"/>
  <c r="AK656" i="5"/>
  <c r="AK657" i="5"/>
  <c r="AK660" i="5"/>
  <c r="AK663" i="5"/>
  <c r="AK658" i="5"/>
  <c r="AK661" i="5"/>
  <c r="AK659" i="5"/>
  <c r="AK662" i="5"/>
  <c r="AK665" i="5"/>
  <c r="AK666" i="5"/>
  <c r="AK664" i="5"/>
  <c r="AK669" i="5"/>
  <c r="AK671" i="5"/>
  <c r="AK672" i="5"/>
  <c r="AK670" i="5"/>
  <c r="AK668" i="5"/>
  <c r="AK673" i="5"/>
  <c r="AK667" i="5"/>
  <c r="AK674" i="5"/>
  <c r="AK675" i="5"/>
  <c r="AK676" i="5"/>
  <c r="AK678" i="5"/>
  <c r="AK677" i="5"/>
  <c r="AK679" i="5"/>
  <c r="AK680" i="5"/>
  <c r="AK681" i="5"/>
  <c r="AK682" i="5"/>
  <c r="AK683" i="5"/>
  <c r="AK684" i="5"/>
  <c r="AK685" i="5"/>
  <c r="AK686" i="5"/>
  <c r="AK687" i="5"/>
  <c r="AK688" i="5"/>
  <c r="AK689" i="5"/>
  <c r="AK693" i="5"/>
  <c r="AK690" i="5"/>
  <c r="AK691" i="5"/>
  <c r="AK692" i="5"/>
  <c r="AK695" i="5"/>
  <c r="AK696" i="5"/>
  <c r="AK694" i="5"/>
  <c r="AK697" i="5"/>
  <c r="AK698" i="5"/>
  <c r="AK699" i="5"/>
  <c r="AK700" i="5"/>
  <c r="AK4" i="5"/>
  <c r="BE5" i="1"/>
  <c r="BE3" i="1"/>
  <c r="BE2" i="1"/>
  <c r="BE6" i="1"/>
  <c r="BE7" i="1"/>
  <c r="BE8" i="1"/>
  <c r="BE9" i="1"/>
  <c r="BE12" i="1"/>
  <c r="BE11" i="1"/>
  <c r="BE10" i="1"/>
  <c r="BE13" i="1"/>
  <c r="BE14" i="1"/>
  <c r="BE15" i="1"/>
  <c r="BE16" i="1"/>
  <c r="BE17" i="1"/>
  <c r="BE19" i="1"/>
  <c r="BE18" i="1"/>
  <c r="BE20" i="1"/>
  <c r="BE21" i="1"/>
  <c r="BE25" i="1"/>
  <c r="BE26" i="1"/>
  <c r="BE22" i="1"/>
  <c r="BE23" i="1"/>
  <c r="BE24" i="1"/>
  <c r="BE30" i="1"/>
  <c r="BE28" i="1"/>
  <c r="BE29" i="1"/>
  <c r="BE27" i="1"/>
  <c r="BE31" i="1"/>
  <c r="BE32" i="1"/>
  <c r="BE34" i="1"/>
  <c r="BE33" i="1"/>
  <c r="BE36" i="1"/>
  <c r="BE37" i="1"/>
  <c r="BE35" i="1"/>
  <c r="BE40" i="1"/>
  <c r="BE39" i="1"/>
  <c r="BE38" i="1"/>
  <c r="BE41" i="1"/>
  <c r="BE42" i="1"/>
  <c r="BE43" i="1"/>
  <c r="BE44" i="1"/>
  <c r="BE47" i="1"/>
  <c r="BE45" i="1"/>
  <c r="BE46" i="1"/>
  <c r="BE48" i="1"/>
  <c r="BE49" i="1"/>
  <c r="BE50" i="1"/>
  <c r="BE52" i="1"/>
  <c r="BE54" i="1"/>
  <c r="BE53" i="1"/>
  <c r="BE51" i="1"/>
  <c r="BE55" i="1"/>
  <c r="BE56" i="1"/>
  <c r="BE57" i="1"/>
  <c r="BE58" i="1"/>
  <c r="BE59" i="1"/>
  <c r="BE60" i="1"/>
  <c r="BE63" i="1"/>
  <c r="BE62" i="1"/>
  <c r="BE61" i="1"/>
  <c r="BE64" i="1"/>
  <c r="BE65" i="1"/>
  <c r="BE68" i="1"/>
  <c r="BE66" i="1"/>
  <c r="BE67" i="1"/>
  <c r="BE69" i="1"/>
  <c r="BE70" i="1"/>
  <c r="BE72" i="1"/>
  <c r="BE73" i="1"/>
  <c r="BE71" i="1"/>
  <c r="BE74" i="1"/>
  <c r="BE75" i="1"/>
  <c r="BE77" i="1"/>
  <c r="BE76" i="1"/>
  <c r="BE78" i="1"/>
  <c r="BE79" i="1"/>
  <c r="BE81" i="1"/>
  <c r="BE80" i="1"/>
  <c r="BE82" i="1"/>
  <c r="BE83" i="1"/>
  <c r="BE84" i="1"/>
  <c r="BE85" i="1"/>
  <c r="BE86" i="1"/>
  <c r="BE87" i="1"/>
  <c r="BE88" i="1"/>
  <c r="BE89" i="1"/>
  <c r="BE94" i="1"/>
  <c r="BE90" i="1"/>
  <c r="BE91" i="1"/>
  <c r="BE92" i="1"/>
  <c r="BE93" i="1"/>
  <c r="BE95" i="1"/>
  <c r="BE96" i="1"/>
  <c r="BE99" i="1"/>
  <c r="BE97" i="1"/>
  <c r="BE98" i="1"/>
  <c r="BE101" i="1"/>
  <c r="BE100" i="1"/>
  <c r="BE102" i="1"/>
  <c r="BE103" i="1"/>
  <c r="BE104" i="1"/>
  <c r="BE105" i="1"/>
  <c r="BE106" i="1"/>
  <c r="BE108" i="1"/>
  <c r="BE107" i="1"/>
  <c r="BE109" i="1"/>
  <c r="BE110" i="1"/>
  <c r="BE112" i="1"/>
  <c r="BE114" i="1"/>
  <c r="BE115" i="1"/>
  <c r="BE111" i="1"/>
  <c r="BE117" i="1"/>
  <c r="BE116" i="1"/>
  <c r="BE113" i="1"/>
  <c r="BE118" i="1"/>
  <c r="BE120" i="1"/>
  <c r="BE119" i="1"/>
  <c r="BE121" i="1"/>
  <c r="BE122" i="1"/>
  <c r="BE123" i="1"/>
  <c r="BE124" i="1"/>
  <c r="BE125" i="1"/>
  <c r="BE126" i="1"/>
  <c r="BE127" i="1"/>
  <c r="BE128" i="1"/>
  <c r="BE129" i="1"/>
  <c r="BE131" i="1"/>
  <c r="BE130" i="1"/>
  <c r="BE133" i="1"/>
  <c r="BE132" i="1"/>
  <c r="BE134" i="1"/>
  <c r="BE135" i="1"/>
  <c r="BE137" i="1"/>
  <c r="BE136" i="1"/>
  <c r="BE139" i="1"/>
  <c r="BE138" i="1"/>
  <c r="BE140" i="1"/>
  <c r="BE142" i="1"/>
  <c r="BE141" i="1"/>
  <c r="BE143" i="1"/>
  <c r="BE146" i="1"/>
  <c r="BE148" i="1"/>
  <c r="BE147" i="1"/>
  <c r="BE145" i="1"/>
  <c r="BE144" i="1"/>
  <c r="BE149" i="1"/>
  <c r="BE150" i="1"/>
  <c r="BE152" i="1"/>
  <c r="BE151" i="1"/>
  <c r="BE153" i="1"/>
  <c r="BE154" i="1"/>
  <c r="BE155" i="1"/>
  <c r="BE156" i="1"/>
  <c r="BE157" i="1"/>
  <c r="BE158" i="1"/>
  <c r="BE159" i="1"/>
  <c r="BE160" i="1"/>
  <c r="BE161" i="1"/>
  <c r="BE162" i="1"/>
  <c r="BE163" i="1"/>
  <c r="BE164" i="1"/>
  <c r="BE165" i="1"/>
  <c r="BE166" i="1"/>
  <c r="BE169" i="1"/>
  <c r="BE168" i="1"/>
  <c r="BE167" i="1"/>
  <c r="BE174" i="1"/>
  <c r="BE172" i="1"/>
  <c r="BE170" i="1"/>
  <c r="BE173" i="1"/>
  <c r="BE171" i="1"/>
  <c r="BE176" i="1"/>
  <c r="BE177" i="1"/>
  <c r="BE175" i="1"/>
  <c r="BE178" i="1"/>
  <c r="BE179" i="1"/>
  <c r="BE182" i="1"/>
  <c r="BE181" i="1"/>
  <c r="BE180" i="1"/>
  <c r="BE185" i="1"/>
  <c r="BE187" i="1"/>
  <c r="BE183" i="1"/>
  <c r="BE184" i="1"/>
  <c r="BE186" i="1"/>
  <c r="BE189" i="1"/>
  <c r="BE190" i="1"/>
  <c r="BE188" i="1"/>
  <c r="BE191" i="1"/>
  <c r="BE195" i="1"/>
  <c r="BE194" i="1"/>
  <c r="BE196" i="1"/>
  <c r="BE193" i="1"/>
  <c r="BE192" i="1"/>
  <c r="BE197" i="1"/>
  <c r="BE198" i="1"/>
  <c r="BE199" i="1"/>
  <c r="BE202" i="1"/>
  <c r="BE201" i="1"/>
  <c r="BE200" i="1"/>
  <c r="BE205" i="1"/>
  <c r="BE204" i="1"/>
  <c r="BE203" i="1"/>
  <c r="BE206" i="1"/>
  <c r="BE207" i="1"/>
  <c r="BE208" i="1"/>
  <c r="BE210" i="1"/>
  <c r="BE209" i="1"/>
  <c r="BE211" i="1"/>
  <c r="BE214" i="1"/>
  <c r="BE216" i="1"/>
  <c r="BE217" i="1"/>
  <c r="BE213" i="1"/>
  <c r="BE215" i="1"/>
  <c r="BE212" i="1"/>
  <c r="BE222" i="1"/>
  <c r="BE223" i="1"/>
  <c r="BE218" i="1"/>
  <c r="BE219" i="1"/>
  <c r="BE221" i="1"/>
  <c r="BE220" i="1"/>
  <c r="BE224" i="1"/>
  <c r="BE225" i="1"/>
  <c r="BE226" i="1"/>
  <c r="BE228" i="1"/>
  <c r="BE227" i="1"/>
  <c r="BE229" i="1"/>
  <c r="BE231" i="1"/>
  <c r="BE230" i="1"/>
  <c r="BE232" i="1"/>
  <c r="BE235" i="1"/>
  <c r="BE233" i="1"/>
  <c r="BE234" i="1"/>
  <c r="BE239" i="1"/>
  <c r="BE238" i="1"/>
  <c r="BE237" i="1"/>
  <c r="BE236" i="1"/>
  <c r="BE240" i="1"/>
  <c r="BE241" i="1"/>
  <c r="BE242" i="1"/>
  <c r="BE243" i="1"/>
  <c r="BE244" i="1"/>
  <c r="BE246" i="1"/>
  <c r="BE245" i="1"/>
  <c r="BE247" i="1"/>
  <c r="BE248" i="1"/>
  <c r="BE250" i="1"/>
  <c r="BE249" i="1"/>
  <c r="BE251" i="1"/>
  <c r="BE252" i="1"/>
  <c r="BE253" i="1"/>
  <c r="BE254" i="1"/>
  <c r="BE255" i="1"/>
  <c r="BE256" i="1"/>
  <c r="BE257" i="1"/>
  <c r="BE258" i="1"/>
  <c r="BE259" i="1"/>
  <c r="BE260" i="1"/>
  <c r="BE262" i="1"/>
  <c r="BE261" i="1"/>
  <c r="BE263" i="1"/>
  <c r="BE265" i="1"/>
  <c r="BE264" i="1"/>
  <c r="BE267" i="1"/>
  <c r="BE269" i="1"/>
  <c r="BE266" i="1"/>
  <c r="BE268" i="1"/>
  <c r="BE271" i="1"/>
  <c r="BE270" i="1"/>
  <c r="BE273" i="1"/>
  <c r="BE272" i="1"/>
  <c r="BE275" i="1"/>
  <c r="BE274" i="1"/>
  <c r="BE276" i="1"/>
  <c r="BE277" i="1"/>
  <c r="BE278" i="1"/>
  <c r="BE279" i="1"/>
  <c r="BE280" i="1"/>
  <c r="BE282" i="1"/>
  <c r="BE281" i="1"/>
  <c r="BE283" i="1"/>
  <c r="BE285" i="1"/>
  <c r="BE284" i="1"/>
  <c r="BE286" i="1"/>
  <c r="BE288" i="1"/>
  <c r="BE287" i="1"/>
  <c r="BE289" i="1"/>
  <c r="BE291" i="1"/>
  <c r="BE290" i="1"/>
  <c r="BE293" i="1"/>
  <c r="BE292" i="1"/>
  <c r="BE294" i="1"/>
  <c r="BE295" i="1"/>
  <c r="BE297" i="1"/>
  <c r="BE296" i="1"/>
  <c r="BE298" i="1"/>
  <c r="BE299" i="1"/>
  <c r="BE302" i="1"/>
  <c r="BE300" i="1"/>
  <c r="BE301" i="1"/>
  <c r="BE304" i="1"/>
  <c r="BE305" i="1"/>
  <c r="BE303" i="1"/>
  <c r="BE306" i="1"/>
  <c r="BE308" i="1"/>
  <c r="BE307" i="1"/>
  <c r="BE312" i="1"/>
  <c r="BE311" i="1"/>
  <c r="BE310" i="1"/>
  <c r="BE309" i="1"/>
  <c r="BE314" i="1"/>
  <c r="BE313" i="1"/>
  <c r="BE315" i="1"/>
  <c r="BE316" i="1"/>
  <c r="BE317" i="1"/>
  <c r="BE319" i="1"/>
  <c r="BE318" i="1"/>
  <c r="BE320" i="1"/>
  <c r="BE323" i="1"/>
  <c r="BE321" i="1"/>
  <c r="BE324" i="1"/>
  <c r="BE322" i="1"/>
  <c r="BE326" i="1"/>
  <c r="BE325" i="1"/>
  <c r="BE327" i="1"/>
  <c r="BE328" i="1"/>
  <c r="BE331" i="1"/>
  <c r="BE333" i="1"/>
  <c r="BE330" i="1"/>
  <c r="BE329" i="1"/>
  <c r="BE332" i="1"/>
  <c r="BE336" i="1"/>
  <c r="BE340" i="1"/>
  <c r="BE339" i="1"/>
  <c r="BE338" i="1"/>
  <c r="BE335" i="1"/>
  <c r="BE337" i="1"/>
  <c r="BE341" i="1"/>
  <c r="BE334" i="1"/>
  <c r="BE342" i="1"/>
  <c r="BE349" i="1"/>
  <c r="BE347" i="1"/>
  <c r="BE343" i="1"/>
  <c r="BE350" i="1"/>
  <c r="BE344" i="1"/>
  <c r="BE348" i="1"/>
  <c r="BE345" i="1"/>
  <c r="BE346" i="1"/>
  <c r="BE354" i="1"/>
  <c r="BE351" i="1"/>
  <c r="BE353" i="1"/>
  <c r="BE352" i="1"/>
  <c r="BE355" i="1"/>
  <c r="BE356" i="1"/>
  <c r="BE357" i="1"/>
  <c r="BE359" i="1"/>
  <c r="BE362" i="1"/>
  <c r="BE360" i="1"/>
  <c r="BE358" i="1"/>
  <c r="BE361" i="1"/>
  <c r="BE363" i="1"/>
  <c r="BE364" i="1"/>
  <c r="BE367" i="1"/>
  <c r="BE368" i="1"/>
  <c r="BE371" i="1"/>
  <c r="BE366" i="1"/>
  <c r="BE369" i="1"/>
  <c r="BE370" i="1"/>
  <c r="BE365" i="1"/>
  <c r="BE372" i="1"/>
  <c r="BE373" i="1"/>
  <c r="BE374" i="1"/>
  <c r="BE376" i="1"/>
  <c r="BE375" i="1"/>
  <c r="BE377" i="1"/>
  <c r="BE378" i="1"/>
  <c r="BE380" i="1"/>
  <c r="BE379" i="1"/>
  <c r="BE382" i="1"/>
  <c r="BE381" i="1"/>
  <c r="BE383" i="1"/>
  <c r="BE386" i="1"/>
  <c r="BE387" i="1"/>
  <c r="BE385" i="1"/>
  <c r="BE384" i="1"/>
  <c r="BE388" i="1"/>
  <c r="BE393" i="1"/>
  <c r="BE389" i="1"/>
  <c r="BE392" i="1"/>
  <c r="BE391" i="1"/>
  <c r="BE390" i="1"/>
  <c r="BE396" i="1"/>
  <c r="BE397" i="1"/>
  <c r="BE395" i="1"/>
  <c r="BE394" i="1"/>
  <c r="BE401" i="1"/>
  <c r="BE400" i="1"/>
  <c r="BE399" i="1"/>
  <c r="BE398" i="1"/>
  <c r="BE402" i="1"/>
  <c r="BE404" i="1"/>
  <c r="BE405" i="1"/>
  <c r="BE403" i="1"/>
  <c r="BE407" i="1"/>
  <c r="BE406" i="1"/>
  <c r="BE408" i="1"/>
  <c r="BE409" i="1"/>
  <c r="BE410" i="1"/>
  <c r="BE413" i="1"/>
  <c r="BE414" i="1"/>
  <c r="BE420" i="1"/>
  <c r="BE411" i="1"/>
  <c r="BE421" i="1"/>
  <c r="BE418" i="1"/>
  <c r="BE412" i="1"/>
  <c r="BE417" i="1"/>
  <c r="BE415" i="1"/>
  <c r="BE416" i="1"/>
  <c r="BE422" i="1"/>
  <c r="BE423" i="1"/>
  <c r="BE419" i="1"/>
  <c r="BE425" i="1"/>
  <c r="BE424" i="1"/>
  <c r="BE435" i="1"/>
  <c r="BE433" i="1"/>
  <c r="BE426" i="1"/>
  <c r="BE429" i="1"/>
  <c r="BE432" i="1"/>
  <c r="BE431" i="1"/>
  <c r="BE434" i="1"/>
  <c r="BE428" i="1"/>
  <c r="BE430" i="1"/>
  <c r="BE436" i="1"/>
  <c r="BE427" i="1"/>
  <c r="BE441" i="1"/>
  <c r="BE438" i="1"/>
  <c r="BE437" i="1"/>
  <c r="BE442" i="1"/>
  <c r="BE439" i="1"/>
  <c r="BE440" i="1"/>
  <c r="BE443" i="1"/>
  <c r="BE444" i="1"/>
  <c r="BE446" i="1"/>
  <c r="BE450" i="1"/>
  <c r="BE445" i="1"/>
  <c r="BE448" i="1"/>
  <c r="BE447" i="1"/>
  <c r="BE449" i="1"/>
  <c r="BE451" i="1"/>
  <c r="BE456" i="1"/>
  <c r="BE454" i="1"/>
  <c r="BE455" i="1"/>
  <c r="BE457" i="1"/>
  <c r="BE453" i="1"/>
  <c r="BE452" i="1"/>
  <c r="BE458" i="1"/>
  <c r="BE460" i="1"/>
  <c r="BE459" i="1"/>
  <c r="BE463" i="1"/>
  <c r="BE462" i="1"/>
  <c r="BE461" i="1"/>
  <c r="BE464" i="1"/>
  <c r="BE466" i="1"/>
  <c r="BE465" i="1"/>
  <c r="BE471" i="1"/>
  <c r="BE468" i="1"/>
  <c r="BE467" i="1"/>
  <c r="BE469" i="1"/>
  <c r="BE470" i="1"/>
  <c r="BE477" i="1"/>
  <c r="BE480" i="1"/>
  <c r="BE475" i="1"/>
  <c r="BE483" i="1"/>
  <c r="BE484" i="1"/>
  <c r="BE476" i="1"/>
  <c r="BE481" i="1"/>
  <c r="BE478" i="1"/>
  <c r="BE472" i="1"/>
  <c r="BE486" i="1"/>
  <c r="BE473" i="1"/>
  <c r="BE479" i="1"/>
  <c r="BE482" i="1"/>
  <c r="BE474" i="1"/>
  <c r="BE485" i="1"/>
  <c r="BE491" i="1"/>
  <c r="BE487" i="1"/>
  <c r="BE492" i="1"/>
  <c r="BE496" i="1"/>
  <c r="BE488" i="1"/>
  <c r="BE489" i="1"/>
  <c r="BE494" i="1"/>
  <c r="BE493" i="1"/>
  <c r="BE497" i="1"/>
  <c r="BE490" i="1"/>
  <c r="BE495" i="1"/>
  <c r="BE504" i="1"/>
  <c r="BE499" i="1"/>
  <c r="BE501" i="1"/>
  <c r="BE502" i="1"/>
  <c r="BE505" i="1"/>
  <c r="BE503" i="1"/>
  <c r="BE506" i="1"/>
  <c r="BE498" i="1"/>
  <c r="BE500" i="1"/>
  <c r="BE507" i="1"/>
  <c r="BE510" i="1"/>
  <c r="BE509" i="1"/>
  <c r="BE508" i="1"/>
  <c r="BE514" i="1"/>
  <c r="BE513" i="1"/>
  <c r="BE511" i="1"/>
  <c r="BE515" i="1"/>
  <c r="BE516" i="1"/>
  <c r="BE517" i="1"/>
  <c r="BE512" i="1"/>
  <c r="BE521" i="1"/>
  <c r="BE524" i="1"/>
  <c r="BE525" i="1"/>
  <c r="BE528" i="1"/>
  <c r="BE527" i="1"/>
  <c r="BE523" i="1"/>
  <c r="BE520" i="1"/>
  <c r="BE522" i="1"/>
  <c r="BE518" i="1"/>
  <c r="BE526" i="1"/>
  <c r="BE519" i="1"/>
  <c r="BE531" i="1"/>
  <c r="BE530" i="1"/>
  <c r="BE529" i="1"/>
  <c r="BE539" i="1"/>
  <c r="BE542" i="1"/>
  <c r="BE538" i="1"/>
  <c r="BE541" i="1"/>
  <c r="BE533" i="1"/>
  <c r="BE535" i="1"/>
  <c r="BE537" i="1"/>
  <c r="BE534" i="1"/>
  <c r="BE536" i="1"/>
  <c r="BE540" i="1"/>
  <c r="BE543" i="1"/>
  <c r="BE532" i="1"/>
  <c r="BE550" i="1"/>
  <c r="BE544" i="1"/>
  <c r="BE545" i="1"/>
  <c r="BE547" i="1"/>
  <c r="BE548" i="1"/>
  <c r="BE546" i="1"/>
  <c r="BE549" i="1"/>
  <c r="BE552" i="1"/>
  <c r="BE554" i="1"/>
  <c r="BE551" i="1"/>
  <c r="BE553" i="1"/>
  <c r="BE555" i="1"/>
  <c r="BE558" i="1"/>
  <c r="BE559" i="1"/>
  <c r="BE556" i="1"/>
  <c r="BE557" i="1"/>
  <c r="BE560" i="1"/>
  <c r="BE561" i="1"/>
  <c r="BE572" i="1"/>
  <c r="BE574" i="1"/>
  <c r="BE564" i="1"/>
  <c r="BE567" i="1"/>
  <c r="BE573" i="1"/>
  <c r="BE566" i="1"/>
  <c r="BE570" i="1"/>
  <c r="BE568" i="1"/>
  <c r="BE576" i="1"/>
  <c r="BE569" i="1"/>
  <c r="BE562" i="1"/>
  <c r="BE565" i="1"/>
  <c r="BE575" i="1"/>
  <c r="BE563" i="1"/>
  <c r="BE571" i="1"/>
  <c r="BE580" i="1"/>
  <c r="BE579" i="1"/>
  <c r="BE577" i="1"/>
  <c r="BE578" i="1"/>
  <c r="BE585" i="1"/>
  <c r="BE583" i="1"/>
  <c r="BE581" i="1"/>
  <c r="BE582" i="1"/>
  <c r="BE584" i="1"/>
  <c r="BE587" i="1"/>
  <c r="BE586" i="1"/>
  <c r="BE590" i="1"/>
  <c r="BE595" i="1"/>
  <c r="BE589" i="1"/>
  <c r="BE591" i="1"/>
  <c r="BE594" i="1"/>
  <c r="BE593" i="1"/>
  <c r="BE588" i="1"/>
  <c r="BE592" i="1"/>
  <c r="BE598" i="1"/>
  <c r="BE599" i="1"/>
  <c r="BE600" i="1"/>
  <c r="BE597" i="1"/>
  <c r="BE596" i="1"/>
  <c r="BE603" i="1"/>
  <c r="BE605" i="1"/>
  <c r="BE604" i="1"/>
  <c r="BE601" i="1"/>
  <c r="BE602" i="1"/>
  <c r="BE606" i="1"/>
  <c r="BE608" i="1"/>
  <c r="BE611" i="1"/>
  <c r="BE607" i="1"/>
  <c r="BE610" i="1"/>
  <c r="BE609" i="1"/>
  <c r="BE620" i="1"/>
  <c r="BE612" i="1"/>
  <c r="BE616" i="1"/>
  <c r="BE619" i="1"/>
  <c r="BE613" i="1"/>
  <c r="BE618" i="1"/>
  <c r="BE614" i="1"/>
  <c r="BE617" i="1"/>
  <c r="BE622" i="1"/>
  <c r="BE621" i="1"/>
  <c r="BE615" i="1"/>
  <c r="BE623" i="1"/>
  <c r="BE626" i="1"/>
  <c r="BE624" i="1"/>
  <c r="BE627" i="1"/>
  <c r="BE625" i="1"/>
  <c r="BE630" i="1"/>
  <c r="BE631" i="1"/>
  <c r="BE632" i="1"/>
  <c r="BE629" i="1"/>
  <c r="BE633" i="1"/>
  <c r="BE628" i="1"/>
  <c r="BE634" i="1"/>
  <c r="BE635" i="1"/>
  <c r="BE636" i="1"/>
  <c r="BE637" i="1"/>
  <c r="BE641" i="1"/>
  <c r="BE642" i="1"/>
  <c r="BE645" i="1"/>
  <c r="BE643" i="1"/>
  <c r="BE640" i="1"/>
  <c r="BE646" i="1"/>
  <c r="BE638" i="1"/>
  <c r="BE644" i="1"/>
  <c r="BE639" i="1"/>
  <c r="BE647" i="1"/>
  <c r="BE648" i="1"/>
  <c r="BE651" i="1"/>
  <c r="BE654" i="1"/>
  <c r="BE652" i="1"/>
  <c r="BE653" i="1"/>
  <c r="BE650" i="1"/>
  <c r="BE655" i="1"/>
  <c r="BE649" i="1"/>
  <c r="BE656" i="1"/>
  <c r="BE657" i="1"/>
  <c r="BE663" i="1"/>
  <c r="BE658" i="1"/>
  <c r="BE660" i="1"/>
  <c r="BE659" i="1"/>
  <c r="BE662" i="1"/>
  <c r="BE661" i="1"/>
  <c r="BE666" i="1"/>
  <c r="BE665" i="1"/>
  <c r="BE664" i="1"/>
  <c r="BE668" i="1"/>
  <c r="BE667" i="1"/>
  <c r="BE669" i="1"/>
  <c r="BE671" i="1"/>
  <c r="BE672" i="1"/>
  <c r="BE673" i="1"/>
  <c r="BE670" i="1"/>
  <c r="BE674" i="1"/>
  <c r="BE675" i="1"/>
  <c r="BE676" i="1"/>
  <c r="BE678" i="1"/>
  <c r="BE677" i="1"/>
  <c r="BE679" i="1"/>
  <c r="BE680" i="1"/>
  <c r="BE681" i="1"/>
  <c r="BE682" i="1"/>
  <c r="BE683" i="1"/>
  <c r="BE684" i="1"/>
  <c r="BE685" i="1"/>
  <c r="BE686" i="1"/>
  <c r="BE687" i="1"/>
  <c r="BE689" i="1"/>
  <c r="BE688" i="1"/>
  <c r="BE690" i="1"/>
  <c r="BE693" i="1"/>
  <c r="BE691" i="1"/>
  <c r="BE692" i="1"/>
  <c r="BE696" i="1"/>
  <c r="BE695" i="1"/>
  <c r="BE694" i="1"/>
  <c r="BE697" i="1"/>
  <c r="BE698" i="1"/>
  <c r="BE699" i="1"/>
  <c r="BE700" i="1"/>
  <c r="BE4" i="1"/>
  <c r="A11" i="2" l="1"/>
  <c r="A46" i="2"/>
  <c r="AF1" i="2"/>
  <c r="G75" i="2" s="1"/>
  <c r="B45" i="2"/>
  <c r="B46" i="2"/>
  <c r="B47" i="2"/>
  <c r="B48" i="2"/>
  <c r="B49" i="2"/>
  <c r="B50" i="2"/>
  <c r="B44" i="2"/>
  <c r="AT44" i="2" s="1"/>
  <c r="B10" i="2"/>
  <c r="B9" i="2"/>
  <c r="AN9" i="2" s="1"/>
  <c r="B51" i="2"/>
  <c r="B52" i="2"/>
  <c r="B11" i="2"/>
  <c r="C46" i="2"/>
  <c r="C47" i="2"/>
  <c r="C48" i="2"/>
  <c r="C49" i="2"/>
  <c r="C50" i="2"/>
  <c r="C51" i="2"/>
  <c r="C45" i="2"/>
  <c r="B12" i="2"/>
  <c r="B13" i="2"/>
  <c r="B14" i="2"/>
  <c r="B15" i="2"/>
  <c r="B16" i="2"/>
  <c r="B17" i="2"/>
  <c r="C11" i="2"/>
  <c r="C12" i="2"/>
  <c r="C13" i="2"/>
  <c r="C14" i="2"/>
  <c r="C15" i="2"/>
  <c r="C16" i="2"/>
  <c r="C17" i="2"/>
  <c r="C10" i="2"/>
  <c r="AP1" i="6"/>
  <c r="BJ1" i="1"/>
  <c r="AP1" i="5"/>
  <c r="DG1" i="3"/>
  <c r="N108" i="2"/>
  <c r="S94" i="2"/>
  <c r="Q101" i="2"/>
  <c r="U75" i="2"/>
  <c r="R107" i="2"/>
  <c r="N74" i="2"/>
  <c r="I106" i="2"/>
  <c r="U94" i="2"/>
  <c r="R86" i="2"/>
  <c r="K80" i="2"/>
  <c r="S110" i="2"/>
  <c r="T94" i="2"/>
  <c r="H102" i="2"/>
  <c r="J60" i="2"/>
  <c r="J74" i="2"/>
  <c r="K113" i="2"/>
  <c r="S30" i="2"/>
  <c r="U90" i="2"/>
  <c r="N96" i="2"/>
  <c r="G92" i="2"/>
  <c r="I60" i="2"/>
  <c r="V91" i="2"/>
  <c r="H98" i="2"/>
  <c r="N105" i="2"/>
  <c r="J111" i="2"/>
  <c r="P75" i="2"/>
  <c r="J70" i="2"/>
  <c r="F64" i="2"/>
  <c r="K105" i="2"/>
  <c r="T65" i="2"/>
  <c r="R60" i="2"/>
  <c r="T92" i="2"/>
  <c r="G106" i="2"/>
  <c r="G101" i="2"/>
  <c r="U108" i="2"/>
  <c r="N111" i="2"/>
  <c r="L98" i="2"/>
  <c r="T99" i="2"/>
  <c r="S111" i="2"/>
  <c r="V82" i="2" l="1"/>
  <c r="Q111" i="2"/>
  <c r="W80" i="2"/>
  <c r="M86" i="2"/>
  <c r="F93" i="2"/>
  <c r="F61" i="2"/>
  <c r="I73" i="2"/>
  <c r="W90" i="2"/>
  <c r="W76" i="2"/>
  <c r="V112" i="2"/>
  <c r="P95" i="2"/>
  <c r="U113" i="2"/>
  <c r="T66" i="2"/>
  <c r="U77" i="2"/>
  <c r="J83" i="2"/>
  <c r="O89" i="2"/>
  <c r="S90" i="2"/>
  <c r="G70" i="2"/>
  <c r="P39" i="2"/>
  <c r="K99" i="2"/>
  <c r="T105" i="2"/>
  <c r="U96" i="2"/>
  <c r="U37" i="2"/>
  <c r="F28" i="2"/>
  <c r="O102" i="2"/>
  <c r="T114" i="2"/>
  <c r="S81" i="2"/>
  <c r="J99" i="2"/>
  <c r="G84" i="2"/>
  <c r="J64" i="2"/>
  <c r="N76" i="2"/>
  <c r="P104" i="2"/>
  <c r="R89" i="2"/>
  <c r="U87" i="2"/>
  <c r="G87" i="2"/>
  <c r="V64" i="2"/>
  <c r="V111" i="2"/>
  <c r="J93" i="2"/>
  <c r="R110" i="2"/>
  <c r="K74" i="2"/>
  <c r="H75" i="2"/>
  <c r="H92" i="2"/>
  <c r="G111" i="2"/>
  <c r="J114" i="2"/>
  <c r="AA114" i="2" s="1"/>
  <c r="F82" i="2"/>
  <c r="O74" i="2"/>
  <c r="O92" i="2"/>
  <c r="N89" i="2"/>
  <c r="Q104" i="2"/>
  <c r="M109" i="2"/>
  <c r="J105" i="2"/>
  <c r="S85" i="2"/>
  <c r="M108" i="2"/>
  <c r="U27" i="2"/>
  <c r="I37" i="2"/>
  <c r="P10" i="2"/>
  <c r="J59" i="2"/>
  <c r="F95" i="2"/>
  <c r="R66" i="2"/>
  <c r="N114" i="2"/>
  <c r="H112" i="2"/>
  <c r="W99" i="2"/>
  <c r="F70" i="2"/>
  <c r="T112" i="2"/>
  <c r="Y112" i="2" s="1"/>
  <c r="F99" i="2"/>
  <c r="S61" i="2"/>
  <c r="V98" i="2"/>
  <c r="W72" i="2"/>
  <c r="V72" i="2"/>
  <c r="F105" i="2"/>
  <c r="T80" i="2"/>
  <c r="N78" i="2"/>
  <c r="O103" i="2"/>
  <c r="P108" i="2"/>
  <c r="U78" i="2"/>
  <c r="K102" i="2"/>
  <c r="J96" i="2"/>
  <c r="Q79" i="2"/>
  <c r="S114" i="2"/>
  <c r="L109" i="2"/>
  <c r="G91" i="2"/>
  <c r="M61" i="2"/>
  <c r="Q91" i="2"/>
  <c r="T86" i="2"/>
  <c r="I67" i="2"/>
  <c r="L9" i="2"/>
  <c r="G27" i="2"/>
  <c r="H35" i="2"/>
  <c r="M59" i="2"/>
  <c r="T68" i="2"/>
  <c r="G36" i="2"/>
  <c r="J9" i="2"/>
  <c r="F24" i="2"/>
  <c r="K4" i="2"/>
  <c r="R69" i="2"/>
  <c r="M35" i="2"/>
  <c r="N97" i="2"/>
  <c r="U84" i="2"/>
  <c r="G71" i="2"/>
  <c r="G44" i="2"/>
  <c r="K71" i="2"/>
  <c r="S29" i="2"/>
  <c r="I68" i="2"/>
  <c r="F44" i="2"/>
  <c r="R26" i="2"/>
  <c r="P30" i="2"/>
  <c r="U35" i="2"/>
  <c r="J39" i="2"/>
  <c r="Q27" i="2"/>
  <c r="O31" i="2"/>
  <c r="N36" i="2"/>
  <c r="L38" i="2"/>
  <c r="O65" i="2"/>
  <c r="P26" i="2"/>
  <c r="V28" i="2"/>
  <c r="R30" i="2"/>
  <c r="U32" i="2"/>
  <c r="T35" i="2"/>
  <c r="J37" i="2"/>
  <c r="T38" i="2"/>
  <c r="K75" i="2"/>
  <c r="N28" i="2"/>
  <c r="Q31" i="2"/>
  <c r="R35" i="2"/>
  <c r="R38" i="2"/>
  <c r="T24" i="2"/>
  <c r="F29" i="2"/>
  <c r="N9" i="2"/>
  <c r="S4" i="2"/>
  <c r="G59" i="2"/>
  <c r="H74" i="2"/>
  <c r="P70" i="2"/>
  <c r="R67" i="2"/>
  <c r="V63" i="2"/>
  <c r="Q106" i="2"/>
  <c r="M92" i="2"/>
  <c r="W59" i="2"/>
  <c r="G74" i="2"/>
  <c r="M26" i="2"/>
  <c r="N29" i="2"/>
  <c r="P32" i="2"/>
  <c r="K37" i="2"/>
  <c r="T39" i="2"/>
  <c r="R24" i="2"/>
  <c r="F35" i="2"/>
  <c r="G4" i="2"/>
  <c r="V77" i="2"/>
  <c r="V73" i="2"/>
  <c r="L70" i="2"/>
  <c r="N67" i="2"/>
  <c r="I63" i="2"/>
  <c r="W103" i="2"/>
  <c r="W84" i="2"/>
  <c r="O76" i="2"/>
  <c r="K69" i="2"/>
  <c r="R29" i="2"/>
  <c r="O34" i="2"/>
  <c r="N39" i="2"/>
  <c r="S24" i="2"/>
  <c r="F31" i="2"/>
  <c r="P9" i="2"/>
  <c r="L4" i="2"/>
  <c r="T76" i="2"/>
  <c r="R73" i="2"/>
  <c r="H70" i="2"/>
  <c r="H66" i="2"/>
  <c r="S113" i="2"/>
  <c r="O99" i="2"/>
  <c r="I83" i="2"/>
  <c r="J28" i="2"/>
  <c r="U39" i="2"/>
  <c r="N77" i="2"/>
  <c r="O107" i="2"/>
  <c r="S72" i="2"/>
  <c r="I69" i="2"/>
  <c r="I65" i="2"/>
  <c r="G109" i="2"/>
  <c r="Q96" i="2"/>
  <c r="O78" i="2"/>
  <c r="Q78" i="2"/>
  <c r="U82" i="2"/>
  <c r="T73" i="2"/>
  <c r="M102" i="2"/>
  <c r="G26" i="2"/>
  <c r="M78" i="2"/>
  <c r="K111" i="2"/>
  <c r="T59" i="2"/>
  <c r="G28" i="2"/>
  <c r="V32" i="2"/>
  <c r="O38" i="2"/>
  <c r="L28" i="2"/>
  <c r="M34" i="2"/>
  <c r="V37" i="2"/>
  <c r="S71" i="2"/>
  <c r="I28" i="2"/>
  <c r="J30" i="2"/>
  <c r="J34" i="2"/>
  <c r="O36" i="2"/>
  <c r="M38" i="2"/>
  <c r="W25" i="2"/>
  <c r="G30" i="2"/>
  <c r="U34" i="2"/>
  <c r="L39" i="2"/>
  <c r="M24" i="2"/>
  <c r="R9" i="2"/>
  <c r="R4" i="2"/>
  <c r="J75" i="2"/>
  <c r="N71" i="2"/>
  <c r="P66" i="2"/>
  <c r="U112" i="2"/>
  <c r="W95" i="2"/>
  <c r="I77" i="2"/>
  <c r="AB77" i="2" s="1"/>
  <c r="I66" i="2"/>
  <c r="R28" i="2"/>
  <c r="K34" i="2"/>
  <c r="M39" i="2"/>
  <c r="J24" i="2"/>
  <c r="F39" i="2"/>
  <c r="O4" i="2"/>
  <c r="T74" i="2"/>
  <c r="Y74" i="2" s="1"/>
  <c r="N69" i="2"/>
  <c r="N65" i="2"/>
  <c r="S105" i="2"/>
  <c r="S59" i="2"/>
  <c r="X59" i="2" s="1"/>
  <c r="U73" i="2"/>
  <c r="W27" i="2"/>
  <c r="J35" i="2"/>
  <c r="G24" i="2"/>
  <c r="AB24" i="2" s="1"/>
  <c r="F27" i="2"/>
  <c r="H4" i="2"/>
  <c r="Q59" i="2"/>
  <c r="P74" i="2"/>
  <c r="J69" i="2"/>
  <c r="L64" i="2"/>
  <c r="G103" i="2"/>
  <c r="Q77" i="2"/>
  <c r="N35" i="2"/>
  <c r="F4" i="2"/>
  <c r="M77" i="2"/>
  <c r="W70" i="2"/>
  <c r="AB70" i="2" s="1"/>
  <c r="G66" i="2"/>
  <c r="O105" i="2"/>
  <c r="I88" i="2"/>
  <c r="N79" i="2"/>
  <c r="O83" i="2"/>
  <c r="K87" i="2"/>
  <c r="O91" i="2"/>
  <c r="N82" i="2"/>
  <c r="F86" i="2"/>
  <c r="T89" i="2"/>
  <c r="F85" i="2"/>
  <c r="T91" i="2"/>
  <c r="H95" i="2"/>
  <c r="J98" i="2"/>
  <c r="T101" i="2"/>
  <c r="V104" i="2"/>
  <c r="AA104" i="2" s="1"/>
  <c r="L107" i="2"/>
  <c r="V110" i="2"/>
  <c r="P60" i="2"/>
  <c r="S80" i="2"/>
  <c r="O86" i="2"/>
  <c r="K92" i="2"/>
  <c r="I95" i="2"/>
  <c r="W98" i="2"/>
  <c r="S102" i="2"/>
  <c r="K106" i="2"/>
  <c r="G110" i="2"/>
  <c r="X110" i="2" s="1"/>
  <c r="O114" i="2"/>
  <c r="H63" i="2"/>
  <c r="H36" i="2"/>
  <c r="F37" i="2"/>
  <c r="V69" i="2"/>
  <c r="K93" i="2"/>
  <c r="O72" i="2"/>
  <c r="W68" i="2"/>
  <c r="W64" i="2"/>
  <c r="U110" i="2"/>
  <c r="S95" i="2"/>
  <c r="S82" i="2"/>
  <c r="R79" i="2"/>
  <c r="I82" i="2"/>
  <c r="Q86" i="2"/>
  <c r="M90" i="2"/>
  <c r="V80" i="2"/>
  <c r="F84" i="2"/>
  <c r="H87" i="2"/>
  <c r="H80" i="2"/>
  <c r="Y80" i="2" s="1"/>
  <c r="J87" i="2"/>
  <c r="AA87" i="2" s="1"/>
  <c r="V92" i="2"/>
  <c r="F96" i="2"/>
  <c r="N98" i="2"/>
  <c r="F102" i="2"/>
  <c r="R106" i="2"/>
  <c r="J110" i="2"/>
  <c r="L113" i="2"/>
  <c r="R61" i="2"/>
  <c r="G82" i="2"/>
  <c r="K88" i="2"/>
  <c r="I93" i="2"/>
  <c r="M97" i="2"/>
  <c r="M101" i="2"/>
  <c r="Q105" i="2"/>
  <c r="Q109" i="2"/>
  <c r="S112" i="2"/>
  <c r="K61" i="2"/>
  <c r="T26" i="2"/>
  <c r="I4" i="2"/>
  <c r="F69" i="2"/>
  <c r="P59" i="2"/>
  <c r="K72" i="2"/>
  <c r="S68" i="2"/>
  <c r="Q65" i="2"/>
  <c r="Q112" i="2"/>
  <c r="M98" i="2"/>
  <c r="G78" i="2"/>
  <c r="V79" i="2"/>
  <c r="M82" i="2"/>
  <c r="W85" i="2"/>
  <c r="S89" i="2"/>
  <c r="H81" i="2"/>
  <c r="J84" i="2"/>
  <c r="N88" i="2"/>
  <c r="L82" i="2"/>
  <c r="V89" i="2"/>
  <c r="F94" i="2"/>
  <c r="R98" i="2"/>
  <c r="J102" i="2"/>
  <c r="L105" i="2"/>
  <c r="R108" i="2"/>
  <c r="R112" i="2"/>
  <c r="H60" i="2"/>
  <c r="R63" i="2"/>
  <c r="M87" i="2"/>
  <c r="S92" i="2"/>
  <c r="X92" i="2" s="1"/>
  <c r="O96" i="2"/>
  <c r="G100" i="2"/>
  <c r="X100" i="2" s="1"/>
  <c r="U103" i="2"/>
  <c r="Q107" i="2"/>
  <c r="O110" i="2"/>
  <c r="G114" i="2"/>
  <c r="Q9" i="2"/>
  <c r="I71" i="2"/>
  <c r="O97" i="2"/>
  <c r="Q82" i="2"/>
  <c r="P89" i="2"/>
  <c r="R100" i="2"/>
  <c r="L60" i="2"/>
  <c r="Q93" i="2"/>
  <c r="W106" i="2"/>
  <c r="L80" i="2"/>
  <c r="H86" i="2"/>
  <c r="L84" i="2"/>
  <c r="U74" i="2"/>
  <c r="W67" i="2"/>
  <c r="K65" i="2"/>
  <c r="I70" i="2"/>
  <c r="I32" i="2"/>
  <c r="U64" i="2"/>
  <c r="T30" i="2"/>
  <c r="Q37" i="2"/>
  <c r="S77" i="2"/>
  <c r="M29" i="2"/>
  <c r="O32" i="2"/>
  <c r="U36" i="2"/>
  <c r="H39" i="2"/>
  <c r="J29" i="2"/>
  <c r="L36" i="2"/>
  <c r="I24" i="2"/>
  <c r="F38" i="2"/>
  <c r="N4" i="2"/>
  <c r="J73" i="2"/>
  <c r="L68" i="2"/>
  <c r="I110" i="2"/>
  <c r="K79" i="2"/>
  <c r="I9" i="2"/>
  <c r="K30" i="2"/>
  <c r="P36" i="2"/>
  <c r="W24" i="2"/>
  <c r="K9" i="2"/>
  <c r="F77" i="2"/>
  <c r="J71" i="2"/>
  <c r="P64" i="2"/>
  <c r="G95" i="2"/>
  <c r="S74" i="2"/>
  <c r="X74" i="2" s="1"/>
  <c r="O30" i="2"/>
  <c r="J38" i="2"/>
  <c r="O24" i="2"/>
  <c r="T4" i="2"/>
  <c r="L76" i="2"/>
  <c r="F71" i="2"/>
  <c r="K62" i="2"/>
  <c r="I94" i="2"/>
  <c r="Z94" i="2" s="1"/>
  <c r="M31" i="2"/>
  <c r="L74" i="2"/>
  <c r="Q73" i="2"/>
  <c r="W66" i="2"/>
  <c r="U102" i="2"/>
  <c r="I79" i="2"/>
  <c r="W81" i="2"/>
  <c r="M88" i="2"/>
  <c r="R80" i="2"/>
  <c r="L85" i="2"/>
  <c r="L79" i="2"/>
  <c r="F89" i="2"/>
  <c r="N94" i="2"/>
  <c r="H99" i="2"/>
  <c r="Y99" i="2" s="1"/>
  <c r="L103" i="2"/>
  <c r="N106" i="2"/>
  <c r="P111" i="2"/>
  <c r="L62" i="2"/>
  <c r="S84" i="2"/>
  <c r="W92" i="2"/>
  <c r="W96" i="2"/>
  <c r="I101" i="2"/>
  <c r="I107" i="2"/>
  <c r="O112" i="2"/>
  <c r="Q62" i="2"/>
  <c r="I39" i="2"/>
  <c r="H76" i="2"/>
  <c r="U104" i="2"/>
  <c r="Q71" i="2"/>
  <c r="S66" i="2"/>
  <c r="O113" i="2"/>
  <c r="W93" i="2"/>
  <c r="M79" i="2"/>
  <c r="K81" i="2"/>
  <c r="O87" i="2"/>
  <c r="J78" i="2"/>
  <c r="L83" i="2"/>
  <c r="F88" i="2"/>
  <c r="R83" i="2"/>
  <c r="F92" i="2"/>
  <c r="V96" i="2"/>
  <c r="J100" i="2"/>
  <c r="J104" i="2"/>
  <c r="T111" i="2"/>
  <c r="V114" i="2"/>
  <c r="S79" i="2"/>
  <c r="Q89" i="2"/>
  <c r="M95" i="2"/>
  <c r="S100" i="2"/>
  <c r="O106" i="2"/>
  <c r="W110" i="2"/>
  <c r="Q60" i="2"/>
  <c r="O39" i="2"/>
  <c r="V75" i="2"/>
  <c r="O88" i="2"/>
  <c r="M71" i="2"/>
  <c r="Q67" i="2"/>
  <c r="I61" i="2"/>
  <c r="G93" i="2"/>
  <c r="L78" i="2"/>
  <c r="O81" i="2"/>
  <c r="U86" i="2"/>
  <c r="R78" i="2"/>
  <c r="P83" i="2"/>
  <c r="L89" i="2"/>
  <c r="V85" i="2"/>
  <c r="H93" i="2"/>
  <c r="P99" i="2"/>
  <c r="N104" i="2"/>
  <c r="T107" i="2"/>
  <c r="I113" i="2"/>
  <c r="V61" i="2"/>
  <c r="Q85" i="2"/>
  <c r="M93" i="2"/>
  <c r="O98" i="2"/>
  <c r="W102" i="2"/>
  <c r="K108" i="2"/>
  <c r="G112" i="2"/>
  <c r="S37" i="2"/>
  <c r="U67" i="2"/>
  <c r="Z67" i="2" s="1"/>
  <c r="W78" i="2"/>
  <c r="H79" i="2"/>
  <c r="J106" i="2"/>
  <c r="K84" i="2"/>
  <c r="I103" i="2"/>
  <c r="R81" i="2"/>
  <c r="O90" i="2"/>
  <c r="V93" i="2"/>
  <c r="R97" i="2"/>
  <c r="J101" i="2"/>
  <c r="V105" i="2"/>
  <c r="AA105" i="2" s="1"/>
  <c r="N109" i="2"/>
  <c r="F113" i="2"/>
  <c r="T61" i="2"/>
  <c r="V76" i="2"/>
  <c r="H73" i="2"/>
  <c r="P69" i="2"/>
  <c r="N66" i="2"/>
  <c r="W60" i="2"/>
  <c r="U100" i="2"/>
  <c r="Q87" i="2"/>
  <c r="R71" i="2"/>
  <c r="M67" i="2"/>
  <c r="W79" i="2"/>
  <c r="N80" i="2"/>
  <c r="L86" i="2"/>
  <c r="P101" i="2"/>
  <c r="J113" i="2"/>
  <c r="AA113" i="2" s="1"/>
  <c r="L91" i="2"/>
  <c r="G104" i="2"/>
  <c r="O61" i="2"/>
  <c r="V83" i="2"/>
  <c r="R91" i="2"/>
  <c r="N95" i="2"/>
  <c r="R99" i="2"/>
  <c r="R103" i="2"/>
  <c r="F107" i="2"/>
  <c r="L110" i="2"/>
  <c r="N113" i="2"/>
  <c r="F62" i="2"/>
  <c r="R76" i="2"/>
  <c r="N72" i="2"/>
  <c r="R68" i="2"/>
  <c r="N64" i="2"/>
  <c r="W107" i="2"/>
  <c r="U85" i="2"/>
  <c r="P68" i="2"/>
  <c r="K66" i="2"/>
  <c r="U80" i="2"/>
  <c r="L81" i="2"/>
  <c r="P88" i="2"/>
  <c r="N102" i="2"/>
  <c r="T113" i="2"/>
  <c r="W94" i="2"/>
  <c r="O108" i="2"/>
  <c r="G63" i="2"/>
  <c r="F87" i="2"/>
  <c r="P92" i="2"/>
  <c r="L96" i="2"/>
  <c r="V99" i="2"/>
  <c r="AA99" i="2" s="1"/>
  <c r="F103" i="2"/>
  <c r="L106" i="2"/>
  <c r="V109" i="2"/>
  <c r="R113" i="2"/>
  <c r="J62" i="2"/>
  <c r="V74" i="2"/>
  <c r="AA74" i="2" s="1"/>
  <c r="F72" i="2"/>
  <c r="H69" i="2"/>
  <c r="F66" i="2"/>
  <c r="U61" i="2"/>
  <c r="Z61" i="2" s="1"/>
  <c r="S101" i="2"/>
  <c r="U92" i="2"/>
  <c r="R74" i="2"/>
  <c r="J109" i="2"/>
  <c r="V95" i="2"/>
  <c r="I62" i="2"/>
  <c r="L90" i="2"/>
  <c r="G72" i="2"/>
  <c r="X72" i="2" s="1"/>
  <c r="Q63" i="2"/>
  <c r="L63" i="2"/>
  <c r="T104" i="2"/>
  <c r="N87" i="2"/>
  <c r="F112" i="2"/>
  <c r="J79" i="2"/>
  <c r="W77" i="2"/>
  <c r="I25" i="2"/>
  <c r="O71" i="2"/>
  <c r="R44" i="2"/>
  <c r="G35" i="2"/>
  <c r="J32" i="2"/>
  <c r="G39" i="2"/>
  <c r="U25" i="2"/>
  <c r="U29" i="2"/>
  <c r="R34" i="2"/>
  <c r="R37" i="2"/>
  <c r="S60" i="2"/>
  <c r="G37" i="2"/>
  <c r="Q24" i="2"/>
  <c r="W4" i="2"/>
  <c r="F59" i="2"/>
  <c r="L72" i="2"/>
  <c r="R65" i="2"/>
  <c r="K101" i="2"/>
  <c r="I59" i="2"/>
  <c r="W30" i="2"/>
  <c r="W37" i="2"/>
  <c r="N24" i="2"/>
  <c r="O9" i="2"/>
  <c r="H68" i="2"/>
  <c r="Q114" i="2"/>
  <c r="N91" i="2"/>
  <c r="Q83" i="2"/>
  <c r="R39" i="2"/>
  <c r="F36" i="2"/>
  <c r="V4" i="2"/>
  <c r="R75" i="2"/>
  <c r="W111" i="2"/>
  <c r="K90" i="2"/>
  <c r="N38" i="2"/>
  <c r="U71" i="2"/>
  <c r="K64" i="2"/>
  <c r="I100" i="2"/>
  <c r="I84" i="2"/>
  <c r="Z84" i="2" s="1"/>
  <c r="K89" i="2"/>
  <c r="P81" i="2"/>
  <c r="N81" i="2"/>
  <c r="R90" i="2"/>
  <c r="R96" i="2"/>
  <c r="F104" i="2"/>
  <c r="J108" i="2"/>
  <c r="J112" i="2"/>
  <c r="I89" i="2"/>
  <c r="U93" i="2"/>
  <c r="G98" i="2"/>
  <c r="S108" i="2"/>
  <c r="Q113" i="2"/>
  <c r="S63" i="2"/>
  <c r="N73" i="2"/>
  <c r="G76" i="2"/>
  <c r="U65" i="2"/>
  <c r="Z65" i="2" s="1"/>
  <c r="I108" i="2"/>
  <c r="U89" i="2"/>
  <c r="S83" i="2"/>
  <c r="Q88" i="2"/>
  <c r="F80" i="2"/>
  <c r="H89" i="2"/>
  <c r="N85" i="2"/>
  <c r="T93" i="2"/>
  <c r="Y93" i="2" s="1"/>
  <c r="H101" i="2"/>
  <c r="P107" i="2"/>
  <c r="T60" i="2"/>
  <c r="U83" i="2"/>
  <c r="Z83" i="2" s="1"/>
  <c r="K96" i="2"/>
  <c r="G102" i="2"/>
  <c r="U111" i="2"/>
  <c r="W61" i="2"/>
  <c r="P72" i="2"/>
  <c r="K76" i="2"/>
  <c r="O66" i="2"/>
  <c r="K107" i="2"/>
  <c r="F79" i="2"/>
  <c r="G83" i="2"/>
  <c r="S87" i="2"/>
  <c r="X87" i="2" s="1"/>
  <c r="T85" i="2"/>
  <c r="Y85" i="2" s="1"/>
  <c r="R87" i="2"/>
  <c r="V94" i="2"/>
  <c r="H105" i="2"/>
  <c r="Y105" i="2" s="1"/>
  <c r="P109" i="2"/>
  <c r="T62" i="2"/>
  <c r="S88" i="2"/>
  <c r="M99" i="2"/>
  <c r="S104" i="2"/>
  <c r="W108" i="2"/>
  <c r="N75" i="2"/>
  <c r="O64" i="2"/>
  <c r="I78" i="2"/>
  <c r="Z78" i="2" s="1"/>
  <c r="T109" i="2"/>
  <c r="N90" i="2"/>
  <c r="N83" i="2"/>
  <c r="M91" i="2"/>
  <c r="P98" i="2"/>
  <c r="T102" i="2"/>
  <c r="Y102" i="2" s="1"/>
  <c r="T106" i="2"/>
  <c r="H114" i="2"/>
  <c r="Y114" i="2" s="1"/>
  <c r="R62" i="2"/>
  <c r="R72" i="2"/>
  <c r="V68" i="2"/>
  <c r="H65" i="2"/>
  <c r="Y65" i="2" s="1"/>
  <c r="K97" i="2"/>
  <c r="K82" i="2"/>
  <c r="M106" i="2"/>
  <c r="K83" i="2"/>
  <c r="N92" i="2"/>
  <c r="R104" i="2"/>
  <c r="K94" i="2"/>
  <c r="F78" i="2"/>
  <c r="L92" i="2"/>
  <c r="H96" i="2"/>
  <c r="L104" i="2"/>
  <c r="F111" i="2"/>
  <c r="V62" i="2"/>
  <c r="T67" i="2"/>
  <c r="Q102" i="2"/>
  <c r="O80" i="2"/>
  <c r="K60" i="2"/>
  <c r="W83" i="2"/>
  <c r="L93" i="2"/>
  <c r="H62" i="2"/>
  <c r="AB62" i="2" s="1"/>
  <c r="M111" i="2"/>
  <c r="V78" i="2"/>
  <c r="N93" i="2"/>
  <c r="F97" i="2"/>
  <c r="V103" i="2"/>
  <c r="J107" i="2"/>
  <c r="P114" i="2"/>
  <c r="F74" i="2"/>
  <c r="P71" i="2"/>
  <c r="P65" i="2"/>
  <c r="F63" i="2"/>
  <c r="S25" i="2"/>
  <c r="U30" i="2"/>
  <c r="L59" i="2"/>
  <c r="P76" i="2"/>
  <c r="I31" i="2"/>
  <c r="Z31" i="2" s="1"/>
  <c r="J67" i="2"/>
  <c r="T70" i="2"/>
  <c r="Y70" i="2" s="1"/>
  <c r="T78" i="2"/>
  <c r="V86" i="2"/>
  <c r="F100" i="2"/>
  <c r="J63" i="2"/>
  <c r="AA63" i="2" s="1"/>
  <c r="M103" i="2"/>
  <c r="W39" i="2"/>
  <c r="S70" i="2"/>
  <c r="X70" i="2" s="1"/>
  <c r="H78" i="2"/>
  <c r="V84" i="2"/>
  <c r="J97" i="2"/>
  <c r="N112" i="2"/>
  <c r="U91" i="2"/>
  <c r="M107" i="2"/>
  <c r="H24" i="2"/>
  <c r="O70" i="2"/>
  <c r="G88" i="2"/>
  <c r="J80" i="2"/>
  <c r="J90" i="2"/>
  <c r="N100" i="2"/>
  <c r="P113" i="2"/>
  <c r="G94" i="2"/>
  <c r="X94" i="2" s="1"/>
  <c r="W112" i="2"/>
  <c r="P84" i="2"/>
  <c r="M113" i="2"/>
  <c r="P94" i="2"/>
  <c r="H110" i="2"/>
  <c r="F76" i="2"/>
  <c r="Q110" i="2"/>
  <c r="Q98" i="2"/>
  <c r="T83" i="2"/>
  <c r="J61" i="2"/>
  <c r="U107" i="2"/>
  <c r="P86" i="2"/>
  <c r="P100" i="2"/>
  <c r="V107" i="2"/>
  <c r="L114" i="2"/>
  <c r="T75" i="2"/>
  <c r="Y75" i="2" s="1"/>
  <c r="V70" i="2"/>
  <c r="AA70" i="2" s="1"/>
  <c r="G60" i="2"/>
  <c r="M81" i="2"/>
  <c r="N84" i="2"/>
  <c r="I105" i="2"/>
  <c r="S98" i="2"/>
  <c r="L88" i="2"/>
  <c r="T100" i="2"/>
  <c r="P110" i="2"/>
  <c r="H77" i="2"/>
  <c r="N68" i="2"/>
  <c r="M85" i="2"/>
  <c r="V25" i="2"/>
  <c r="U28" i="2"/>
  <c r="U26" i="2"/>
  <c r="H9" i="2"/>
  <c r="L31" i="2"/>
  <c r="I38" i="2"/>
  <c r="L32" i="2"/>
  <c r="F25" i="2"/>
  <c r="J77" i="2"/>
  <c r="AA77" i="2" s="1"/>
  <c r="T64" i="2"/>
  <c r="I75" i="2"/>
  <c r="Z75" i="2" s="1"/>
  <c r="T31" i="2"/>
  <c r="F26" i="2"/>
  <c r="F73" i="2"/>
  <c r="K109" i="2"/>
  <c r="Q26" i="2"/>
  <c r="V24" i="2"/>
  <c r="P4" i="2"/>
  <c r="F67" i="2"/>
  <c r="S76" i="2"/>
  <c r="X76" i="2" s="1"/>
  <c r="H64" i="2"/>
  <c r="W62" i="2"/>
  <c r="I80" i="2"/>
  <c r="Z80" i="2" s="1"/>
  <c r="I90" i="2"/>
  <c r="T87" i="2"/>
  <c r="R92" i="2"/>
  <c r="V100" i="2"/>
  <c r="AA100" i="2" s="1"/>
  <c r="H109" i="2"/>
  <c r="Q81" i="2"/>
  <c r="O94" i="2"/>
  <c r="K104" i="2"/>
  <c r="M60" i="2"/>
  <c r="L24" i="2"/>
  <c r="M75" i="2"/>
  <c r="G64" i="2"/>
  <c r="J88" i="2"/>
  <c r="M84" i="2"/>
  <c r="T81" i="2"/>
  <c r="F90" i="2"/>
  <c r="R94" i="2"/>
  <c r="V102" i="2"/>
  <c r="H113" i="2"/>
  <c r="I85" i="2"/>
  <c r="K98" i="2"/>
  <c r="G108" i="2"/>
  <c r="AB108" i="2" s="1"/>
  <c r="U62" i="2"/>
  <c r="V65" i="2"/>
  <c r="Q69" i="2"/>
  <c r="S103" i="2"/>
  <c r="O79" i="2"/>
  <c r="U88" i="2"/>
  <c r="N86" i="2"/>
  <c r="J91" i="2"/>
  <c r="AA91" i="2" s="1"/>
  <c r="L101" i="2"/>
  <c r="N110" i="2"/>
  <c r="I81" i="2"/>
  <c r="Q95" i="2"/>
  <c r="U105" i="2"/>
  <c r="W114" i="2"/>
  <c r="W109" i="2"/>
  <c r="P91" i="2"/>
  <c r="S96" i="2"/>
  <c r="T84" i="2"/>
  <c r="J95" i="2"/>
  <c r="N103" i="2"/>
  <c r="R111" i="2"/>
  <c r="P63" i="2"/>
  <c r="H71" i="2"/>
  <c r="R64" i="2"/>
  <c r="S93" i="2"/>
  <c r="Q61" i="2"/>
  <c r="G97" i="2"/>
  <c r="T29" i="2"/>
  <c r="P29" i="2"/>
  <c r="W97" i="2"/>
  <c r="G32" i="2"/>
  <c r="V38" i="2"/>
  <c r="G34" i="2"/>
  <c r="F34" i="2"/>
  <c r="F75" i="2"/>
  <c r="O60" i="2"/>
  <c r="W74" i="2"/>
  <c r="W34" i="2"/>
  <c r="F30" i="2"/>
  <c r="H72" i="2"/>
  <c r="Y72" i="2" s="1"/>
  <c r="M100" i="2"/>
  <c r="K27" i="2"/>
  <c r="K24" i="2"/>
  <c r="R77" i="2"/>
  <c r="J65" i="2"/>
  <c r="M72" i="2"/>
  <c r="Q75" i="2"/>
  <c r="M114" i="2"/>
  <c r="G81" i="2"/>
  <c r="P79" i="2"/>
  <c r="V88" i="2"/>
  <c r="P93" i="2"/>
  <c r="R102" i="2"/>
  <c r="F110" i="2"/>
  <c r="M83" i="2"/>
  <c r="G96" i="2"/>
  <c r="X96" i="2" s="1"/>
  <c r="M105" i="2"/>
  <c r="G61" i="2"/>
  <c r="F9" i="2"/>
  <c r="M73" i="2"/>
  <c r="G62" i="2"/>
  <c r="S78" i="2"/>
  <c r="G85" i="2"/>
  <c r="R82" i="2"/>
  <c r="V81" i="2"/>
  <c r="L95" i="2"/>
  <c r="P103" i="2"/>
  <c r="F114" i="2"/>
  <c r="W86" i="2"/>
  <c r="I99" i="2"/>
  <c r="K110" i="2"/>
  <c r="T79" i="2"/>
  <c r="I102" i="2"/>
  <c r="Z102" i="2" s="1"/>
  <c r="K68" i="2"/>
  <c r="W101" i="2"/>
  <c r="Q80" i="2"/>
  <c r="Q90" i="2"/>
  <c r="L87" i="2"/>
  <c r="J92" i="2"/>
  <c r="T103" i="2"/>
  <c r="H111" i="2"/>
  <c r="O82" i="2"/>
  <c r="Q97" i="2"/>
  <c r="S106" i="2"/>
  <c r="O101" i="2"/>
  <c r="K86" i="2"/>
  <c r="L97" i="2"/>
  <c r="K100" i="2"/>
  <c r="V87" i="2"/>
  <c r="T96" i="2"/>
  <c r="H104" i="2"/>
  <c r="L112" i="2"/>
  <c r="P77" i="2"/>
  <c r="R70" i="2"/>
  <c r="S62" i="2"/>
  <c r="X62" i="2" s="1"/>
  <c r="W91" i="2"/>
  <c r="K70" i="2"/>
  <c r="W89" i="2"/>
  <c r="F98" i="2"/>
  <c r="G86" i="2"/>
  <c r="K114" i="2"/>
  <c r="T90" i="2"/>
  <c r="T98" i="2"/>
  <c r="Y98" i="2" s="1"/>
  <c r="H106" i="2"/>
  <c r="P112" i="2"/>
  <c r="L77" i="2"/>
  <c r="L69" i="2"/>
  <c r="S109" i="2"/>
  <c r="U24" i="2"/>
  <c r="P78" i="2"/>
  <c r="K91" i="2"/>
  <c r="U60" i="2"/>
  <c r="V101" i="2"/>
  <c r="AA101" i="2" s="1"/>
  <c r="L75" i="2"/>
  <c r="G99" i="2"/>
  <c r="J82" i="2"/>
  <c r="AA82" i="2" s="1"/>
  <c r="F83" i="2"/>
  <c r="P102" i="2"/>
  <c r="T77" i="2"/>
  <c r="O95" i="2"/>
  <c r="G107" i="2"/>
  <c r="V66" i="2"/>
  <c r="J72" i="2"/>
  <c r="L61" i="2"/>
  <c r="F109" i="2"/>
  <c r="L102" i="2"/>
  <c r="R95" i="2"/>
  <c r="J85" i="2"/>
  <c r="W104" i="2"/>
  <c r="L111" i="2"/>
  <c r="F81" i="2"/>
  <c r="I92" i="2"/>
  <c r="V90" i="2"/>
  <c r="J66" i="2"/>
  <c r="T63" i="2"/>
  <c r="Y63" i="2" s="1"/>
  <c r="R109" i="2"/>
  <c r="N101" i="2"/>
  <c r="J89" i="2"/>
  <c r="W100" i="2"/>
  <c r="H107" i="2"/>
  <c r="I86" i="2"/>
  <c r="S39" i="2"/>
  <c r="H67" i="2"/>
  <c r="V60" i="2"/>
  <c r="AA60" i="2" s="1"/>
  <c r="L100" i="2"/>
  <c r="O63" i="2"/>
  <c r="G89" i="2"/>
  <c r="I111" i="2"/>
  <c r="AB111" i="2" s="1"/>
  <c r="F91" i="2"/>
  <c r="V106" i="2"/>
  <c r="H84" i="2"/>
  <c r="K85" i="2"/>
  <c r="U63" i="2"/>
  <c r="Q4" i="2"/>
  <c r="O104" i="2"/>
  <c r="N63" i="2"/>
  <c r="L99" i="2"/>
  <c r="J86" i="2"/>
  <c r="M80" i="2"/>
  <c r="O68" i="2"/>
  <c r="H32" i="2"/>
  <c r="O100" i="2"/>
  <c r="N61" i="2"/>
  <c r="P97" i="2"/>
  <c r="R84" i="2"/>
  <c r="O84" i="2"/>
  <c r="M9" i="2"/>
  <c r="V71" i="2"/>
  <c r="O37" i="2"/>
  <c r="L66" i="2"/>
  <c r="V39" i="2"/>
  <c r="S86" i="2"/>
  <c r="U4" i="2"/>
  <c r="S27" i="2"/>
  <c r="Q28" i="2"/>
  <c r="L37" i="2"/>
  <c r="M64" i="2"/>
  <c r="T82" i="2"/>
  <c r="J81" i="2"/>
  <c r="L108" i="2"/>
  <c r="T69" i="2"/>
  <c r="M89" i="2"/>
  <c r="H103" i="2"/>
  <c r="T88" i="2"/>
  <c r="R105" i="2"/>
  <c r="T71" i="2"/>
  <c r="I98" i="2"/>
  <c r="M112" i="2"/>
  <c r="P67" i="2"/>
  <c r="P73" i="2"/>
  <c r="N60" i="2"/>
  <c r="H108" i="2"/>
  <c r="Y108" i="2" s="1"/>
  <c r="R101" i="2"/>
  <c r="H94" i="2"/>
  <c r="P82" i="2"/>
  <c r="U101" i="2"/>
  <c r="F108" i="2"/>
  <c r="P87" i="2"/>
  <c r="M69" i="2"/>
  <c r="M96" i="2"/>
  <c r="N70" i="2"/>
  <c r="H61" i="2"/>
  <c r="T108" i="2"/>
  <c r="V97" i="2"/>
  <c r="AA97" i="2" s="1"/>
  <c r="H82" i="2"/>
  <c r="U97" i="2"/>
  <c r="T95" i="2"/>
  <c r="Y95" i="2" s="1"/>
  <c r="U79" i="2"/>
  <c r="O27" i="2"/>
  <c r="F68" i="2"/>
  <c r="F60" i="2"/>
  <c r="N99" i="2"/>
  <c r="M62" i="2"/>
  <c r="O85" i="2"/>
  <c r="U109" i="2"/>
  <c r="G90" i="2"/>
  <c r="X90" i="2" s="1"/>
  <c r="F106" i="2"/>
  <c r="P80" i="2"/>
  <c r="Q84" i="2"/>
  <c r="S64" i="2"/>
  <c r="P24" i="2"/>
  <c r="Q103" i="2"/>
  <c r="P62" i="2"/>
  <c r="T97" i="2"/>
  <c r="P85" i="2"/>
  <c r="G79" i="2"/>
  <c r="U69" i="2"/>
  <c r="K25" i="2"/>
  <c r="U99" i="2"/>
  <c r="R114" i="2"/>
  <c r="I97" i="2"/>
  <c r="Z97" i="2" s="1"/>
  <c r="H83" i="2"/>
  <c r="Y83" i="2" s="1"/>
  <c r="I91" i="2"/>
  <c r="F32" i="2"/>
  <c r="T72" i="2"/>
  <c r="V31" i="2"/>
  <c r="AA31" i="2" s="1"/>
  <c r="V67" i="2"/>
  <c r="AA67" i="2" s="1"/>
  <c r="Q39" i="2"/>
  <c r="S97" i="2"/>
  <c r="X97" i="2" s="1"/>
  <c r="J4" i="2"/>
  <c r="V26" i="2"/>
  <c r="N27" i="2"/>
  <c r="Q36" i="2"/>
  <c r="Q92" i="2"/>
  <c r="X30" i="2"/>
  <c r="L94" i="2"/>
  <c r="I45" i="2"/>
  <c r="H91" i="2"/>
  <c r="V113" i="2"/>
  <c r="S34" i="2"/>
  <c r="X34" i="2" s="1"/>
  <c r="P61" i="2"/>
  <c r="P96" i="2"/>
  <c r="K63" i="2"/>
  <c r="P105" i="2"/>
  <c r="H88" i="2"/>
  <c r="U44" i="2"/>
  <c r="S91" i="2"/>
  <c r="W105" i="2"/>
  <c r="I64" i="2"/>
  <c r="Q68" i="2"/>
  <c r="Q72" i="2"/>
  <c r="O75" i="2"/>
  <c r="U59" i="2"/>
  <c r="Z59" i="2" s="1"/>
  <c r="H25" i="2"/>
  <c r="H44" i="2"/>
  <c r="S9" i="2"/>
  <c r="I96" i="2"/>
  <c r="M110" i="2"/>
  <c r="G65" i="2"/>
  <c r="U68" i="2"/>
  <c r="W71" i="2"/>
  <c r="S75" i="2"/>
  <c r="X75" i="2" s="1"/>
  <c r="N59" i="2"/>
  <c r="M25" i="2"/>
  <c r="H26" i="2"/>
  <c r="U9" i="2"/>
  <c r="U81" i="2"/>
  <c r="Q100" i="2"/>
  <c r="U114" i="2"/>
  <c r="W65" i="2"/>
  <c r="G69" i="2"/>
  <c r="I72" i="2"/>
  <c r="Q76" i="2"/>
  <c r="O59" i="2"/>
  <c r="J25" i="2"/>
  <c r="P90" i="2"/>
  <c r="G73" i="2"/>
  <c r="O25" i="2"/>
  <c r="H27" i="2"/>
  <c r="K28" i="2"/>
  <c r="W28" i="2"/>
  <c r="V29" i="2"/>
  <c r="J31" i="2"/>
  <c r="M32" i="2"/>
  <c r="H34" i="2"/>
  <c r="K35" i="2"/>
  <c r="W35" i="2"/>
  <c r="T36" i="2"/>
  <c r="Y36" i="2" s="1"/>
  <c r="P37" i="2"/>
  <c r="S38" i="2"/>
  <c r="G9" i="2"/>
  <c r="S67" i="2"/>
  <c r="J26" i="2"/>
  <c r="W26" i="2"/>
  <c r="T27" i="2"/>
  <c r="P28" i="2"/>
  <c r="I30" i="2"/>
  <c r="Z30" i="2" s="1"/>
  <c r="V30" i="2"/>
  <c r="S31" i="2"/>
  <c r="N32" i="2"/>
  <c r="Q34" i="2"/>
  <c r="L35" i="2"/>
  <c r="R36" i="2"/>
  <c r="T37" i="2"/>
  <c r="P38" i="2"/>
  <c r="G29" i="2"/>
  <c r="M68" i="2"/>
  <c r="G25" i="2"/>
  <c r="J27" i="2"/>
  <c r="M28" i="2"/>
  <c r="I29" i="2"/>
  <c r="W29" i="2"/>
  <c r="H31" i="2"/>
  <c r="K32" i="2"/>
  <c r="W32" i="2"/>
  <c r="I35" i="2"/>
  <c r="Z35" i="2" s="1"/>
  <c r="V35" i="2"/>
  <c r="AA35" i="2" s="1"/>
  <c r="S36" i="2"/>
  <c r="N37" i="2"/>
  <c r="Q38" i="2"/>
  <c r="N62" i="2"/>
  <c r="K112" i="2"/>
  <c r="T110" i="2"/>
  <c r="I114" i="2"/>
  <c r="P106" i="2"/>
  <c r="R93" i="2"/>
  <c r="I109" i="2"/>
  <c r="J94" i="2"/>
  <c r="G68" i="2"/>
  <c r="V44" i="2"/>
  <c r="K95" i="2"/>
  <c r="O109" i="2"/>
  <c r="S65" i="2"/>
  <c r="O69" i="2"/>
  <c r="K73" i="2"/>
  <c r="I76" i="2"/>
  <c r="K59" i="2"/>
  <c r="L25" i="2"/>
  <c r="I44" i="2"/>
  <c r="G80" i="2"/>
  <c r="S99" i="2"/>
  <c r="X99" i="2" s="1"/>
  <c r="W113" i="2"/>
  <c r="Q66" i="2"/>
  <c r="S69" i="2"/>
  <c r="X69" i="2" s="1"/>
  <c r="U72" i="2"/>
  <c r="M76" i="2"/>
  <c r="L44" i="2"/>
  <c r="Q25" i="2"/>
  <c r="L26" i="2"/>
  <c r="V9" i="2"/>
  <c r="W88" i="2"/>
  <c r="I104" i="2"/>
  <c r="M63" i="2"/>
  <c r="U66" i="2"/>
  <c r="Z66" i="2" s="1"/>
  <c r="W69" i="2"/>
  <c r="S73" i="2"/>
  <c r="O77" i="2"/>
  <c r="Q44" i="2"/>
  <c r="N25" i="2"/>
  <c r="G105" i="2"/>
  <c r="W75" i="2"/>
  <c r="I26" i="2"/>
  <c r="L27" i="2"/>
  <c r="O28" i="2"/>
  <c r="K29" i="2"/>
  <c r="H30" i="2"/>
  <c r="N31" i="2"/>
  <c r="Q32" i="2"/>
  <c r="L34" i="2"/>
  <c r="O35" i="2"/>
  <c r="I36" i="2"/>
  <c r="V36" i="2"/>
  <c r="G38" i="2"/>
  <c r="U38" i="2"/>
  <c r="Z38" i="2" s="1"/>
  <c r="M94" i="2"/>
  <c r="U76" i="2"/>
  <c r="Z76" i="2" s="1"/>
  <c r="O26" i="2"/>
  <c r="I27" i="2"/>
  <c r="V27" i="2"/>
  <c r="H29" i="2"/>
  <c r="M30" i="2"/>
  <c r="G31" i="2"/>
  <c r="U31" i="2"/>
  <c r="R32" i="2"/>
  <c r="T34" i="2"/>
  <c r="P35" i="2"/>
  <c r="R88" i="2"/>
  <c r="F101" i="2"/>
  <c r="F65" i="2"/>
  <c r="L65" i="2"/>
  <c r="J103" i="2"/>
  <c r="H90" i="2"/>
  <c r="U95" i="2"/>
  <c r="H85" i="2"/>
  <c r="V59" i="2"/>
  <c r="W44" i="2"/>
  <c r="U98" i="2"/>
  <c r="G113" i="2"/>
  <c r="M66" i="2"/>
  <c r="M70" i="2"/>
  <c r="W73" i="2"/>
  <c r="G77" i="2"/>
  <c r="X77" i="2" s="1"/>
  <c r="K44" i="2"/>
  <c r="P25" i="2"/>
  <c r="J44" i="2"/>
  <c r="I87" i="2"/>
  <c r="Z87" i="2" s="1"/>
  <c r="K103" i="2"/>
  <c r="O62" i="2"/>
  <c r="K67" i="2"/>
  <c r="Q70" i="2"/>
  <c r="O73" i="2"/>
  <c r="K77" i="2"/>
  <c r="P44" i="2"/>
  <c r="T25" i="2"/>
  <c r="Y25" i="2" s="1"/>
  <c r="S44" i="2"/>
  <c r="W9" i="2"/>
  <c r="O93" i="2"/>
  <c r="S107" i="2"/>
  <c r="X107" i="2" s="1"/>
  <c r="Q64" i="2"/>
  <c r="O67" i="2"/>
  <c r="U70" i="2"/>
  <c r="Z70" i="2" s="1"/>
  <c r="M74" i="2"/>
  <c r="H59" i="2"/>
  <c r="M44" i="2"/>
  <c r="R25" i="2"/>
  <c r="W63" i="2"/>
  <c r="R59" i="2"/>
  <c r="N26" i="2"/>
  <c r="P27" i="2"/>
  <c r="S28" i="2"/>
  <c r="O29" i="2"/>
  <c r="L30" i="2"/>
  <c r="R31" i="2"/>
  <c r="T32" i="2"/>
  <c r="Y32" i="2" s="1"/>
  <c r="P34" i="2"/>
  <c r="S35" i="2"/>
  <c r="M36" i="2"/>
  <c r="H37" i="2"/>
  <c r="K38" i="2"/>
  <c r="W38" i="2"/>
  <c r="Q108" i="2"/>
  <c r="N44" i="2"/>
  <c r="S26" i="2"/>
  <c r="M27" i="2"/>
  <c r="H28" i="2"/>
  <c r="L29" i="2"/>
  <c r="Q30" i="2"/>
  <c r="K31" i="2"/>
  <c r="W31" i="2"/>
  <c r="I34" i="2"/>
  <c r="V34" i="2"/>
  <c r="AA34" i="2" s="1"/>
  <c r="J36" i="2"/>
  <c r="AA36" i="2" s="1"/>
  <c r="M37" i="2"/>
  <c r="H38" i="2"/>
  <c r="K39" i="2"/>
  <c r="I112" i="2"/>
  <c r="Q74" i="2"/>
  <c r="K26" i="2"/>
  <c r="R27" i="2"/>
  <c r="T28" i="2"/>
  <c r="Q29" i="2"/>
  <c r="N30" i="2"/>
  <c r="P31" i="2"/>
  <c r="S32" i="2"/>
  <c r="N34" i="2"/>
  <c r="Q35" i="2"/>
  <c r="K36" i="2"/>
  <c r="W36" i="2"/>
  <c r="Y111" i="2"/>
  <c r="AA96" i="2"/>
  <c r="V108" i="2"/>
  <c r="T9" i="2"/>
  <c r="I74" i="2"/>
  <c r="Z74" i="2" s="1"/>
  <c r="U106" i="2"/>
  <c r="Z106" i="2" s="1"/>
  <c r="O44" i="2"/>
  <c r="G67" i="2"/>
  <c r="T44" i="2"/>
  <c r="Y44" i="2" s="1"/>
  <c r="AP44" i="2" s="1"/>
  <c r="H100" i="2"/>
  <c r="R85" i="2"/>
  <c r="P45" i="2"/>
  <c r="J45" i="2"/>
  <c r="L71" i="2"/>
  <c r="M104" i="2"/>
  <c r="M4" i="2"/>
  <c r="O111" i="2"/>
  <c r="W87" i="2"/>
  <c r="H97" i="2"/>
  <c r="N107" i="2"/>
  <c r="Q99" i="2"/>
  <c r="N45" i="2"/>
  <c r="J68" i="2"/>
  <c r="Q94" i="2"/>
  <c r="L67" i="2"/>
  <c r="W82" i="2"/>
  <c r="K78" i="2"/>
  <c r="J76" i="2"/>
  <c r="M65" i="2"/>
  <c r="L73" i="2"/>
  <c r="K45" i="2"/>
  <c r="H45" i="2"/>
  <c r="M45" i="2"/>
  <c r="S45" i="2"/>
  <c r="Q45" i="2"/>
  <c r="V45" i="2"/>
  <c r="W45" i="2"/>
  <c r="AT45" i="2"/>
  <c r="T45" i="2"/>
  <c r="F45" i="2"/>
  <c r="G45" i="2"/>
  <c r="L45" i="2"/>
  <c r="E44" i="2"/>
  <c r="E45" i="2"/>
  <c r="U45" i="2"/>
  <c r="R45" i="2"/>
  <c r="O45" i="2"/>
  <c r="I10" i="2"/>
  <c r="F10" i="2"/>
  <c r="V10" i="2"/>
  <c r="S10" i="2"/>
  <c r="AN10" i="2"/>
  <c r="M10" i="2"/>
  <c r="J10" i="2"/>
  <c r="W10" i="2"/>
  <c r="E9" i="2"/>
  <c r="T10" i="2"/>
  <c r="Q10" i="2"/>
  <c r="N10" i="2"/>
  <c r="K10" i="2"/>
  <c r="L10" i="2"/>
  <c r="H10" i="2"/>
  <c r="G10" i="2"/>
  <c r="E10" i="2"/>
  <c r="U10" i="2"/>
  <c r="R10" i="2"/>
  <c r="O10" i="2"/>
  <c r="W46" i="2"/>
  <c r="S46" i="2"/>
  <c r="O46" i="2"/>
  <c r="K46" i="2"/>
  <c r="G46" i="2"/>
  <c r="V46" i="2"/>
  <c r="R46" i="2"/>
  <c r="N46" i="2"/>
  <c r="J46" i="2"/>
  <c r="F46" i="2"/>
  <c r="U46" i="2"/>
  <c r="Q46" i="2"/>
  <c r="M46" i="2"/>
  <c r="I46" i="2"/>
  <c r="E46" i="2"/>
  <c r="T46" i="2"/>
  <c r="P46" i="2"/>
  <c r="A47" i="2"/>
  <c r="AT47" i="2" s="1"/>
  <c r="H46" i="2"/>
  <c r="L46" i="2"/>
  <c r="AT46" i="2"/>
  <c r="W11" i="2"/>
  <c r="S11" i="2"/>
  <c r="O11" i="2"/>
  <c r="K11" i="2"/>
  <c r="G11" i="2"/>
  <c r="V11" i="2"/>
  <c r="R11" i="2"/>
  <c r="N11" i="2"/>
  <c r="J11" i="2"/>
  <c r="F11" i="2"/>
  <c r="U11" i="2"/>
  <c r="Q11" i="2"/>
  <c r="M11" i="2"/>
  <c r="I11" i="2"/>
  <c r="E11" i="2"/>
  <c r="T11" i="2"/>
  <c r="P11" i="2"/>
  <c r="L11" i="2"/>
  <c r="A12" i="2"/>
  <c r="H11" i="2"/>
  <c r="Y11" i="2" s="1"/>
  <c r="AJ11" i="2" s="1"/>
  <c r="AN11" i="2"/>
  <c r="AN12" i="2"/>
  <c r="Y76" i="2"/>
  <c r="AA71" i="2"/>
  <c r="X102" i="2"/>
  <c r="AA24" i="2"/>
  <c r="Z32" i="2"/>
  <c r="Z108" i="2"/>
  <c r="X91" i="2"/>
  <c r="X4" i="2"/>
  <c r="AA90" i="2"/>
  <c r="Z82" i="2"/>
  <c r="Y66" i="2"/>
  <c r="Z110" i="2"/>
  <c r="Z29" i="2"/>
  <c r="X71" i="2"/>
  <c r="Y92" i="2"/>
  <c r="Z90" i="2"/>
  <c r="Z4" i="2"/>
  <c r="AA79" i="2"/>
  <c r="Y113" i="2"/>
  <c r="AA112" i="2"/>
  <c r="AA110" i="2"/>
  <c r="Y27" i="2"/>
  <c r="AA80" i="2"/>
  <c r="Z93" i="2"/>
  <c r="AB28" i="2"/>
  <c r="X36" i="2"/>
  <c r="Y34" i="2"/>
  <c r="Y68" i="2"/>
  <c r="X106" i="2"/>
  <c r="X60" i="2"/>
  <c r="X61" i="2"/>
  <c r="Z103" i="2"/>
  <c r="X89" i="2"/>
  <c r="AA59" i="2"/>
  <c r="X111" i="2"/>
  <c r="AA62" i="2"/>
  <c r="AA111" i="2"/>
  <c r="AA72" i="2"/>
  <c r="AA107" i="2"/>
  <c r="Y89" i="2"/>
  <c r="Z92" i="2"/>
  <c r="Y94" i="2"/>
  <c r="X93" i="2"/>
  <c r="X63" i="2"/>
  <c r="AA61" i="2"/>
  <c r="Z88" i="2"/>
  <c r="X101" i="2"/>
  <c r="X84" i="2"/>
  <c r="X66" i="2"/>
  <c r="Z60" i="2"/>
  <c r="Y29" i="2" l="1"/>
  <c r="X73" i="2"/>
  <c r="X25" i="2"/>
  <c r="Z113" i="2"/>
  <c r="Y86" i="2"/>
  <c r="Z104" i="2"/>
  <c r="X80" i="2"/>
  <c r="Z114" i="2"/>
  <c r="AA39" i="2"/>
  <c r="X85" i="2"/>
  <c r="X26" i="2"/>
  <c r="AB59" i="2"/>
  <c r="X44" i="2"/>
  <c r="AO44" i="2" s="1"/>
  <c r="AA27" i="2"/>
  <c r="Z36" i="2"/>
  <c r="Y110" i="2"/>
  <c r="AB32" i="2"/>
  <c r="AA25" i="2"/>
  <c r="AA89" i="2"/>
  <c r="AB66" i="2"/>
  <c r="X78" i="2"/>
  <c r="Z89" i="2"/>
  <c r="X112" i="2"/>
  <c r="AA98" i="2"/>
  <c r="Y38" i="2"/>
  <c r="X28" i="2"/>
  <c r="AA9" i="2"/>
  <c r="AL9" i="2" s="1"/>
  <c r="AA30" i="2"/>
  <c r="Y69" i="2"/>
  <c r="Z24" i="2"/>
  <c r="Y81" i="2"/>
  <c r="AB103" i="2"/>
  <c r="AB92" i="2"/>
  <c r="Z91" i="2"/>
  <c r="AB101" i="2"/>
  <c r="Z79" i="2"/>
  <c r="Y73" i="2"/>
  <c r="AA93" i="2"/>
  <c r="AA64" i="2"/>
  <c r="Z77" i="2"/>
  <c r="X65" i="2"/>
  <c r="Y24" i="2"/>
  <c r="AB71" i="2"/>
  <c r="AB95" i="2"/>
  <c r="AA75" i="2"/>
  <c r="Z69" i="2"/>
  <c r="AA37" i="2"/>
  <c r="X114" i="2"/>
  <c r="Z37" i="2"/>
  <c r="AA83" i="2"/>
  <c r="Z73" i="2"/>
  <c r="Z27" i="2"/>
  <c r="Z26" i="2"/>
  <c r="X29" i="2"/>
  <c r="AA29" i="2"/>
  <c r="Z96" i="2"/>
  <c r="X79" i="2"/>
  <c r="Y96" i="2"/>
  <c r="AA66" i="2"/>
  <c r="X31" i="2"/>
  <c r="AB65" i="2"/>
  <c r="Y88" i="2"/>
  <c r="X27" i="2"/>
  <c r="X95" i="2"/>
  <c r="Y103" i="2"/>
  <c r="AA92" i="2"/>
  <c r="Y9" i="2"/>
  <c r="AJ9" i="2" s="1"/>
  <c r="AB34" i="2"/>
  <c r="AB63" i="2"/>
  <c r="Z9" i="2"/>
  <c r="AK9" i="2" s="1"/>
  <c r="Z105" i="2"/>
  <c r="X32" i="2"/>
  <c r="AB105" i="2"/>
  <c r="Y71" i="2"/>
  <c r="AB37" i="2"/>
  <c r="X113" i="2"/>
  <c r="Y30" i="2"/>
  <c r="Z63" i="2"/>
  <c r="Y97" i="2"/>
  <c r="AB91" i="2"/>
  <c r="AA78" i="2"/>
  <c r="AB29" i="2"/>
  <c r="Z62" i="2"/>
  <c r="AB86" i="2"/>
  <c r="AB78" i="2"/>
  <c r="Y35" i="2"/>
  <c r="Z72" i="2"/>
  <c r="AB25" i="2"/>
  <c r="Z44" i="2"/>
  <c r="AQ44" i="2" s="1"/>
  <c r="Y82" i="2"/>
  <c r="Y90" i="2"/>
  <c r="Z99" i="2"/>
  <c r="AB61" i="2"/>
  <c r="AB114" i="2"/>
  <c r="AB64" i="2"/>
  <c r="AB83" i="2"/>
  <c r="AB96" i="2"/>
  <c r="X88" i="2"/>
  <c r="AB102" i="2"/>
  <c r="AB98" i="2"/>
  <c r="AB109" i="2"/>
  <c r="Z85" i="2"/>
  <c r="X104" i="2"/>
  <c r="Y61" i="2"/>
  <c r="Y79" i="2"/>
  <c r="Y107" i="2"/>
  <c r="AA85" i="2"/>
  <c r="Z86" i="2"/>
  <c r="Z101" i="2"/>
  <c r="AA38" i="2"/>
  <c r="Z64" i="2"/>
  <c r="AB67" i="2"/>
  <c r="Y26" i="2"/>
  <c r="AB110" i="2"/>
  <c r="Y87" i="2"/>
  <c r="AB4" i="2"/>
  <c r="AB45" i="2"/>
  <c r="AS45" i="2" s="1"/>
  <c r="AA26" i="2"/>
  <c r="AA103" i="2"/>
  <c r="Y62" i="2"/>
  <c r="X24" i="2"/>
  <c r="AB79" i="2"/>
  <c r="AB80" i="2"/>
  <c r="AA86" i="2"/>
  <c r="Z10" i="2"/>
  <c r="AK10" i="2" s="1"/>
  <c r="Z45" i="2"/>
  <c r="AQ45" i="2" s="1"/>
  <c r="Z109" i="2"/>
  <c r="AA81" i="2"/>
  <c r="AB84" i="2"/>
  <c r="AB89" i="2"/>
  <c r="Y67" i="2"/>
  <c r="AB72" i="2"/>
  <c r="Y77" i="2"/>
  <c r="AB99" i="2"/>
  <c r="Y104" i="2"/>
  <c r="Y109" i="2"/>
  <c r="AB90" i="2"/>
  <c r="Y31" i="2"/>
  <c r="AB94" i="2"/>
  <c r="AA84" i="2"/>
  <c r="Y78" i="2"/>
  <c r="Z111" i="2"/>
  <c r="X83" i="2"/>
  <c r="X108" i="2"/>
  <c r="AA4" i="2"/>
  <c r="AB39" i="2"/>
  <c r="AA95" i="2"/>
  <c r="AA109" i="2"/>
  <c r="AB60" i="2"/>
  <c r="AA106" i="2"/>
  <c r="X37" i="2"/>
  <c r="AB93" i="2"/>
  <c r="Z107" i="2"/>
  <c r="AB81" i="2"/>
  <c r="AB73" i="2"/>
  <c r="AA102" i="2"/>
  <c r="X68" i="2"/>
  <c r="X82" i="2"/>
  <c r="Y101" i="2"/>
  <c r="AB88" i="2"/>
  <c r="X103" i="2"/>
  <c r="AB35" i="2"/>
  <c r="AB69" i="2"/>
  <c r="Y39" i="2"/>
  <c r="Z68" i="2"/>
  <c r="AB113" i="2"/>
  <c r="AB104" i="2"/>
  <c r="Z34" i="2"/>
  <c r="X98" i="2"/>
  <c r="Y4" i="2"/>
  <c r="Y91" i="2"/>
  <c r="AB82" i="2"/>
  <c r="AA108" i="2"/>
  <c r="X35" i="2"/>
  <c r="AA94" i="2"/>
  <c r="X64" i="2"/>
  <c r="X109" i="2"/>
  <c r="AA69" i="2"/>
  <c r="Y84" i="2"/>
  <c r="AB106" i="2"/>
  <c r="AB107" i="2"/>
  <c r="AB30" i="2"/>
  <c r="Y37" i="2"/>
  <c r="AA73" i="2"/>
  <c r="AA76" i="2"/>
  <c r="AB31" i="2"/>
  <c r="AA44" i="2"/>
  <c r="AR44" i="2" s="1"/>
  <c r="Z98" i="2"/>
  <c r="Z95" i="2"/>
  <c r="X38" i="2"/>
  <c r="AB75" i="2"/>
  <c r="X39" i="2"/>
  <c r="AA28" i="2"/>
  <c r="AB85" i="2"/>
  <c r="AB27" i="2"/>
  <c r="AB38" i="2"/>
  <c r="AA68" i="2"/>
  <c r="AB100" i="2"/>
  <c r="AB112" i="2"/>
  <c r="X105" i="2"/>
  <c r="X81" i="2"/>
  <c r="AB87" i="2"/>
  <c r="AB74" i="2"/>
  <c r="Z81" i="2"/>
  <c r="Y106" i="2"/>
  <c r="AA65" i="2"/>
  <c r="Y59" i="2"/>
  <c r="Y45" i="2"/>
  <c r="AP45" i="2" s="1"/>
  <c r="AB36" i="2"/>
  <c r="AB9" i="2"/>
  <c r="AM9" i="2" s="1"/>
  <c r="Y100" i="2"/>
  <c r="AB68" i="2"/>
  <c r="AB44" i="2"/>
  <c r="AS44" i="2" s="1"/>
  <c r="AB97" i="2"/>
  <c r="AA88" i="2"/>
  <c r="Y60" i="2"/>
  <c r="Z28" i="2"/>
  <c r="Z39" i="2"/>
  <c r="Z71" i="2"/>
  <c r="AA32" i="2"/>
  <c r="X86" i="2"/>
  <c r="Y64" i="2"/>
  <c r="Z25" i="2"/>
  <c r="Z100" i="2"/>
  <c r="AA45" i="2"/>
  <c r="AR45" i="2" s="1"/>
  <c r="Y28" i="2"/>
  <c r="AB76" i="2"/>
  <c r="X67" i="2"/>
  <c r="Z112" i="2"/>
  <c r="X9" i="2"/>
  <c r="AI9" i="2" s="1"/>
  <c r="AB26" i="2"/>
  <c r="AA46" i="2"/>
  <c r="AR46" i="2" s="1"/>
  <c r="X46" i="2"/>
  <c r="AO46" i="2" s="1"/>
  <c r="Z11" i="2"/>
  <c r="AK11" i="2" s="1"/>
  <c r="Z46" i="2"/>
  <c r="AQ46" i="2" s="1"/>
  <c r="AB46" i="2"/>
  <c r="AS46" i="2" s="1"/>
  <c r="X45" i="2"/>
  <c r="AO45" i="2" s="1"/>
  <c r="Y46" i="2"/>
  <c r="AP46" i="2" s="1"/>
  <c r="AA10" i="2"/>
  <c r="AL10" i="2" s="1"/>
  <c r="AA11" i="2"/>
  <c r="AL11" i="2" s="1"/>
  <c r="X11" i="2"/>
  <c r="AI11" i="2" s="1"/>
  <c r="X10" i="2"/>
  <c r="AI10" i="2" s="1"/>
  <c r="AB10" i="2"/>
  <c r="AM10" i="2" s="1"/>
  <c r="Y10" i="2"/>
  <c r="AJ10" i="2" s="1"/>
  <c r="AB11" i="2"/>
  <c r="AM11" i="2" s="1"/>
  <c r="W47" i="2"/>
  <c r="S47" i="2"/>
  <c r="O47" i="2"/>
  <c r="K47" i="2"/>
  <c r="G47" i="2"/>
  <c r="V47" i="2"/>
  <c r="R47" i="2"/>
  <c r="N47" i="2"/>
  <c r="J47" i="2"/>
  <c r="F47" i="2"/>
  <c r="U47" i="2"/>
  <c r="Q47" i="2"/>
  <c r="M47" i="2"/>
  <c r="I47" i="2"/>
  <c r="E47" i="2"/>
  <c r="P47" i="2"/>
  <c r="L47" i="2"/>
  <c r="T47" i="2"/>
  <c r="A48" i="2"/>
  <c r="AT48" i="2" s="1"/>
  <c r="H47" i="2"/>
  <c r="W12" i="2"/>
  <c r="S12" i="2"/>
  <c r="O12" i="2"/>
  <c r="K12" i="2"/>
  <c r="G12" i="2"/>
  <c r="X12" i="2" s="1"/>
  <c r="AI12" i="2" s="1"/>
  <c r="V12" i="2"/>
  <c r="R12" i="2"/>
  <c r="N12" i="2"/>
  <c r="J12" i="2"/>
  <c r="F12" i="2"/>
  <c r="U12" i="2"/>
  <c r="Q12" i="2"/>
  <c r="M12" i="2"/>
  <c r="I12" i="2"/>
  <c r="Z12" i="2" s="1"/>
  <c r="AK12" i="2" s="1"/>
  <c r="E12" i="2"/>
  <c r="P12" i="2"/>
  <c r="H12" i="2"/>
  <c r="AB12" i="2" s="1"/>
  <c r="AM12" i="2" s="1"/>
  <c r="L12" i="2"/>
  <c r="A13" i="2"/>
  <c r="AN13" i="2" s="1"/>
  <c r="T12" i="2"/>
  <c r="AA12" i="2"/>
  <c r="AL12" i="2" s="1"/>
  <c r="AH9" i="2"/>
  <c r="AH44" i="2" l="1"/>
  <c r="AH45" i="2"/>
  <c r="AH46" i="2"/>
  <c r="AH11" i="2"/>
  <c r="AH10" i="2"/>
  <c r="Y12" i="2"/>
  <c r="AJ12" i="2" s="1"/>
  <c r="AH12" i="2" s="1"/>
  <c r="Y47" i="2"/>
  <c r="AP47" i="2" s="1"/>
  <c r="W48" i="2"/>
  <c r="S48" i="2"/>
  <c r="O48" i="2"/>
  <c r="K48" i="2"/>
  <c r="G48" i="2"/>
  <c r="V48" i="2"/>
  <c r="R48" i="2"/>
  <c r="N48" i="2"/>
  <c r="J48" i="2"/>
  <c r="AA48" i="2" s="1"/>
  <c r="AR48" i="2" s="1"/>
  <c r="F48" i="2"/>
  <c r="U48" i="2"/>
  <c r="Q48" i="2"/>
  <c r="M48" i="2"/>
  <c r="I48" i="2"/>
  <c r="E48" i="2"/>
  <c r="L48" i="2"/>
  <c r="A49" i="2"/>
  <c r="AT49" i="2" s="1"/>
  <c r="H48" i="2"/>
  <c r="P48" i="2"/>
  <c r="T48" i="2"/>
  <c r="Z47" i="2"/>
  <c r="AQ47" i="2" s="1"/>
  <c r="AA47" i="2"/>
  <c r="AR47" i="2" s="1"/>
  <c r="X47" i="2"/>
  <c r="AO47" i="2" s="1"/>
  <c r="AB47" i="2"/>
  <c r="AS47" i="2" s="1"/>
  <c r="W13" i="2"/>
  <c r="S13" i="2"/>
  <c r="O13" i="2"/>
  <c r="K13" i="2"/>
  <c r="G13" i="2"/>
  <c r="V13" i="2"/>
  <c r="R13" i="2"/>
  <c r="N13" i="2"/>
  <c r="J13" i="2"/>
  <c r="F13" i="2"/>
  <c r="U13" i="2"/>
  <c r="Q13" i="2"/>
  <c r="M13" i="2"/>
  <c r="I13" i="2"/>
  <c r="E13" i="2"/>
  <c r="L13" i="2"/>
  <c r="T13" i="2"/>
  <c r="Y13" i="2" s="1"/>
  <c r="AJ13" i="2" s="1"/>
  <c r="A14" i="2"/>
  <c r="H13" i="2"/>
  <c r="P13" i="2"/>
  <c r="Y48" i="2" l="1"/>
  <c r="AP48" i="2" s="1"/>
  <c r="AA13" i="2"/>
  <c r="AL13" i="2" s="1"/>
  <c r="X13" i="2"/>
  <c r="AI13" i="2" s="1"/>
  <c r="AB13" i="2"/>
  <c r="AM13" i="2" s="1"/>
  <c r="Z13" i="2"/>
  <c r="AK13" i="2" s="1"/>
  <c r="AB48" i="2"/>
  <c r="AS48" i="2" s="1"/>
  <c r="Z48" i="2"/>
  <c r="AQ48" i="2" s="1"/>
  <c r="AN14" i="2"/>
  <c r="W14" i="2"/>
  <c r="S14" i="2"/>
  <c r="O14" i="2"/>
  <c r="K14" i="2"/>
  <c r="G14" i="2"/>
  <c r="V14" i="2"/>
  <c r="R14" i="2"/>
  <c r="N14" i="2"/>
  <c r="J14" i="2"/>
  <c r="F14" i="2"/>
  <c r="U14" i="2"/>
  <c r="Q14" i="2"/>
  <c r="M14" i="2"/>
  <c r="I14" i="2"/>
  <c r="E14" i="2"/>
  <c r="A15" i="2"/>
  <c r="H14" i="2"/>
  <c r="T14" i="2"/>
  <c r="Y14" i="2" s="1"/>
  <c r="AJ14" i="2" s="1"/>
  <c r="P14" i="2"/>
  <c r="L14" i="2"/>
  <c r="X48" i="2"/>
  <c r="AO48" i="2" s="1"/>
  <c r="AH47" i="2"/>
  <c r="X14" i="2"/>
  <c r="AI14" i="2" s="1"/>
  <c r="W49" i="2"/>
  <c r="S49" i="2"/>
  <c r="O49" i="2"/>
  <c r="K49" i="2"/>
  <c r="G49" i="2"/>
  <c r="V49" i="2"/>
  <c r="R49" i="2"/>
  <c r="N49" i="2"/>
  <c r="J49" i="2"/>
  <c r="F49" i="2"/>
  <c r="U49" i="2"/>
  <c r="Q49" i="2"/>
  <c r="M49" i="2"/>
  <c r="I49" i="2"/>
  <c r="E49" i="2"/>
  <c r="A50" i="2"/>
  <c r="H49" i="2"/>
  <c r="T49" i="2"/>
  <c r="P49" i="2"/>
  <c r="L49" i="2"/>
  <c r="AH48" i="2" l="1"/>
  <c r="Z49" i="2"/>
  <c r="AQ49" i="2" s="1"/>
  <c r="AH13" i="2"/>
  <c r="Z14" i="2"/>
  <c r="AK14" i="2" s="1"/>
  <c r="AA14" i="2"/>
  <c r="AL14" i="2" s="1"/>
  <c r="AB14" i="2"/>
  <c r="AM14" i="2" s="1"/>
  <c r="W50" i="2"/>
  <c r="S50" i="2"/>
  <c r="O50" i="2"/>
  <c r="K50" i="2"/>
  <c r="G50" i="2"/>
  <c r="V50" i="2"/>
  <c r="R50" i="2"/>
  <c r="N50" i="2"/>
  <c r="J50" i="2"/>
  <c r="F50" i="2"/>
  <c r="A51" i="2"/>
  <c r="AT51" i="2" s="1"/>
  <c r="U50" i="2"/>
  <c r="Q50" i="2"/>
  <c r="M50" i="2"/>
  <c r="I50" i="2"/>
  <c r="Z50" i="2" s="1"/>
  <c r="AQ50" i="2" s="1"/>
  <c r="E50" i="2"/>
  <c r="T50" i="2"/>
  <c r="L50" i="2"/>
  <c r="P50" i="2"/>
  <c r="H50" i="2"/>
  <c r="W15" i="2"/>
  <c r="S15" i="2"/>
  <c r="O15" i="2"/>
  <c r="K15" i="2"/>
  <c r="G15" i="2"/>
  <c r="V15" i="2"/>
  <c r="R15" i="2"/>
  <c r="N15" i="2"/>
  <c r="J15" i="2"/>
  <c r="AA15" i="2" s="1"/>
  <c r="AL15" i="2" s="1"/>
  <c r="F15" i="2"/>
  <c r="U15" i="2"/>
  <c r="Q15" i="2"/>
  <c r="M15" i="2"/>
  <c r="I15" i="2"/>
  <c r="E15" i="2"/>
  <c r="T15" i="2"/>
  <c r="L15" i="2"/>
  <c r="P15" i="2"/>
  <c r="A16" i="2"/>
  <c r="AN16" i="2" s="1"/>
  <c r="H15" i="2"/>
  <c r="Y15" i="2" s="1"/>
  <c r="AJ15" i="2" s="1"/>
  <c r="AN15" i="2"/>
  <c r="Y49" i="2"/>
  <c r="AP49" i="2" s="1"/>
  <c r="AA49" i="2"/>
  <c r="AR49" i="2" s="1"/>
  <c r="X49" i="2"/>
  <c r="AO49" i="2" s="1"/>
  <c r="AT50" i="2"/>
  <c r="AB49" i="2"/>
  <c r="AS49" i="2" s="1"/>
  <c r="Y50" i="2" l="1"/>
  <c r="AP50" i="2" s="1"/>
  <c r="AH14" i="2"/>
  <c r="X50" i="2"/>
  <c r="AO50" i="2" s="1"/>
  <c r="Z15" i="2"/>
  <c r="AK15" i="2" s="1"/>
  <c r="X15" i="2"/>
  <c r="AI15" i="2" s="1"/>
  <c r="AB15" i="2"/>
  <c r="AM15" i="2" s="1"/>
  <c r="AB50" i="2"/>
  <c r="AS50" i="2" s="1"/>
  <c r="AH49" i="2"/>
  <c r="W16" i="2"/>
  <c r="S16" i="2"/>
  <c r="O16" i="2"/>
  <c r="K16" i="2"/>
  <c r="G16" i="2"/>
  <c r="V16" i="2"/>
  <c r="R16" i="2"/>
  <c r="N16" i="2"/>
  <c r="J16" i="2"/>
  <c r="F16" i="2"/>
  <c r="U16" i="2"/>
  <c r="Q16" i="2"/>
  <c r="M16" i="2"/>
  <c r="I16" i="2"/>
  <c r="E16" i="2"/>
  <c r="P16" i="2"/>
  <c r="L16" i="2"/>
  <c r="A17" i="2"/>
  <c r="H16" i="2"/>
  <c r="T16" i="2"/>
  <c r="W51" i="2"/>
  <c r="S51" i="2"/>
  <c r="O51" i="2"/>
  <c r="K51" i="2"/>
  <c r="G51" i="2"/>
  <c r="V51" i="2"/>
  <c r="R51" i="2"/>
  <c r="N51" i="2"/>
  <c r="J51" i="2"/>
  <c r="F51" i="2"/>
  <c r="A52" i="2"/>
  <c r="AT52" i="2" s="1"/>
  <c r="T51" i="2"/>
  <c r="L51" i="2"/>
  <c r="U51" i="2"/>
  <c r="Q51" i="2"/>
  <c r="M51" i="2"/>
  <c r="I51" i="2"/>
  <c r="E51" i="2"/>
  <c r="P51" i="2"/>
  <c r="H51" i="2"/>
  <c r="AA50" i="2"/>
  <c r="AR50" i="2" s="1"/>
  <c r="Z51" i="2" l="1"/>
  <c r="AQ51" i="2" s="1"/>
  <c r="AH50" i="2"/>
  <c r="AH15" i="2"/>
  <c r="Y16" i="2"/>
  <c r="AJ16" i="2" s="1"/>
  <c r="AA16" i="2"/>
  <c r="AL16" i="2" s="1"/>
  <c r="X16" i="2"/>
  <c r="AI16" i="2" s="1"/>
  <c r="AB16" i="2"/>
  <c r="AM16" i="2" s="1"/>
  <c r="Z16" i="2"/>
  <c r="AK16" i="2" s="1"/>
  <c r="AN17" i="2"/>
  <c r="AB51" i="2"/>
  <c r="AS51" i="2" s="1"/>
  <c r="Y51" i="2"/>
  <c r="AP51" i="2" s="1"/>
  <c r="W52" i="2"/>
  <c r="S52" i="2"/>
  <c r="O52" i="2"/>
  <c r="K52" i="2"/>
  <c r="G52" i="2"/>
  <c r="V52" i="2"/>
  <c r="R52" i="2"/>
  <c r="N52" i="2"/>
  <c r="J52" i="2"/>
  <c r="F52" i="2"/>
  <c r="P52" i="2"/>
  <c r="U52" i="2"/>
  <c r="Q52" i="2"/>
  <c r="M52" i="2"/>
  <c r="I52" i="2"/>
  <c r="E52" i="2"/>
  <c r="T52" i="2"/>
  <c r="H52" i="2"/>
  <c r="L52" i="2"/>
  <c r="AA51" i="2"/>
  <c r="AR51" i="2" s="1"/>
  <c r="X51" i="2"/>
  <c r="AO51" i="2" s="1"/>
  <c r="W17" i="2"/>
  <c r="S17" i="2"/>
  <c r="O17" i="2"/>
  <c r="K17" i="2"/>
  <c r="G17" i="2"/>
  <c r="V17" i="2"/>
  <c r="R17" i="2"/>
  <c r="N17" i="2"/>
  <c r="J17" i="2"/>
  <c r="F17" i="2"/>
  <c r="U17" i="2"/>
  <c r="Q17" i="2"/>
  <c r="M17" i="2"/>
  <c r="I17" i="2"/>
  <c r="E17" i="2"/>
  <c r="L17" i="2"/>
  <c r="T17" i="2"/>
  <c r="H17" i="2"/>
  <c r="P17" i="2"/>
  <c r="AH51" i="2" l="1"/>
  <c r="AH16" i="2"/>
  <c r="Y17" i="2"/>
  <c r="AJ17" i="2" s="1"/>
  <c r="AA17" i="2"/>
  <c r="AL17" i="2" s="1"/>
  <c r="AB17" i="2"/>
  <c r="AM17" i="2" s="1"/>
  <c r="Z17" i="2"/>
  <c r="AK17" i="2" s="1"/>
  <c r="X17" i="2"/>
  <c r="AI17" i="2" s="1"/>
  <c r="AB52" i="2"/>
  <c r="AS52" i="2" s="1"/>
  <c r="Y52" i="2"/>
  <c r="AP52" i="2" s="1"/>
  <c r="Z52" i="2"/>
  <c r="AQ52" i="2" s="1"/>
  <c r="AA52" i="2"/>
  <c r="AR52" i="2" s="1"/>
  <c r="X52" i="2"/>
  <c r="AO52" i="2" s="1"/>
  <c r="AH17" i="2" l="1"/>
  <c r="AH19" i="2" s="1"/>
  <c r="AH52" i="2"/>
  <c r="AH54" i="2" s="1"/>
</calcChain>
</file>

<file path=xl/sharedStrings.xml><?xml version="1.0" encoding="utf-8"?>
<sst xmlns="http://schemas.openxmlformats.org/spreadsheetml/2006/main" count="17147" uniqueCount="1135">
  <si>
    <t>State</t>
  </si>
  <si>
    <t>ID</t>
  </si>
  <si>
    <t>Mode</t>
  </si>
  <si>
    <t>Vehicle Operations</t>
  </si>
  <si>
    <t>AK</t>
  </si>
  <si>
    <t>AR</t>
  </si>
  <si>
    <t>MB</t>
  </si>
  <si>
    <t>VP</t>
  </si>
  <si>
    <t>AL</t>
  </si>
  <si>
    <t>DR</t>
  </si>
  <si>
    <t>SR</t>
  </si>
  <si>
    <t>AZ</t>
  </si>
  <si>
    <t>CA</t>
  </si>
  <si>
    <t>CB</t>
  </si>
  <si>
    <t>FB</t>
  </si>
  <si>
    <t>HR</t>
  </si>
  <si>
    <t>LR</t>
  </si>
  <si>
    <t>RB</t>
  </si>
  <si>
    <t>Paratransit, Inc.</t>
  </si>
  <si>
    <t>CC</t>
  </si>
  <si>
    <t>TB</t>
  </si>
  <si>
    <t>CO</t>
  </si>
  <si>
    <t>CT</t>
  </si>
  <si>
    <t>Norwalk Transit District</t>
  </si>
  <si>
    <t>DC</t>
  </si>
  <si>
    <t>DE</t>
  </si>
  <si>
    <t>FL</t>
  </si>
  <si>
    <t>MG</t>
  </si>
  <si>
    <t>GA</t>
  </si>
  <si>
    <t>IA</t>
  </si>
  <si>
    <t>IL</t>
  </si>
  <si>
    <t>CR</t>
  </si>
  <si>
    <t>IN</t>
  </si>
  <si>
    <t>KS</t>
  </si>
  <si>
    <t>KY</t>
  </si>
  <si>
    <t>LA</t>
  </si>
  <si>
    <t>MA</t>
  </si>
  <si>
    <t>MD</t>
  </si>
  <si>
    <t>ME</t>
  </si>
  <si>
    <t>MI</t>
  </si>
  <si>
    <t>MN</t>
  </si>
  <si>
    <t>MO</t>
  </si>
  <si>
    <t>MS</t>
  </si>
  <si>
    <t>MT</t>
  </si>
  <si>
    <t>NC</t>
  </si>
  <si>
    <t>ND</t>
  </si>
  <si>
    <t>NE</t>
  </si>
  <si>
    <t>NH</t>
  </si>
  <si>
    <t>NJ</t>
  </si>
  <si>
    <t>Academy Lines, Inc.</t>
  </si>
  <si>
    <t>DeCamp Bus Lines</t>
  </si>
  <si>
    <t>Lakeland Bus Lines, Inc.</t>
  </si>
  <si>
    <t>Rockland Coaches, Inc.</t>
  </si>
  <si>
    <t>NM</t>
  </si>
  <si>
    <t>NY</t>
  </si>
  <si>
    <t>Monroe Bus Corporation</t>
  </si>
  <si>
    <t>Monsey New Square Trails Corporation</t>
  </si>
  <si>
    <t>OH</t>
  </si>
  <si>
    <t>Laketran</t>
  </si>
  <si>
    <t>OK</t>
  </si>
  <si>
    <t>OR</t>
  </si>
  <si>
    <t>PA</t>
  </si>
  <si>
    <t>IP</t>
  </si>
  <si>
    <t>PR</t>
  </si>
  <si>
    <t>RI</t>
  </si>
  <si>
    <t>SC</t>
  </si>
  <si>
    <t>SD</t>
  </si>
  <si>
    <t>TN</t>
  </si>
  <si>
    <t>TX</t>
  </si>
  <si>
    <t>UT</t>
  </si>
  <si>
    <t>VA</t>
  </si>
  <si>
    <t>JAUNT, Inc.</t>
  </si>
  <si>
    <t>VT</t>
  </si>
  <si>
    <t>WA</t>
  </si>
  <si>
    <t>Kitsap Transit</t>
  </si>
  <si>
    <t>Link Transit</t>
  </si>
  <si>
    <t>Skagit Transit</t>
  </si>
  <si>
    <t>WI</t>
  </si>
  <si>
    <t>WV</t>
  </si>
  <si>
    <t>National Totals</t>
  </si>
  <si>
    <t>Alaska Railroad</t>
  </si>
  <si>
    <t>Commuter Bus</t>
  </si>
  <si>
    <t>Cable Car</t>
  </si>
  <si>
    <t>Commuter Rail</t>
  </si>
  <si>
    <t>Demand Response</t>
  </si>
  <si>
    <t>Ferryboat</t>
  </si>
  <si>
    <t>Heavy Rail</t>
  </si>
  <si>
    <t>Inclined Plane</t>
  </si>
  <si>
    <t>Light Rail</t>
  </si>
  <si>
    <t>Bus</t>
  </si>
  <si>
    <t>Monorail/Automated Guideway</t>
  </si>
  <si>
    <t>Bus Rapid Transit</t>
  </si>
  <si>
    <t>Street Car Rail</t>
  </si>
  <si>
    <t>Trolleybus</t>
  </si>
  <si>
    <t>Vanpool</t>
  </si>
  <si>
    <t>City</t>
  </si>
  <si>
    <t>University</t>
  </si>
  <si>
    <t>Enterprise Rideshare</t>
  </si>
  <si>
    <t>Total Hours</t>
  </si>
  <si>
    <t>Total Employee Count</t>
  </si>
  <si>
    <t>Reporter Type</t>
  </si>
  <si>
    <t>W</t>
  </si>
  <si>
    <t>Q</t>
  </si>
  <si>
    <t>Hampton Jitney, Inc.</t>
  </si>
  <si>
    <t>BillyBey Ferry Company, LLC</t>
  </si>
  <si>
    <t>West Virginia University - Morgantown Personal Rapid Transit</t>
  </si>
  <si>
    <t>Primary UZA Population</t>
  </si>
  <si>
    <t>Salary Expenses</t>
  </si>
  <si>
    <t>Vehicle Maintenance</t>
  </si>
  <si>
    <t>Facility Maintenance</t>
  </si>
  <si>
    <t>General Administration</t>
  </si>
  <si>
    <t>Agency VOMS</t>
  </si>
  <si>
    <t>Mode VOMS</t>
  </si>
  <si>
    <t>Vehicle Operations Hours</t>
  </si>
  <si>
    <t>Vehicle Maintenance Hours</t>
  </si>
  <si>
    <t>Facility Maintenance Hours</t>
  </si>
  <si>
    <t>General Administration Hours</t>
  </si>
  <si>
    <t>Capital Labor Hours</t>
  </si>
  <si>
    <t>Vehicle Operations Count</t>
  </si>
  <si>
    <t>Vehicle Maintenance Count</t>
  </si>
  <si>
    <t>Facility Maintenance Count</t>
  </si>
  <si>
    <t>General Administration Count</t>
  </si>
  <si>
    <t>Capital Labor Count</t>
  </si>
  <si>
    <t>Vehicle Operations Salary Expenses</t>
  </si>
  <si>
    <t>Vehicle Maintenance Salary Expenses</t>
  </si>
  <si>
    <t>Facility Maintenance Salary Expenses</t>
  </si>
  <si>
    <t>General Administration Salary Expenses</t>
  </si>
  <si>
    <t>Total Operating Salary Expenses</t>
  </si>
  <si>
    <t>Vehicle Operations Average Hourly Wage</t>
  </si>
  <si>
    <t>Vehicle Maintenance Average Hourly Wage</t>
  </si>
  <si>
    <t>Facility Maintenance Average Hourly Wage</t>
  </si>
  <si>
    <t>General Administration Average Hourly Wage</t>
  </si>
  <si>
    <t>Total Operating Average Hourly Wage</t>
  </si>
  <si>
    <t>TOS</t>
  </si>
  <si>
    <t>Alaska Railroad Corporation</t>
  </si>
  <si>
    <t>Anchorage</t>
  </si>
  <si>
    <t>State Government Unit or Department of Transportation</t>
  </si>
  <si>
    <t>Full Reporter</t>
  </si>
  <si>
    <t>DO</t>
  </si>
  <si>
    <t>Laguna Beach</t>
  </si>
  <si>
    <t>City, County or Local Government Unit or Department of Transportation</t>
  </si>
  <si>
    <t>Preston</t>
  </si>
  <si>
    <t>Independent Public Agency or Authority of Transit Service</t>
  </si>
  <si>
    <t>Santa Monica</t>
  </si>
  <si>
    <t>Hill Country Transit District</t>
  </si>
  <si>
    <t>San Saba</t>
  </si>
  <si>
    <t>Butler County Regional Transit Authority</t>
  </si>
  <si>
    <t>Hamilton</t>
  </si>
  <si>
    <t>Westwood</t>
  </si>
  <si>
    <t>Private-For-Profit Corporation</t>
  </si>
  <si>
    <t>Largo</t>
  </si>
  <si>
    <t>Ames</t>
  </si>
  <si>
    <t>Batavia</t>
  </si>
  <si>
    <t>Wenatchee</t>
  </si>
  <si>
    <t>Burlington</t>
  </si>
  <si>
    <t>Adirondack Transit Lines, Inc,</t>
  </si>
  <si>
    <t>Hurley</t>
  </si>
  <si>
    <t>Kingston</t>
  </si>
  <si>
    <t>Private-Non-Profit Corporation</t>
  </si>
  <si>
    <t>Lemont Furnace</t>
  </si>
  <si>
    <t>Brooklyn</t>
  </si>
  <si>
    <t>Loveland</t>
  </si>
  <si>
    <t>Blacksburg</t>
  </si>
  <si>
    <t>MPO, COG or Other Planning Agency</t>
  </si>
  <si>
    <t>Hoboken</t>
  </si>
  <si>
    <t>Oakland</t>
  </si>
  <si>
    <t>Albany</t>
  </si>
  <si>
    <t>Altoona</t>
  </si>
  <si>
    <t>Ann Arbor Area Transportation Authority</t>
  </si>
  <si>
    <t>Ann Arbor</t>
  </si>
  <si>
    <t>Asheville</t>
  </si>
  <si>
    <t>Athens</t>
  </si>
  <si>
    <t>Bay Metropolitan Transit Authority</t>
  </si>
  <si>
    <t>Bay City</t>
  </si>
  <si>
    <t>Beaver County Transit Authority</t>
  </si>
  <si>
    <t>Rochester</t>
  </si>
  <si>
    <t>Racine</t>
  </si>
  <si>
    <t>Ben Franklin Transit</t>
  </si>
  <si>
    <t>Richland</t>
  </si>
  <si>
    <t>St. Louis</t>
  </si>
  <si>
    <t>Billings</t>
  </si>
  <si>
    <t>Birmingham-Jefferson County Transit Authority</t>
  </si>
  <si>
    <t>Birmingham</t>
  </si>
  <si>
    <t>Bloomington Public Transportation Corporation</t>
  </si>
  <si>
    <t>Bloomington</t>
  </si>
  <si>
    <t>Bloomington-Normal Public Transit System</t>
  </si>
  <si>
    <t>Normal</t>
  </si>
  <si>
    <t>Blue Water Area Transportation Commission</t>
  </si>
  <si>
    <t>Port Huron</t>
  </si>
  <si>
    <t>Brazos Transit District</t>
  </si>
  <si>
    <t>Bryan</t>
  </si>
  <si>
    <t>Vestal</t>
  </si>
  <si>
    <t>Plantation</t>
  </si>
  <si>
    <t>Syracuse</t>
  </si>
  <si>
    <t>Subsidiary Unit of a Transit Agency, Reporting Separately</t>
  </si>
  <si>
    <t>Fort Pierce</t>
  </si>
  <si>
    <t>Private Provider Reporting on Behalf of a Public Entity</t>
  </si>
  <si>
    <t>Cambria County Transit Authority</t>
  </si>
  <si>
    <t>Johnstown</t>
  </si>
  <si>
    <t>Raleigh</t>
  </si>
  <si>
    <t>Capital Area Transportation Authority</t>
  </si>
  <si>
    <t>Lansing</t>
  </si>
  <si>
    <t>Capital District Transportation Authority</t>
  </si>
  <si>
    <t>Capital Area Transit System</t>
  </si>
  <si>
    <t>Baton Rouge</t>
  </si>
  <si>
    <t>Casco Bay Island Transit District</t>
  </si>
  <si>
    <t>Portland</t>
  </si>
  <si>
    <t>North Little Rock</t>
  </si>
  <si>
    <t>Concord</t>
  </si>
  <si>
    <t>Central Florida Regional Transportation Authority</t>
  </si>
  <si>
    <t>Orlando</t>
  </si>
  <si>
    <t>Central Ohio Transit Authority</t>
  </si>
  <si>
    <t>Columbus</t>
  </si>
  <si>
    <t>Oklahoma City</t>
  </si>
  <si>
    <t>Seattle</t>
  </si>
  <si>
    <t>Centre Area Transportation Authority</t>
  </si>
  <si>
    <t>State College</t>
  </si>
  <si>
    <t>Champaign-Urbana Mass Transit District</t>
  </si>
  <si>
    <t>Urbana</t>
  </si>
  <si>
    <t>Chapel Hill</t>
  </si>
  <si>
    <t>Charlotte</t>
  </si>
  <si>
    <t>Chatham Area Transit Authority</t>
  </si>
  <si>
    <t>Savannah</t>
  </si>
  <si>
    <t>Chattanooga Area Regional Transportation Authority</t>
  </si>
  <si>
    <t>Chattanooga</t>
  </si>
  <si>
    <t>Chicago Transit Authority</t>
  </si>
  <si>
    <t>Chicago</t>
  </si>
  <si>
    <t>Lubbock</t>
  </si>
  <si>
    <t>Springfield</t>
  </si>
  <si>
    <t>Alexandria</t>
  </si>
  <si>
    <t>Appleton</t>
  </si>
  <si>
    <t>Brownsville</t>
  </si>
  <si>
    <t>Commerce</t>
  </si>
  <si>
    <t>Detroit</t>
  </si>
  <si>
    <t>Fairfax</t>
  </si>
  <si>
    <t>Gardena</t>
  </si>
  <si>
    <t>Glendale</t>
  </si>
  <si>
    <t>Huntsville</t>
  </si>
  <si>
    <t>Jackson</t>
  </si>
  <si>
    <t>City of Kokomo</t>
  </si>
  <si>
    <t>Kokomo</t>
  </si>
  <si>
    <t>Lafayette</t>
  </si>
  <si>
    <t>City of Long Beach</t>
  </si>
  <si>
    <t>Long Beach</t>
  </si>
  <si>
    <t>Riverside</t>
  </si>
  <si>
    <t>Rome</t>
  </si>
  <si>
    <t>City of Santa Rosa</t>
  </si>
  <si>
    <t>Santa Rosa</t>
  </si>
  <si>
    <t>Tallahassee</t>
  </si>
  <si>
    <t>Torrance</t>
  </si>
  <si>
    <t xml:space="preserve">Tucson   </t>
  </si>
  <si>
    <t>Clark County Public Transportation Benefit Area Authority</t>
  </si>
  <si>
    <t>Vancouver</t>
  </si>
  <si>
    <t>Colorado Springs</t>
  </si>
  <si>
    <t>Columbia</t>
  </si>
  <si>
    <t>Ozark Regional Transit</t>
  </si>
  <si>
    <t>Springdale</t>
  </si>
  <si>
    <t>RiverCities Transit</t>
  </si>
  <si>
    <t>Longview</t>
  </si>
  <si>
    <t>Connecticut Department of Transportation - CTTRANSIT - Hartford Division</t>
  </si>
  <si>
    <t>Hartford</t>
  </si>
  <si>
    <t>Connecticut Department of Transportation - CTTRANSIT New Haven Division</t>
  </si>
  <si>
    <t>Connecticut Department of Transportation - CTTRANSIT Stamford Division</t>
  </si>
  <si>
    <t>Coralville</t>
  </si>
  <si>
    <t>Corpus Christi Regional Transportation Authority</t>
  </si>
  <si>
    <t>Corpus Christi</t>
  </si>
  <si>
    <t>County of Lackawanna Transit System</t>
  </si>
  <si>
    <t>Scranton</t>
  </si>
  <si>
    <t>County of Volusia, dba: VOTRAN</t>
  </si>
  <si>
    <t>South Daytona</t>
  </si>
  <si>
    <t>Culver City</t>
  </si>
  <si>
    <t>Harrisburg</t>
  </si>
  <si>
    <t>Dallas Area Rapid Transit</t>
  </si>
  <si>
    <t>Dallas</t>
  </si>
  <si>
    <t>Montclair</t>
  </si>
  <si>
    <t>Decatur</t>
  </si>
  <si>
    <t>Delaware Transit Corporation</t>
  </si>
  <si>
    <t>Dover</t>
  </si>
  <si>
    <t>Des Moines Area Regional Transit Authority</t>
  </si>
  <si>
    <t>Des Moines</t>
  </si>
  <si>
    <t>Detroit Transportation Corporation</t>
  </si>
  <si>
    <t>Douglasville</t>
  </si>
  <si>
    <t>Duluth Transit Authority</t>
  </si>
  <si>
    <t>Duluth</t>
  </si>
  <si>
    <t>Poughkeepsie</t>
  </si>
  <si>
    <t>Eau Claire</t>
  </si>
  <si>
    <t>Erie Metropolitan Transit Authority</t>
  </si>
  <si>
    <t>Erie</t>
  </si>
  <si>
    <t>Everett</t>
  </si>
  <si>
    <t>Fayetteville</t>
  </si>
  <si>
    <t>Cedar Rapids</t>
  </si>
  <si>
    <t>Fort Wayne Public Transportation Corporation</t>
  </si>
  <si>
    <t>Fort Wayne</t>
  </si>
  <si>
    <t>Fort Worth</t>
  </si>
  <si>
    <t>Frederick</t>
  </si>
  <si>
    <t>Fresno</t>
  </si>
  <si>
    <t>Gainesville</t>
  </si>
  <si>
    <t>Gary Public Transportation Corporation</t>
  </si>
  <si>
    <t>Gary</t>
  </si>
  <si>
    <t>Golden Empire Transit District</t>
  </si>
  <si>
    <t>Bakersfield</t>
  </si>
  <si>
    <t>Golden Gate Bridge, Highway and Transportation District</t>
  </si>
  <si>
    <t>San Francisco</t>
  </si>
  <si>
    <t>Cities Area Transit</t>
  </si>
  <si>
    <t>Grand Forks</t>
  </si>
  <si>
    <t>Interurban Transit Partnership</t>
  </si>
  <si>
    <t>Grand Rapids</t>
  </si>
  <si>
    <t>Greater Bridgeport Transit Authority</t>
  </si>
  <si>
    <t>Bridgeport</t>
  </si>
  <si>
    <t>Greater Lafayette Public Transportation Corporation</t>
  </si>
  <si>
    <t>Greater Lynchburg Transit Company</t>
  </si>
  <si>
    <t>Lynchburg</t>
  </si>
  <si>
    <t>Greater Peoria Mass Transit District</t>
  </si>
  <si>
    <t>Peoria</t>
  </si>
  <si>
    <t>Greater Portland Transit District</t>
  </si>
  <si>
    <t>Greater Richmond Transit Company</t>
  </si>
  <si>
    <t>Richmond</t>
  </si>
  <si>
    <t>Other Publicly-Owned or Privately Chartered Corporation</t>
  </si>
  <si>
    <t>Greater Roanoke Transit Company</t>
  </si>
  <si>
    <t>Roanoke</t>
  </si>
  <si>
    <t>Green Bay</t>
  </si>
  <si>
    <t>Greenville Transit Authority</t>
  </si>
  <si>
    <t>Greenville</t>
  </si>
  <si>
    <t>Arlington</t>
  </si>
  <si>
    <t>Hillsborough Area Regional Transit Authority</t>
  </si>
  <si>
    <t>Tampa</t>
  </si>
  <si>
    <t>Danbury</t>
  </si>
  <si>
    <t>Hudson Transit Lines, Inc.</t>
  </si>
  <si>
    <t>Mahwah</t>
  </si>
  <si>
    <t>Huntington Station</t>
  </si>
  <si>
    <t>Indianapolis and Marion County Public Transportation</t>
  </si>
  <si>
    <t>Indianapolis</t>
  </si>
  <si>
    <t>Intercity Transit</t>
  </si>
  <si>
    <t>Olympia</t>
  </si>
  <si>
    <t>Iowa City</t>
  </si>
  <si>
    <t>Jackson Transit Authority</t>
  </si>
  <si>
    <t>Jacksonville Transportation Authority</t>
  </si>
  <si>
    <t>Jacksonville</t>
  </si>
  <si>
    <t>Williamsburg Area Transit Authority</t>
  </si>
  <si>
    <t>Williamsburg</t>
  </si>
  <si>
    <t>Kalamazoo</t>
  </si>
  <si>
    <t>Kanawha Valley Regional Transportation Authority</t>
  </si>
  <si>
    <t>Charleston</t>
  </si>
  <si>
    <t>Kansas City Area Transportation Authority</t>
  </si>
  <si>
    <t>Kansas City</t>
  </si>
  <si>
    <t>Kenosha</t>
  </si>
  <si>
    <t>Bremerton</t>
  </si>
  <si>
    <t>Knoxville</t>
  </si>
  <si>
    <t>Grand River</t>
  </si>
  <si>
    <t>La Crosse</t>
  </si>
  <si>
    <t>Lakeland</t>
  </si>
  <si>
    <t>Lane Transit District</t>
  </si>
  <si>
    <t>Eugene</t>
  </si>
  <si>
    <t>Laredo</t>
  </si>
  <si>
    <t>Fort Myers</t>
  </si>
  <si>
    <t>Lehigh and Northampton Transportation Authority</t>
  </si>
  <si>
    <t>Allentown</t>
  </si>
  <si>
    <t>Long Beach Transit</t>
  </si>
  <si>
    <t>MTA Long Island Rail Road</t>
  </si>
  <si>
    <t>Jamaica</t>
  </si>
  <si>
    <t>Los Angeles</t>
  </si>
  <si>
    <t>Lowell Regional Transit Authority</t>
  </si>
  <si>
    <t>Lowell</t>
  </si>
  <si>
    <t>Luzerne County Transportation Authority</t>
  </si>
  <si>
    <t>Madison County Transit District</t>
  </si>
  <si>
    <t>Granite City</t>
  </si>
  <si>
    <t>Madison</t>
  </si>
  <si>
    <t>Maryland Transit Administration</t>
  </si>
  <si>
    <t>Baltimore</t>
  </si>
  <si>
    <t>El Paso</t>
  </si>
  <si>
    <t>Flint</t>
  </si>
  <si>
    <t>Massachusetts Bay Transportation Authority</t>
  </si>
  <si>
    <t>Boston</t>
  </si>
  <si>
    <t>Memphis</t>
  </si>
  <si>
    <t>Akron</t>
  </si>
  <si>
    <t>Mobile</t>
  </si>
  <si>
    <t>Minneapolis</t>
  </si>
  <si>
    <t>Metro-North Commuter Railroad Company, dba: MTA Metro-North Railroad</t>
  </si>
  <si>
    <t>New York</t>
  </si>
  <si>
    <t>Metropolitan Atlanta Rapid Transit Authority</t>
  </si>
  <si>
    <t>Atlanta</t>
  </si>
  <si>
    <t>Metropolitan Bus Authority</t>
  </si>
  <si>
    <t>San Juan</t>
  </si>
  <si>
    <t>Evansville</t>
  </si>
  <si>
    <t>Metropolitan Transit Authority</t>
  </si>
  <si>
    <t>Nashville</t>
  </si>
  <si>
    <t>Houston</t>
  </si>
  <si>
    <t>Metropolitan Tulsa Transit Authority</t>
  </si>
  <si>
    <t>Tulsa</t>
  </si>
  <si>
    <t>Greater Dayton Regional Transit Authority</t>
  </si>
  <si>
    <t>Dayton</t>
  </si>
  <si>
    <t>Miami</t>
  </si>
  <si>
    <t>Milford Transit District</t>
  </si>
  <si>
    <t>Milford</t>
  </si>
  <si>
    <t>Gulfport</t>
  </si>
  <si>
    <t>Missoula Urban Transportation District</t>
  </si>
  <si>
    <t>Missoula</t>
  </si>
  <si>
    <t>Spring Valley</t>
  </si>
  <si>
    <t>Montebello</t>
  </si>
  <si>
    <t>Monterey-Salinas Transit</t>
  </si>
  <si>
    <t>Monterey</t>
  </si>
  <si>
    <t>Montgomery</t>
  </si>
  <si>
    <t>Muncie Indiana Transit System</t>
  </si>
  <si>
    <t>Muncie</t>
  </si>
  <si>
    <t>Newark</t>
  </si>
  <si>
    <t>New Jersey Transit Corporation</t>
  </si>
  <si>
    <t>New York City Department of Transportation</t>
  </si>
  <si>
    <t>MTA New York City Transit</t>
  </si>
  <si>
    <t>Niagara Frontier Transportation Authority</t>
  </si>
  <si>
    <t>Buffalo</t>
  </si>
  <si>
    <t>Northern Indiana Commuter Transportation District</t>
  </si>
  <si>
    <t>Chesterton</t>
  </si>
  <si>
    <t>Northwest Alabama Council of Local Governments</t>
  </si>
  <si>
    <t>Muscle Shoals</t>
  </si>
  <si>
    <t>Norwalk</t>
  </si>
  <si>
    <t>Omnitrans</t>
  </si>
  <si>
    <t>San Bernardino</t>
  </si>
  <si>
    <t>Ohio Valley Regional Transportation Authority</t>
  </si>
  <si>
    <t>Wheeling</t>
  </si>
  <si>
    <t>Elizabeth</t>
  </si>
  <si>
    <t>Orange County Transportation Authority</t>
  </si>
  <si>
    <t>Orange</t>
  </si>
  <si>
    <t>Orange-Newark-Elizabeth, Inc.</t>
  </si>
  <si>
    <t>Oshkosh</t>
  </si>
  <si>
    <t>Pace - Suburban Bus Division</t>
  </si>
  <si>
    <t>Arlington Heights</t>
  </si>
  <si>
    <t>West Palm Beach</t>
  </si>
  <si>
    <t>Port Richey</t>
  </si>
  <si>
    <t>Pierce County Transportation Benefit Area Authority</t>
  </si>
  <si>
    <t>Tacoma</t>
  </si>
  <si>
    <t>Pinellas Suncoast Transit Authority</t>
  </si>
  <si>
    <t>St. Petersburg</t>
  </si>
  <si>
    <t>Port Authority Trans-Hudson Corporation</t>
  </si>
  <si>
    <t>Jersey City</t>
  </si>
  <si>
    <t>Port Authority Transit Corporation</t>
  </si>
  <si>
    <t>Lindenwold</t>
  </si>
  <si>
    <t>Port Authority of Allegheny County</t>
  </si>
  <si>
    <t>Pittsburgh</t>
  </si>
  <si>
    <t>Portage Area Regional Transportation Authority</t>
  </si>
  <si>
    <t>Kent</t>
  </si>
  <si>
    <t>Pueblo</t>
  </si>
  <si>
    <t>Lancaster</t>
  </si>
  <si>
    <t>Denver Regional Transportation District</t>
  </si>
  <si>
    <t>Denver</t>
  </si>
  <si>
    <t>Research Triangle Park</t>
  </si>
  <si>
    <t>Rhode Island Public Transit Authority</t>
  </si>
  <si>
    <t>Providence</t>
  </si>
  <si>
    <t>Rockville</t>
  </si>
  <si>
    <t>Riverside Transit Agency</t>
  </si>
  <si>
    <t>Rock Island County Metropolitan Mass Transit District</t>
  </si>
  <si>
    <t xml:space="preserve">Moline </t>
  </si>
  <si>
    <t>Rockford Mass Transit District</t>
  </si>
  <si>
    <t>Rockford</t>
  </si>
  <si>
    <t>Rogue Valley Transportation District</t>
  </si>
  <si>
    <t>Medford</t>
  </si>
  <si>
    <t>San Mateo County Transit District</t>
  </si>
  <si>
    <t>San Carlos</t>
  </si>
  <si>
    <t>Sacramento Regional Transit District</t>
  </si>
  <si>
    <t>Sacramento</t>
  </si>
  <si>
    <t>Saginaw Transit Authority Regional Service</t>
  </si>
  <si>
    <t>Saginaw</t>
  </si>
  <si>
    <t>Salem</t>
  </si>
  <si>
    <t>San Diego Metropolitan Transit System</t>
  </si>
  <si>
    <t>San Diego</t>
  </si>
  <si>
    <t>San Francisco Bay Area Rapid Transit District</t>
  </si>
  <si>
    <t>San Joaquin Regional Transit District</t>
  </si>
  <si>
    <t>Stockton</t>
  </si>
  <si>
    <t>Santa Barbara Metropolitan Transit District</t>
  </si>
  <si>
    <t>Santa Barbara</t>
  </si>
  <si>
    <t>Santa Clara Valley Transportation Authority</t>
  </si>
  <si>
    <t>San Jose</t>
  </si>
  <si>
    <t>Santa Cruz Metropolitan Transit District</t>
  </si>
  <si>
    <t>Santa Cruz</t>
  </si>
  <si>
    <t>Santee Wateree Regional Transportation Authority</t>
  </si>
  <si>
    <t>Sumter</t>
  </si>
  <si>
    <t>Sarasota</t>
  </si>
  <si>
    <t>Shreveport</t>
  </si>
  <si>
    <t>Sioux City</t>
  </si>
  <si>
    <t>Su Tran LLC dba: Sioux Area Metro</t>
  </si>
  <si>
    <t>Sioux Falls</t>
  </si>
  <si>
    <t>Snohomish County Public Transportation Benefit Area Corporation</t>
  </si>
  <si>
    <t>South Bend Public Transportation Corporation</t>
  </si>
  <si>
    <t>South Bend</t>
  </si>
  <si>
    <t>Gold Coast Transit</t>
  </si>
  <si>
    <t>Oxnard</t>
  </si>
  <si>
    <t>Southeastern Pennsylvania Transportation Authority</t>
  </si>
  <si>
    <t>Philadelphia</t>
  </si>
  <si>
    <t>Cincinnati</t>
  </si>
  <si>
    <t>Cocoa</t>
  </si>
  <si>
    <t>Spokane Transit Authority</t>
  </si>
  <si>
    <t>Spokane</t>
  </si>
  <si>
    <t>St. Cloud</t>
  </si>
  <si>
    <t>Lincoln</t>
  </si>
  <si>
    <t>Stark Area Regional Transit Authority</t>
  </si>
  <si>
    <t>Canton</t>
  </si>
  <si>
    <t>Staten Island</t>
  </si>
  <si>
    <t>Suburban Mobility Authority for Regional Transportation</t>
  </si>
  <si>
    <t>Suburban Transit Corporation</t>
  </si>
  <si>
    <t>New Brunswick</t>
  </si>
  <si>
    <t>Albuquerque</t>
  </si>
  <si>
    <t>SunLine Transit Agency</t>
  </si>
  <si>
    <t>Thousand Palms</t>
  </si>
  <si>
    <t>Terre Haute</t>
  </si>
  <si>
    <t>The Greater Cleveland Regional Transit Authority</t>
  </si>
  <si>
    <t>Cleveland</t>
  </si>
  <si>
    <t>The Greater New Haven Transit District</t>
  </si>
  <si>
    <t>Hamden</t>
  </si>
  <si>
    <t>The Gulf Coast Center</t>
  </si>
  <si>
    <t>Texas City</t>
  </si>
  <si>
    <t>The Tri-State Transit Authority</t>
  </si>
  <si>
    <t>Huntington</t>
  </si>
  <si>
    <t>Toledo Area Regional Transit Authority</t>
  </si>
  <si>
    <t>Toledo</t>
  </si>
  <si>
    <t>Tompkins Consolidated Area Transit</t>
  </si>
  <si>
    <t>Ithaca</t>
  </si>
  <si>
    <t>Topeka Metropolitan Transit Authority</t>
  </si>
  <si>
    <t>Topeka</t>
  </si>
  <si>
    <t>Bethlehem</t>
  </si>
  <si>
    <t>Fort Collins</t>
  </si>
  <si>
    <t>Lexington Transit Authority</t>
  </si>
  <si>
    <t>Lexington</t>
  </si>
  <si>
    <t>Transit Authority of Northern Kentucky</t>
  </si>
  <si>
    <t>Fort Wright</t>
  </si>
  <si>
    <t>Transit Authority of Omaha</t>
  </si>
  <si>
    <t>Omaha</t>
  </si>
  <si>
    <t>Transit Authority of River City</t>
  </si>
  <si>
    <t>Louisville</t>
  </si>
  <si>
    <t>Santa Fe</t>
  </si>
  <si>
    <t>Pomona</t>
  </si>
  <si>
    <t>Tri-County Metropolitan Transportation District of Oregon</t>
  </si>
  <si>
    <t>Davis</t>
  </si>
  <si>
    <t>University of Iowa</t>
  </si>
  <si>
    <t>Utah Transit Authority</t>
  </si>
  <si>
    <t>Salt Lake City</t>
  </si>
  <si>
    <t>VIA Metropolitan Transit</t>
  </si>
  <si>
    <t>San Antonio</t>
  </si>
  <si>
    <t>Valley Transit District</t>
  </si>
  <si>
    <t>Derby</t>
  </si>
  <si>
    <t>Waco</t>
  </si>
  <si>
    <t>Washington Metropolitan Area Transit Authority</t>
  </si>
  <si>
    <t>Washington</t>
  </si>
  <si>
    <t>Washington State Ferries</t>
  </si>
  <si>
    <t>Waukesha</t>
  </si>
  <si>
    <t>Western Reserve Transit Authority</t>
  </si>
  <si>
    <t>Youngstown</t>
  </si>
  <si>
    <t>Whatcom Transportation Authority</t>
  </si>
  <si>
    <t>Bellingham</t>
  </si>
  <si>
    <t>Wichita</t>
  </si>
  <si>
    <t>Williamsport</t>
  </si>
  <si>
    <t>Wilmington</t>
  </si>
  <si>
    <t>Winston-Salem</t>
  </si>
  <si>
    <t>Worcester Regional Transit Authority</t>
  </si>
  <si>
    <t>Worcester</t>
  </si>
  <si>
    <t>Yakima</t>
  </si>
  <si>
    <t>York</t>
  </si>
  <si>
    <t>Great Falls Transit District</t>
  </si>
  <si>
    <t>Great Falls</t>
  </si>
  <si>
    <t>Punta Gorda</t>
  </si>
  <si>
    <t>University of Michigan Parking and Transportation Services</t>
  </si>
  <si>
    <t>Port Washington</t>
  </si>
  <si>
    <t>Hampton</t>
  </si>
  <si>
    <t>City of Harrisonburg Department of Public Transportation</t>
  </si>
  <si>
    <t>Harrisonburg</t>
  </si>
  <si>
    <t>County of Lebanon Transit Authority</t>
  </si>
  <si>
    <t>Lebanon</t>
  </si>
  <si>
    <t>Auburn</t>
  </si>
  <si>
    <t>The Tri-County Council for the Lower Eastern Shore of Maryland</t>
  </si>
  <si>
    <t>Salisbury</t>
  </si>
  <si>
    <t>San Luis Obispo Regional Transit Authority</t>
  </si>
  <si>
    <t>San Luis Obispo</t>
  </si>
  <si>
    <t>MTA Bus Company</t>
  </si>
  <si>
    <t>Denton County Transportation Authority</t>
  </si>
  <si>
    <t>Lewisville</t>
  </si>
  <si>
    <t>Concho Valley Transit District</t>
  </si>
  <si>
    <t>San Angelo</t>
  </si>
  <si>
    <t>Cache Valley Transit District</t>
  </si>
  <si>
    <t>Logan</t>
  </si>
  <si>
    <t>Weehawken</t>
  </si>
  <si>
    <t>Macatawa Area Express Transportation Authority</t>
  </si>
  <si>
    <t>Holland</t>
  </si>
  <si>
    <t>Conover</t>
  </si>
  <si>
    <t>Charlottesville</t>
  </si>
  <si>
    <t>Northern Arizona Intergovernmental Public Transportation Authority</t>
  </si>
  <si>
    <t>Flagstaff</t>
  </si>
  <si>
    <t>Piedmont Authority for Regional Transportation</t>
  </si>
  <si>
    <t>Greensboro</t>
  </si>
  <si>
    <t>The Transportation Management Association Group</t>
  </si>
  <si>
    <t>Franklin</t>
  </si>
  <si>
    <t>Puerto Real</t>
  </si>
  <si>
    <t>Rio Metro Regional Transit District</t>
  </si>
  <si>
    <t>STAR Transit</t>
  </si>
  <si>
    <t>Terrell</t>
  </si>
  <si>
    <t>Kentuckiana Regional Planning and Development Agency</t>
  </si>
  <si>
    <t>Transit Authority of Central Kentucky</t>
  </si>
  <si>
    <t>Elizabethtown</t>
  </si>
  <si>
    <t>Lodi</t>
  </si>
  <si>
    <t>Bridgeton</t>
  </si>
  <si>
    <t>Senior Citizens United Community Services of Camden County, Inc.</t>
  </si>
  <si>
    <t>Audubon</t>
  </si>
  <si>
    <t>County of Atlantic</t>
  </si>
  <si>
    <t>Northfield</t>
  </si>
  <si>
    <t>River Bend Transit</t>
  </si>
  <si>
    <t>Davenport</t>
  </si>
  <si>
    <t>Farmington Hills</t>
  </si>
  <si>
    <t>California Vanpool Authority</t>
  </si>
  <si>
    <t>Hanford</t>
  </si>
  <si>
    <t>Central Oregon Intergovernmental Council</t>
  </si>
  <si>
    <t>Bend</t>
  </si>
  <si>
    <t>Morgantown</t>
  </si>
  <si>
    <t>Medina County Public Transit</t>
  </si>
  <si>
    <t>Medina</t>
  </si>
  <si>
    <t>Plaquemines Parish Government</t>
  </si>
  <si>
    <t>Belle Chasse</t>
  </si>
  <si>
    <t>Delaware County Transit Board</t>
  </si>
  <si>
    <t>Delaware</t>
  </si>
  <si>
    <t>Rides Mass Transit District</t>
  </si>
  <si>
    <t>McKinney Avenue Transit Authority</t>
  </si>
  <si>
    <t>Southampton</t>
  </si>
  <si>
    <t>Scotrun</t>
  </si>
  <si>
    <t>3R04-012</t>
  </si>
  <si>
    <t>Alamo Area Council of Governments</t>
  </si>
  <si>
    <t xml:space="preserve">San Antonio </t>
  </si>
  <si>
    <t>All Employee Types:</t>
  </si>
  <si>
    <t>Full Time Employees:</t>
  </si>
  <si>
    <t>Part Time Employees:</t>
  </si>
  <si>
    <t>Salary Expenses:</t>
  </si>
  <si>
    <t>Average Hourly Wage:</t>
  </si>
  <si>
    <t>NV</t>
  </si>
  <si>
    <t>HI</t>
  </si>
  <si>
    <t>Spartanburg</t>
  </si>
  <si>
    <t>General Admin Hours</t>
  </si>
  <si>
    <t>Vehicle Operations Employee Count</t>
  </si>
  <si>
    <t>Vehicle Maintenance Employee Count</t>
  </si>
  <si>
    <t>Facility Maintenance Employee Count</t>
  </si>
  <si>
    <t>General Admin Employee Count</t>
  </si>
  <si>
    <t>Capital Labor Employee Count</t>
  </si>
  <si>
    <t>Vehicle Operations Salaries</t>
  </si>
  <si>
    <t>Vehicle Maintenance Salaries</t>
  </si>
  <si>
    <t>Facility Maintenance Salaries</t>
  </si>
  <si>
    <t>General Admin Salaries</t>
  </si>
  <si>
    <t>Total Operating Salaries</t>
  </si>
  <si>
    <t>Vehicle Operations Wage</t>
  </si>
  <si>
    <t>Vehicle Maintenance Wage</t>
  </si>
  <si>
    <t>Facility Maintenance Wage</t>
  </si>
  <si>
    <t>General Admin Wage</t>
  </si>
  <si>
    <t>Total Operating Wage</t>
  </si>
  <si>
    <t>Term</t>
  </si>
  <si>
    <t>Who reports it?</t>
  </si>
  <si>
    <t>Definition</t>
  </si>
  <si>
    <t>Agency</t>
  </si>
  <si>
    <t>All</t>
  </si>
  <si>
    <t>The transit agency's name.</t>
  </si>
  <si>
    <t>The city in which the agency is headquartered.</t>
  </si>
  <si>
    <t>The state in which the agency is headquartered.</t>
  </si>
  <si>
    <t>A four-digit identifying number for each agency used in the legacy NTD system.</t>
  </si>
  <si>
    <t>A five-digit identifying number for each agency used in the current NTD system.</t>
  </si>
  <si>
    <t>Organization Type</t>
  </si>
  <si>
    <t>Description of the agency's legal entity.</t>
  </si>
  <si>
    <t>The type of NTD report that the agency completed this year.</t>
  </si>
  <si>
    <t>DOES NOT APPLY TO: Rural General Public Transit Sub-recipients, Intercity Bus Sub-recipients</t>
  </si>
  <si>
    <t>The population of the urbanized area primarily served by the agency.</t>
  </si>
  <si>
    <t>DOES NOT APPLY TO: Building Reporters, Planning Reporters, Separate Service Reporters, Tribal Subsidy Reporters, Intercity Bus Sub-recipients</t>
  </si>
  <si>
    <t>The number of revenue vehicles operated across the whole agency to meet the annual maximum service requirement. This is the revenue vehicle count during the peak season of the year; on the week and day that maximum service is provided. Vehicles operated in maximum service (VOMS) exclude atypical days and one-time special events.</t>
  </si>
  <si>
    <t>DOES NOT APPLY TO: Planning Reporters, Tribal Subsidy Reporters, Intercity Bus Sub-recipients</t>
  </si>
  <si>
    <t>A system for carrying transit passengers described by specific right-of-way (ROW), technology and operational features.</t>
  </si>
  <si>
    <t>Type of Service</t>
  </si>
  <si>
    <t>Describes how public transportation services are provided by the transit agency: directly operated (DO) or purchased transportation (PT) services.</t>
  </si>
  <si>
    <t>The number of revenue vehicles operated by the given mode and type of service to meet the annual maximum service requirement. This is the revenue vehicle count during the peak season of the year; on the week and day that maximum service is provided. Vehicles operated in maximum service (VOMS) exclude atypical days and one-time special events.</t>
  </si>
  <si>
    <t>Rural General Public Transit</t>
  </si>
  <si>
    <t>Reporter type for agencies that do not operate in an urban area and are not Tribes.</t>
  </si>
  <si>
    <t>Intercity Bus</t>
  </si>
  <si>
    <t>Reporter type for private bus lines providing non-transit service connecting wide-ranging areas.</t>
  </si>
  <si>
    <t>Building Reporter</t>
  </si>
  <si>
    <t>Reporter type for agencies that are building a new transit service but not yet operating it.</t>
  </si>
  <si>
    <t>Planning Reporter</t>
  </si>
  <si>
    <t>Reporter type for entities that expend funds in planning transit but do not operate service.</t>
  </si>
  <si>
    <t>Separate Service</t>
  </si>
  <si>
    <t>Reporter type for agencies that have a contractual relationship with another NTD reporter to provide service but do not report any service themselves.</t>
  </si>
  <si>
    <t>Tribal Subsidy</t>
  </si>
  <si>
    <t>Reporter type for Tribes that subsidize service but do not operate service or pay the full cost of service.</t>
  </si>
  <si>
    <t>Reporter type for agencies that operate urban service and complete the most detailed level of NTD report. Urban agencies that operate more than 30 vehicles or operate Fixed Guideway service are required to complete Full Reports; other urban agencies may do so if they wish.</t>
  </si>
  <si>
    <t>Reduced Reporter</t>
  </si>
  <si>
    <t>Reporter type for agencies that operate urban service but complete a simplified NTD report. Urban agencies that operate 30 or fewer vehicles and do not operate Fixed Guideway service are eligible to complete Reduced Reports. This is sometimes called a Small Systems Report.</t>
  </si>
  <si>
    <t>Urbanized Area (UZA)</t>
  </si>
  <si>
    <t>An area defined by the U. S. Census Bureau that includes: 
- One or more incorporated cities, villages, and towns (central place) 
- The adjacent densely settled surrounding territory (urban fringe) that together has a minimum of 50,000 persons 
The urban fringe generally consists of contiguous territory having a density of at least 1,000 persons per square mile. Urbanized areas do not conform to congressional districts or any other political boundaries.</t>
  </si>
  <si>
    <t>Alaska Railroad (AR)</t>
  </si>
  <si>
    <t>The passenger service portion of the Alaska Railroad Corporation. The service encompasses only car miles for passenger cars; car miles for freight cars are specifically excluded.</t>
  </si>
  <si>
    <t>Bus (MB)</t>
  </si>
  <si>
    <t>A transit mode comprised of rubber-tired passenger vehicles operating on fixed routes and schedules over roadways. Vehicles are powered by: 
- Diesel 
- Gasoline 
- Battery 
- Alternative fuel engines contained within the vehicle</t>
  </si>
  <si>
    <t>Bus Rapid Transit (RB)</t>
  </si>
  <si>
    <t>Fixed-route bus mode: 
- In which the majority of each line operates in a separated right-of-way dedicated for public transportation use during peak periods; and 
- That includes features that emulate the services provided by rail fixed guideway public transportation systems, including: 
   o Defined stations 
   o Traffic signal priority for public transportation vehicles 
   o Short headway bidirectional services for a substantial part of weekdays and weekend days 
   o Pre-board ticketing, platform level boarding, and separate branding 
This mode may include portions of service that are fixed-guideway and non-fixed-guideway.</t>
  </si>
  <si>
    <t>Cable Car (CC)</t>
  </si>
  <si>
    <t>A transit mode that is an electric railway with individually controlled transit vehicles attached to a moving cable located below the street surface and powered by engines or motors at a central location, not onboard the vehicle.</t>
  </si>
  <si>
    <t>Commuter Bus (CB)</t>
  </si>
  <si>
    <t>Fixed-route bus systems that are primarily connecting outlying areas with a central city through bus service that operates with at least five miles of continuous closed-door service. This service may operate motorcoaches (aka over-the-road buses), and usually features peak scheduling, multiple-trip tickets, and limited stops in the central city.</t>
  </si>
  <si>
    <t>Commuter Rail (CR)</t>
  </si>
  <si>
    <t>A transit mode that is an electric or diesel propelled railway for urban passenger train service consisting of local short distance travel operating between a central city and adjacent suburbs. Service must be operated on a regular basis by or under contract with a transit operator for the purpose of transporting passengers within urbanized areas (UZAs), or between urbanized areas and outlying areas. 
Such rail service, using either locomotive hauled or self-propelled railroad passenger cars, is generally characterized by: 
- Multi-trip tickets 
- Specific station to station fares 
- Railroad employment practices 
- Usually only one or two stations in the central business district 
It does not include: 
- Heavy rail (HR) rapid transit 
- Light rail (LR)/streetcar transit service 
Intercity rail service is excluded, except for that portion of such service that is operated by or under contract with a public transit agency for predominantly commuter services. Predominantly commuter service means that for any given trip segment (i.e., distance between any two stations), more than 50 percent of the average daily ridership makes a return trip on the same day. Only the predominantly commuter service portion of an intercity route is eligible for inclusion when determining commuter rail (CR) route miles.</t>
  </si>
  <si>
    <t>Demand Response (DR)</t>
  </si>
  <si>
    <t>A transit mode comprised of automobiles, vans or small buses operating in response to calls from passengers or their agents to the transit operator, who then dispatches a vehicle to pick up the passengers and transport them to their destinations. A demand response (DR) operation is characterized by the following: 
- The vehicles do not operate over a fixed route or on a fixed schedule except, perhaps, on a temporary basis to satisfy a special need; and 
- Typically, the vehicle may be dispatched to pick up several passengers at different pick-up points before taking them to their respective destinations and may even be interrupted en route to these destinations to pick up other passengers. 
The following types of operations fall under the above definitions provided they are not on a scheduled fixed route basis: 
- Many origins—many destinations 
- Many origins—one destination 
- One origin—many destinations 
- One origin—one destination</t>
  </si>
  <si>
    <t>Demand Response Taxi (DT)</t>
  </si>
  <si>
    <t>A special form of the demand response mode operated through taxicab providers. The mode is always purchased transportation type of service. In order to be reportable, there must be a system in place through which passengers can share rides.</t>
  </si>
  <si>
    <t>Ferryboat (FB)</t>
  </si>
  <si>
    <t>A transit mode comprised of vessels carrying passengers and/or vehicles over a body of water that are generally steam or diesel powered. Intercity ferryboat (FB) service is excluded, except for that portion of such service that is operated by or under contract with a public transit agency for predominantly commuter services. Predominantly commuter service means that for any given trip segment (i.e., distance between any two piers), more than 50 percent of the average daily ridership makes a return trip on the ferryboat on the same day. Only the predominantly commuter service portion of an intercity route is eligible for inclusion when determining ferryboat (FB) route miles.</t>
  </si>
  <si>
    <t>Heavy Rail (HR)</t>
  </si>
  <si>
    <t>A transit mode that is an electric railway with the capacity for a heavy volume of traffic. It is characterized by: 
- High speed and rapid acceleration passenger rail cars operating singly or in multi-car trains on fixed rails 
- Separate rights-of-way (ROW) from which all other vehicular and foot traffic are excluded 
- Sophisticated signaling 
- Raised platform loading</t>
  </si>
  <si>
    <t>Hybrid Rail (YR)</t>
  </si>
  <si>
    <t>Rail systems primarily operating routes on the National system of railroads, but not operating with the characteristics of commuter rail. This service typically operates light rail-type vehicles as diesel multipleunit trains (DMU’s). These trains do not meet Federal Railroad Administration standards, and so must operate with temporal separation from freight rail traffic.</t>
  </si>
  <si>
    <t>Inclined Plane (IP)</t>
  </si>
  <si>
    <t>A transit mode that is a railway operating over exclusive right-of-way (ROW) on steep grades (slopes) with powerless vehicles propelled by moving cables attached to the vehicles and powered by engines or motors at a central location not onboard the vehicle. The special tramway types of vehicles have passenger seats that remain horizontal while the undercarriage (truck) is angled parallel to the slope.</t>
  </si>
  <si>
    <t>Light Rail (LR)</t>
  </si>
  <si>
    <t>A transit mode that is typically an electric railway with a light volume traffic capacity compared to heavy rail (HR). It is characterized by: 
- Passenger rail cars operating singly (or in short, usually two car, trains) on fixed rails in shared or exclusive right-of-way (ROW) 
- Low or high platform loading 
- Vehicle power drawn from an overhead electric line via a trolley or a pantograph</t>
  </si>
  <si>
    <t>Monorail/Automated Guideway (MG)</t>
  </si>
  <si>
    <t>Monorail and Automated Guideway modes operate on exclusive guideway without using steel wheels on rails.</t>
  </si>
  <si>
    <t>Streetcar Rail (SR)</t>
  </si>
  <si>
    <t>This mode is for rail transit systems operating entire routes predominantly on streets in mixed-traffic. This service typically operates with single-car trains powered by overhead catenaries and with frequent stops.</t>
  </si>
  <si>
    <t>Trolleybus (TB)</t>
  </si>
  <si>
    <t>A transit mode comprised of electric rubber-tired passenger vehicles, manually steered and operating singly on city streets. Vehicles are propelled by a motor drawing current through overhead wires via trolleys, from a central power source not onboard the vehicle.</t>
  </si>
  <si>
    <t>Vanpool (VP)</t>
  </si>
  <si>
    <t>A transit mode comprised of vans, small buses and other vehicles operating as a ride sharing arrangement, providing transportation to a group of individuals traveling directly between their homes and a regular destination within the same geographical area.</t>
  </si>
  <si>
    <t>Jitney (JT)</t>
  </si>
  <si>
    <t>A transit mode comprising passenger cars or vans operating on fixed routes (sometimes with minor deviations) as demand warrants without fixed schedules or fixed stops.</t>
  </si>
  <si>
    <t>Aerial Tramway (TR)</t>
  </si>
  <si>
    <t>A transit mode that is an electric system of aerial cables with suspended powerless passenger vehicles. The vehicles are propelled by separate cables attached to the vehicle suspension system and powered by engines or motors at a central location not on-board the vehicle.</t>
  </si>
  <si>
    <t>Publico (PB)</t>
  </si>
  <si>
    <t>Questionable (Q)</t>
  </si>
  <si>
    <t>FTA marks a data point as Questionable when there is reason to believe it is incorrect, but the reporting agency has been unable to correct the data or offer an explanation for its anomalous appearance.</t>
  </si>
  <si>
    <t>Waived (W)</t>
  </si>
  <si>
    <t>FTA marks a data point as Waived when the reporting agency has not reported the data point according to NTD reporting requirements, but has received a waiver to report the data as-is for one year.</t>
  </si>
  <si>
    <t>Capital Labor</t>
  </si>
  <si>
    <t>Employee Work Hours</t>
  </si>
  <si>
    <t>Employee Count</t>
  </si>
  <si>
    <t>The Vehicle Operations function includes wages, salaries and expenses related to all activities associated with dispatching and running vehicles to carry passengers, including management, administrative and clerical support.</t>
  </si>
  <si>
    <t>ONLY APPLIES TO: Full Reporters, Separate Service Reporters</t>
  </si>
  <si>
    <t>The Vehicle Maintenance function includes wages, salaries and expenses incurred during all activities related to keeping vehicles operational and in good repair, including administrative and clerical support.</t>
  </si>
  <si>
    <t>The Facility Maintenance function includes all activities related to keeping buildings, structures, roadways, track, and other non-vehicle assets operational and in good repair, including administrative and clerical support.</t>
  </si>
  <si>
    <t>The General Administration function includes wages, salaries, and expenses incurred to perform support and administrative activities.</t>
  </si>
  <si>
    <t>ONLY APPLIES TO: Full Reporters</t>
  </si>
  <si>
    <t>Labor performed by transit agency employees on capital projects.</t>
  </si>
  <si>
    <t>Labor hours that include all work performed during the report year, excluding fringe benefit hours such as: 
• Sick leave 
• Holidays 
• Vacations 
Work hours include: 
• Only labor hours for employees of the transit agency 
• Both full time and part time 
• Permanent and temporary employees</t>
  </si>
  <si>
    <t>The number of people employed by the transit agency at the end of the fiscal year.</t>
  </si>
  <si>
    <t>Salaries include the cost of labor, excluding paid absences and fringe benefits, for the transit agency's employees.</t>
  </si>
  <si>
    <t>Vehicle Operations Hours Questionable</t>
  </si>
  <si>
    <t>Vehicle Maintenance Hours Questionable</t>
  </si>
  <si>
    <t>Facility Maintenance Hours Questionable</t>
  </si>
  <si>
    <t>General Admin Hours Questionable</t>
  </si>
  <si>
    <t>Capital Labor Hours Questionable</t>
  </si>
  <si>
    <t>Total Hours Questionable</t>
  </si>
  <si>
    <t>Vehicle Operations Employee Count Questionable</t>
  </si>
  <si>
    <t>Vehicle Maintenance Employee Count Questionable</t>
  </si>
  <si>
    <t>Facility Maintenance Employee Count Questionable</t>
  </si>
  <si>
    <t>General Admin Employee Count Questionable</t>
  </si>
  <si>
    <t>Capital Labor Employee Count Questionable</t>
  </si>
  <si>
    <t>Total Employee Count Questionable</t>
  </si>
  <si>
    <t>Vehicle Operations Salaries Questionable</t>
  </si>
  <si>
    <t>Vehicle Maintenance Salaries Questionable</t>
  </si>
  <si>
    <t>Facility Maintenance Salaries Questionable</t>
  </si>
  <si>
    <t>General Admin Salaries Questionable</t>
  </si>
  <si>
    <t>Total Operating Salaries Questionable</t>
  </si>
  <si>
    <t>Vehicle Operations Wage Questionable</t>
  </si>
  <si>
    <t>Vehicle Maintenance Wage Questionable</t>
  </si>
  <si>
    <t>Facility Maintenance Wage Questionable</t>
  </si>
  <si>
    <t>General Admin Wage Questionable</t>
  </si>
  <si>
    <t>Total Operating Wage Questionable</t>
  </si>
  <si>
    <t>Any data questionable?</t>
  </si>
  <si>
    <t>General Administration Hours Questionable</t>
  </si>
  <si>
    <t>Vehicle Operations Count Questionable</t>
  </si>
  <si>
    <t>Vehicle Maintenance Count Questionable</t>
  </si>
  <si>
    <t>Facility Maintenance Count Questionable</t>
  </si>
  <si>
    <t>General Administration Count Questionable</t>
  </si>
  <si>
    <t>Capital Labor Count Questionable</t>
  </si>
  <si>
    <t>Any questionable data?</t>
  </si>
  <si>
    <t>Vehicle Operations Salary Expenses Questionable</t>
  </si>
  <si>
    <t>Vehicle Maintenance Salary Expenses Questionable</t>
  </si>
  <si>
    <t>Facility Maintenance Salary Expenses Questionable</t>
  </si>
  <si>
    <t>General Administration Salary Expenses Questionable</t>
  </si>
  <si>
    <t>Total Operating Salary Expenses Questionable</t>
  </si>
  <si>
    <t>Vehicle Operations Average Hourly Wage Questionable</t>
  </si>
  <si>
    <t>Vehicle Maintenance Average Hourly Wage Questionable</t>
  </si>
  <si>
    <t>Facility Maintenance Average Hourly Wage Questionable</t>
  </si>
  <si>
    <t>General Administration Average Hourly Wage Questionable</t>
  </si>
  <si>
    <t>Total Operating Average Hourly Wage Questionable</t>
  </si>
  <si>
    <t>Include questionable data</t>
  </si>
  <si>
    <t>Exclude questionable data</t>
  </si>
  <si>
    <t>By Mode</t>
  </si>
  <si>
    <t>By Agency Size (Vehicles)</t>
  </si>
  <si>
    <t>By State</t>
  </si>
  <si>
    <t>Abbreviation</t>
  </si>
  <si>
    <t>Alaska</t>
  </si>
  <si>
    <t>Alabama</t>
  </si>
  <si>
    <t>Arkansas</t>
  </si>
  <si>
    <t>AS</t>
  </si>
  <si>
    <t>American Samoa</t>
  </si>
  <si>
    <t>Arizona</t>
  </si>
  <si>
    <t>California</t>
  </si>
  <si>
    <t>Colorado</t>
  </si>
  <si>
    <t>Connecticut</t>
  </si>
  <si>
    <t>District of Columbia</t>
  </si>
  <si>
    <t>Florida</t>
  </si>
  <si>
    <t>Georgia</t>
  </si>
  <si>
    <t>GU</t>
  </si>
  <si>
    <t>Guam</t>
  </si>
  <si>
    <t>Hawaii</t>
  </si>
  <si>
    <t>Iowa</t>
  </si>
  <si>
    <t>Idaho</t>
  </si>
  <si>
    <t>Illinois</t>
  </si>
  <si>
    <t>Indiana</t>
  </si>
  <si>
    <t>Kansas</t>
  </si>
  <si>
    <t>Kentucky</t>
  </si>
  <si>
    <t>Lousiana</t>
  </si>
  <si>
    <t>Massachusetts</t>
  </si>
  <si>
    <t>Maryland</t>
  </si>
  <si>
    <t>Maine</t>
  </si>
  <si>
    <t>Michigan</t>
  </si>
  <si>
    <t>Minnesota</t>
  </si>
  <si>
    <t>Missouri</t>
  </si>
  <si>
    <t>MP</t>
  </si>
  <si>
    <t>Northern Marianas</t>
  </si>
  <si>
    <t>Mississippi</t>
  </si>
  <si>
    <t>Montana</t>
  </si>
  <si>
    <t>North Carolina</t>
  </si>
  <si>
    <t>North Dakota</t>
  </si>
  <si>
    <t>Nebraska</t>
  </si>
  <si>
    <t>New Hampshire</t>
  </si>
  <si>
    <t>New Jersey</t>
  </si>
  <si>
    <t>New Mexico</t>
  </si>
  <si>
    <t>Nevada</t>
  </si>
  <si>
    <t>Ohio</t>
  </si>
  <si>
    <t>Oklahoma</t>
  </si>
  <si>
    <t>Oregon</t>
  </si>
  <si>
    <t>Pennsylvania</t>
  </si>
  <si>
    <t>Puerto Rico</t>
  </si>
  <si>
    <t>Rhode Island</t>
  </si>
  <si>
    <t>South Carolina</t>
  </si>
  <si>
    <t>South Dakota</t>
  </si>
  <si>
    <t>Tennessee</t>
  </si>
  <si>
    <t>Texas</t>
  </si>
  <si>
    <t>Utah</t>
  </si>
  <si>
    <t>Virginia</t>
  </si>
  <si>
    <t>VI</t>
  </si>
  <si>
    <t>Virgin Islands</t>
  </si>
  <si>
    <t>Vermont</t>
  </si>
  <si>
    <t>Wisconsin</t>
  </si>
  <si>
    <t>West Virginia</t>
  </si>
  <si>
    <t>WY</t>
  </si>
  <si>
    <t>Wyoming</t>
  </si>
  <si>
    <t>Hide questionable data tags</t>
  </si>
  <si>
    <t>Show questionable data tags</t>
  </si>
  <si>
    <t>By Urbanized Area Size</t>
  </si>
  <si>
    <t>edit bins below</t>
  </si>
  <si>
    <t>Description</t>
  </si>
  <si>
    <t>General Administration 
Hours</t>
  </si>
  <si>
    <t>FT Vehicle Operations Hours</t>
  </si>
  <si>
    <t>FT Vehicle Operations Hours Questionable</t>
  </si>
  <si>
    <t>FT Vehicle Maintenance Hours</t>
  </si>
  <si>
    <t>FT Vehicle Maintenance Hours Questionable</t>
  </si>
  <si>
    <t>FT Facility Maintenance Hours</t>
  </si>
  <si>
    <t>FT Facility Maintenance Hours Questionable</t>
  </si>
  <si>
    <t>FT General Admin Hours</t>
  </si>
  <si>
    <t>FT General Admin Hours Questionable</t>
  </si>
  <si>
    <t>FT Capital Labor Hours</t>
  </si>
  <si>
    <t>FT Capital Labor Hours Questionable</t>
  </si>
  <si>
    <t>FT Total Hours</t>
  </si>
  <si>
    <t>FT Total Hours Questionable</t>
  </si>
  <si>
    <t>FT Vehicle Operations Employee Count</t>
  </si>
  <si>
    <t>FT Vehicle Operations Employee Count Questionable</t>
  </si>
  <si>
    <t>FT Vehicle Maintenance Employee Count</t>
  </si>
  <si>
    <t>FT Vehicle Maintenance Employee Count Questionable</t>
  </si>
  <si>
    <t>FT Facility Maintenance Employee Count</t>
  </si>
  <si>
    <t>FT Facility Maintenance Employee Count Questionable</t>
  </si>
  <si>
    <t>FT General Admin Employee Count</t>
  </si>
  <si>
    <t>FT General Admin Employee Count Questionable</t>
  </si>
  <si>
    <t>FT Capital Labor Employee Count</t>
  </si>
  <si>
    <t>FT Capital Labor Employee Count Questionable</t>
  </si>
  <si>
    <t>FT Total Employee Count</t>
  </si>
  <si>
    <t>FT Total Employee Count Questionable</t>
  </si>
  <si>
    <t>PT Vehicle Operations Hours</t>
  </si>
  <si>
    <t>PT Vehicle Operations Hours Questionable</t>
  </si>
  <si>
    <t>PT Vehicle Maintenance Hours</t>
  </si>
  <si>
    <t>PT Vehicle Maintenance Hours Questionable</t>
  </si>
  <si>
    <t>PT Facility Maintenance Hours</t>
  </si>
  <si>
    <t>PT Facility Maintenance Hours Questionable</t>
  </si>
  <si>
    <t>PT General Admin Hours</t>
  </si>
  <si>
    <t>PT General Admin Hours Questionable</t>
  </si>
  <si>
    <t>PT Capital Labor Hours</t>
  </si>
  <si>
    <t>PT Capital Labor Hours Questionable</t>
  </si>
  <si>
    <t>PT Total Hours</t>
  </si>
  <si>
    <t>PT Total Hours Questionable</t>
  </si>
  <si>
    <t>PT Vehicle Operations Employee Count</t>
  </si>
  <si>
    <t>PT Vehicle Operations Employee Count Questionable</t>
  </si>
  <si>
    <t>PT Vehicle Maintenance Employee Count</t>
  </si>
  <si>
    <t>PT Vehicle Maintenance Employee Count Questionable</t>
  </si>
  <si>
    <t>PT Facility Maintenance Employee Count</t>
  </si>
  <si>
    <t>PT Facility Maintenance Employee Count Questionable</t>
  </si>
  <si>
    <t>PT General Admin Employee Count</t>
  </si>
  <si>
    <t>PT General Admin Employee Count Questionable</t>
  </si>
  <si>
    <t>PT Capital Labor Employee Count</t>
  </si>
  <si>
    <t>PT Capital Labor Employee Count Questionable</t>
  </si>
  <si>
    <t>PT Total Employee Count</t>
  </si>
  <si>
    <t>PT Total Employee Count Questionable</t>
  </si>
  <si>
    <t xml:space="preserve">Employee Work Hours               </t>
  </si>
  <si>
    <t xml:space="preserve">Employee Count                        </t>
  </si>
  <si>
    <t xml:space="preserve">Salary Expenses                                </t>
  </si>
  <si>
    <t xml:space="preserve">Average Hourly Wage                             </t>
  </si>
  <si>
    <t>Column1</t>
  </si>
  <si>
    <t>Column2</t>
  </si>
  <si>
    <t>Column3</t>
  </si>
  <si>
    <t>Vehicle Operations
Employee Work Hours</t>
  </si>
  <si>
    <t>Vehicle Maintenance
Employee Work Hours</t>
  </si>
  <si>
    <t>Facility Maintenance
Employee Work Hours</t>
  </si>
  <si>
    <t>General Administration
Employee Work Hours</t>
  </si>
  <si>
    <t>Capital
Employee Work Hours</t>
  </si>
  <si>
    <t>Vehicle Operations
Employee Count</t>
  </si>
  <si>
    <t>Vehicle Maintenance
Employee Count</t>
  </si>
  <si>
    <t>Facility Maintenance
Employee Count</t>
  </si>
  <si>
    <t>General Administration
Employee Count</t>
  </si>
  <si>
    <t>Capital
Employee Count</t>
  </si>
  <si>
    <t>Vehicle Operations
Salary Expenses</t>
  </si>
  <si>
    <t>Vehicle Maintenance
Salary Expenses</t>
  </si>
  <si>
    <t>Facility Maintenance
Salary Expenses</t>
  </si>
  <si>
    <t>General Administration
Salary Expenses</t>
  </si>
  <si>
    <t>Vehicle Operations
Average Hourly Wage</t>
  </si>
  <si>
    <t>Vehicle Maintenance
Average Hourly Wage</t>
  </si>
  <si>
    <t>Facility Maintenance
Average Hourly Wage</t>
  </si>
  <si>
    <t>General Administration
Average Hourly Wage</t>
  </si>
  <si>
    <t>Total Operating
Average Hourly Wage</t>
  </si>
  <si>
    <t xml:space="preserve">
Total Hours</t>
  </si>
  <si>
    <t xml:space="preserve">
VOMS</t>
  </si>
  <si>
    <t xml:space="preserve">
Total Count</t>
  </si>
  <si>
    <t xml:space="preserve">
Total Operating
Salary Expenses</t>
  </si>
  <si>
    <t>To bring up the accessible control panel, press ctrl + a. Some screen reading functionality will not work while the sheet is protected. To unprotect the sheet press alt h o p and enter the password ntd.</t>
  </si>
  <si>
    <t>A transit mode comprised of passenger vans or small buses operating with fixed routes but no fixed schedules in Puerto Rico. Publicos (PB) are a privately owned and operated public transit service which is market oriented and unsubsidized, but regulated through a public service commission, state or local government. Publicos (PB) are operated under franchise agreements, fares are regulated by route and there are special insurance requirements. Vehicle capacity varies from 8 to 24, and the vehicles may be owned or leased by the operator.</t>
  </si>
  <si>
    <t>Cooperative Alliance for Seacoast Transportation</t>
  </si>
  <si>
    <t>Woods Hole, Martha's Vineyard and Nantucket Steamship Authority</t>
  </si>
  <si>
    <t>Woods Hole</t>
  </si>
  <si>
    <t>Somerville</t>
  </si>
  <si>
    <t>Spartanburg Regional Health Services, Inc.</t>
  </si>
  <si>
    <t>Bunnell</t>
  </si>
  <si>
    <t>4R02-028</t>
  </si>
  <si>
    <t>University of Minnesota Transit</t>
  </si>
  <si>
    <t>Lower Rio Grande Valley Development Council</t>
  </si>
  <si>
    <t>Weslaco</t>
  </si>
  <si>
    <t>Alameda-Contra Costa Transit District</t>
  </si>
  <si>
    <t>Legacy NTD ID</t>
  </si>
  <si>
    <t>NTD ID</t>
  </si>
  <si>
    <t>Audubon Area Community Services, Inc.</t>
  </si>
  <si>
    <t>Owensboro</t>
  </si>
  <si>
    <t>4R04-020</t>
  </si>
  <si>
    <t>4R01-005</t>
  </si>
  <si>
    <t>El Dorado County Transit Authority</t>
  </si>
  <si>
    <t>Diamond Springs</t>
  </si>
  <si>
    <t>Western Maine Transportation Services, Inc.</t>
  </si>
  <si>
    <t>Clemson</t>
  </si>
  <si>
    <t>The Looper Group, Inc.</t>
  </si>
  <si>
    <t>Under</t>
  </si>
  <si>
    <t>Los Angeles County Metropolitan Transportation Authority , dba: Metro</t>
  </si>
  <si>
    <t>King County Department of Metro Transit, dba: King County Metro</t>
  </si>
  <si>
    <t xml:space="preserve">Metropolitan Transit Authority of Harris County, Texas </t>
  </si>
  <si>
    <t>County of Miami-Dade , dba: Transportation &amp; Public Work</t>
  </si>
  <si>
    <t>Northeast Illinois Regional Commuter Railroad Corporation, dba: Metra</t>
  </si>
  <si>
    <t>City and County of San Francisco, dba: San Francisco Municipal Transportation Agency</t>
  </si>
  <si>
    <t xml:space="preserve">Metro Transit </t>
  </si>
  <si>
    <t>YR</t>
  </si>
  <si>
    <t>Broward County Board of County Commissioners, dba: Broward County Transit Division</t>
  </si>
  <si>
    <t>Bi-State Development Agency of the Missouri-Illinois Metropolitan District, dba: d.b.a. (St. Louis) Metro</t>
  </si>
  <si>
    <t>Board of County Commissioners, Palm Beach County, dba: Palm Tran, Inc.</t>
  </si>
  <si>
    <t>Enterprise Rideshare - Michigan</t>
  </si>
  <si>
    <t>City of Charlotte North Carolina, dba: Charlotte Area Transit System</t>
  </si>
  <si>
    <t>Transportation District Commission of Hampton Roads, dba: Hampton Roads Transit</t>
  </si>
  <si>
    <t>Central Puget Sound Regional Transit Authority, dba: Sound Transit</t>
  </si>
  <si>
    <t>Southwest Ohio Regional Transit Authority, dba: Metro / Access</t>
  </si>
  <si>
    <t>City of Tucson</t>
  </si>
  <si>
    <t>City of Detroit , dba: Detroit Department of Transportation</t>
  </si>
  <si>
    <t>Montgomery County, Maryland, dba: Ride On, Montgomery County Transit</t>
  </si>
  <si>
    <t>Fort Worth Transportation Authority, dba: Trinity Metro</t>
  </si>
  <si>
    <t>City of Raleigh, dba: GoRaleigh</t>
  </si>
  <si>
    <t>Salem Area Mass Transit District, dba: Salem-Keizer Transit</t>
  </si>
  <si>
    <t>City of Madison</t>
  </si>
  <si>
    <t>Central Pennsylvania Transportation Authority</t>
  </si>
  <si>
    <t>Regional Transit Service - Monroe County, dba: RTS Monroe (MB) and RTS Access (DR)</t>
  </si>
  <si>
    <t xml:space="preserve">Mass Transportation Authority </t>
  </si>
  <si>
    <t>Central New York Regional Transportation Authority, dba: New York Regional Transportation Authority</t>
  </si>
  <si>
    <t xml:space="preserve">METRO Regional Transit Authority </t>
  </si>
  <si>
    <t>City of Albuquerque Transit Department, dba: ABQRIDE</t>
  </si>
  <si>
    <t>City of El Paso, dba: Sun Metro</t>
  </si>
  <si>
    <t>South Central Transit Authority</t>
  </si>
  <si>
    <t>City of Colorado Springs, dba: Mountain Metropolitan Transit</t>
  </si>
  <si>
    <t>City of Santa Monica, dba: Big Blue Bus</t>
  </si>
  <si>
    <t>Municipality of Anchorage, dba: Public Transportation</t>
  </si>
  <si>
    <t>City of Gainesville, FL, dba: Regional Transit System</t>
  </si>
  <si>
    <t>City of Fresno, dba: Fresno Area Express</t>
  </si>
  <si>
    <t>City of Memphis, dba: Memphis Area Transit Authority</t>
  </si>
  <si>
    <t>Central Contra Costa Transit Authority, dba: COUNTY CONNECTION</t>
  </si>
  <si>
    <t>Research Triangle Regional Public Transportation Authority, dba: GoTriangle</t>
  </si>
  <si>
    <t>Brevard Board of County Commissioners, dba: Space Coast Area Transit</t>
  </si>
  <si>
    <t>Cumberland Dauphin-Harrisburg Transit Authority, dba: Capital Area Transit</t>
  </si>
  <si>
    <t>Lee County, dba: Lee County Transit</t>
  </si>
  <si>
    <t>Prince George's County, Maryland, dba: Prince George's County Transit</t>
  </si>
  <si>
    <t>City of Montebello, dba: Montebello Bus Lines</t>
  </si>
  <si>
    <t xml:space="preserve">City of Alexandria </t>
  </si>
  <si>
    <t xml:space="preserve">Mecklenburg County </t>
  </si>
  <si>
    <t>Enterprise - Denver</t>
  </si>
  <si>
    <t>City of Lubbock, dba: CITIBUS</t>
  </si>
  <si>
    <t>Town of Chapel Hill, dba: Chapel Hill Transit</t>
  </si>
  <si>
    <t>Sarasota County , dba: Sarasota County Area Transit</t>
  </si>
  <si>
    <t>Ames Transit Agency, dba: CyRide</t>
  </si>
  <si>
    <t>Pasco County Board of County Commissioners, dba: Pasco County Public Transportation</t>
  </si>
  <si>
    <t xml:space="preserve">City of Torrance, dba: Torrance Transit System </t>
  </si>
  <si>
    <t>Ada County Highway District, dba: ACHD Commuteride</t>
  </si>
  <si>
    <t>Boise</t>
  </si>
  <si>
    <t>City of Tallahassee, dba: StarMetro</t>
  </si>
  <si>
    <t>City of Lincoln, dba: StarTran</t>
  </si>
  <si>
    <t>Green Mountain Transit Authority</t>
  </si>
  <si>
    <t>City of Knoxville, dba: Knoxville Area Transit</t>
  </si>
  <si>
    <t>Central Oklahoma Transportation and Parking Authority, dba: EMBARK</t>
  </si>
  <si>
    <t>City of Appleton, dba: Valley Transit</t>
  </si>
  <si>
    <t>Central Arkansas Transit Authority, dba: Rock Region METRO</t>
  </si>
  <si>
    <t>County of Rockland , dba: Public Transportation - Transport of Rockland</t>
  </si>
  <si>
    <t>Ride Connection, Inc.</t>
  </si>
  <si>
    <t>0R02-022</t>
  </si>
  <si>
    <t>Bergen County, dba: Bergen County Community Transportation</t>
  </si>
  <si>
    <t>Port Imperial Ferry Corporation, dba: NY Waterway</t>
  </si>
  <si>
    <t>Central County Transportation Authority</t>
  </si>
  <si>
    <t>City of Winston Salem, dba: Winston-Salem Transit Authority</t>
  </si>
  <si>
    <t>Somerset County, dba: Somerset County Transportation</t>
  </si>
  <si>
    <t>Ms Coast Transportation Authority, dba: Coast Transit Authority</t>
  </si>
  <si>
    <t>Middlesex County</t>
  </si>
  <si>
    <t>City of Wichita , dba: Wichita Transit</t>
  </si>
  <si>
    <t>Escambia County Board of County Commissioners, FL, dba: Escambia County Area Transit Authority</t>
  </si>
  <si>
    <t>Pensacola</t>
  </si>
  <si>
    <t xml:space="preserve">Lakeland Area Mass Transit District </t>
  </si>
  <si>
    <t>University of Georgia, dba: University of Georgia Transit System</t>
  </si>
  <si>
    <t>Springfield Mass Transit District, dba: Sangamon Mass Transit District</t>
  </si>
  <si>
    <t>City of Shreveport, dba: Shreveport Area Transit System</t>
  </si>
  <si>
    <t>City of Yakima, dba: Yakima Transit</t>
  </si>
  <si>
    <t>City of Kenosha, dba: Kenosha Area Transit</t>
  </si>
  <si>
    <t>First Tennessee Human Resource Agency</t>
  </si>
  <si>
    <t>Johnson City</t>
  </si>
  <si>
    <t>4R08-001</t>
  </si>
  <si>
    <t>City of Everett, dba: EVERETT TRANSIT SYSTEM</t>
  </si>
  <si>
    <t>St. Cloud Metropolitan Transit Commission, dba: Metro Bus</t>
  </si>
  <si>
    <t>Broome County, dba: Department of Transportation/BC Transit</t>
  </si>
  <si>
    <t>North Front Range Transportation and Air Quality Planning Council, dba: North Front Range MPO / VanGo</t>
  </si>
  <si>
    <t>City of Fort Collins, dba: Transfort</t>
  </si>
  <si>
    <t xml:space="preserve">Trans-Bridge Lines, Inc. </t>
  </si>
  <si>
    <t>Laredo Transit Management, Inc., dba: El Metro</t>
  </si>
  <si>
    <t>County of Douglas, dba: Connect Douglas</t>
  </si>
  <si>
    <t>City of Eau Claire, dba: Eau Claire Transit</t>
  </si>
  <si>
    <t>Western Piedmont Regional Transit Authority , dba: dba: Greenway Public Transportation</t>
  </si>
  <si>
    <t>City of Gardena, dba: GTrans</t>
  </si>
  <si>
    <t>Dutchess County, dba: Dutchess County Public Transit</t>
  </si>
  <si>
    <t>Town of Blacksburg, dba: Blacksburg Transit</t>
  </si>
  <si>
    <t>City of Culver City, dba: Culver City Municipal Bus Lines</t>
  </si>
  <si>
    <t>City of Mobile, dba: THE WAVE TRANSIT SYSTEM</t>
  </si>
  <si>
    <t>Monroe County Transportation  Authority</t>
  </si>
  <si>
    <t>Staten Island Rapid Transit Operating Authority, dba:  MTA Staten Island Railway</t>
  </si>
  <si>
    <t>Manatee County Board of County Commissioners, dba: Manatee County Area Transit</t>
  </si>
  <si>
    <t>Cape Fear Public Transportation Authority, dba: Wave Transit</t>
  </si>
  <si>
    <t>City of Arlington, dba: Handitran</t>
  </si>
  <si>
    <t>Board of  Clermont County Commissioners, dba: Clermont Transportation Connection</t>
  </si>
  <si>
    <t xml:space="preserve">Housatonic Area Regional Transit </t>
  </si>
  <si>
    <t>City of Waukesha , dba: Waukesha Metro Transit</t>
  </si>
  <si>
    <t>City of Fayetteville, dba: Fayetteville Area System of Transit</t>
  </si>
  <si>
    <t>City of Racine, Wisconsin, dba: RYDE</t>
  </si>
  <si>
    <t>Baldwin County Commission, dba: Baldwin Regional Area Transit System</t>
  </si>
  <si>
    <t>Robertsdale</t>
  </si>
  <si>
    <t>City of Santa Fe, dba: Santa Fe Trails</t>
  </si>
  <si>
    <t>North Central Alabama Regional Council of Governments, dba: NARCOG Regional Transit Agency</t>
  </si>
  <si>
    <t>County of Placer, dba: Placer County Department of Public Works</t>
  </si>
  <si>
    <t>City of Columbia, dba: Go COMO</t>
  </si>
  <si>
    <t>City of Rome , dba: City of Rome Transit Department</t>
  </si>
  <si>
    <t>Metropolitan Evansville Transit System, dba: METS</t>
  </si>
  <si>
    <t>Frederick County, Maryland, dba: TransIT Services of Frederick County</t>
  </si>
  <si>
    <t>University of California, Davis, dba: Unitrans</t>
  </si>
  <si>
    <t>Knoxville-Knox County Community Action Committee, dba: Knox County CAC Transit</t>
  </si>
  <si>
    <t>City of Cedar Rapids, dba: Cedar Rapids Transit</t>
  </si>
  <si>
    <t>City of Green Bay, dba: Green Bay Metro</t>
  </si>
  <si>
    <t>Altoona Metro Transit, dba: AMTRAN</t>
  </si>
  <si>
    <t>Council on Aging of St. Lucie, Inc., dba: Community Transit</t>
  </si>
  <si>
    <t xml:space="preserve">Ozaukee County , dba: Ozaukee County Transit Services </t>
  </si>
  <si>
    <t>City of Huntsville, Alabama, dba: Department of Parking &amp; Public Transit</t>
  </si>
  <si>
    <t>City of Waco, dba: Waco Transit System, Inc.</t>
  </si>
  <si>
    <t>County of Fayette, dba: Fayette Area Coordinated Transportation</t>
  </si>
  <si>
    <t>City of Billings, dba: Metropolitan Transit System</t>
  </si>
  <si>
    <t>City of Oshkosh, Wisconsin, dba: GO Transit</t>
  </si>
  <si>
    <t>City of Brownsville , dba: Brownsville Metro</t>
  </si>
  <si>
    <t>LINK Hendricks County, dba: Sycamore Svcs, Morgan County Connect, Senior Svcs</t>
  </si>
  <si>
    <t>Danville</t>
  </si>
  <si>
    <t>5R02-008</t>
  </si>
  <si>
    <t>City of Sioux City, dba: Sioux City Transit System</t>
  </si>
  <si>
    <t>City of La Crosse, dba: LaCrosse Municipal Transit Utility</t>
  </si>
  <si>
    <t>City of Williamsport, dba: River Valley Transit</t>
  </si>
  <si>
    <t xml:space="preserve">City of Norwalk , dba: Norwalk Transit System </t>
  </si>
  <si>
    <t>Charlotte County Government, dba: Charlotte County Transit Division</t>
  </si>
  <si>
    <t>City of Decatur, Il, dba: Decatur Public Transit System</t>
  </si>
  <si>
    <t>City of Montgomery, dba: The M (Montgomery Area Transit System)</t>
  </si>
  <si>
    <t>City of Riverside</t>
  </si>
  <si>
    <t>County of Johnson, Iowa, dba: Johnson County SEATS</t>
  </si>
  <si>
    <t>Lake Erie Transportation Commission, dba: Lake Erie Transit</t>
  </si>
  <si>
    <t>Monroe</t>
  </si>
  <si>
    <t>Ulster County , dba: UCAT</t>
  </si>
  <si>
    <t>Tahoe Transportation District</t>
  </si>
  <si>
    <t>Zephyr Cove</t>
  </si>
  <si>
    <t>9R02-137</t>
  </si>
  <si>
    <t>Athens-Clarke County Unified Government, dba: Athens-Clarke County Transit Department</t>
  </si>
  <si>
    <t>City of Laguna Beach, dba: Laguna Beach Transit</t>
  </si>
  <si>
    <t>City of Pueblo, dba: Pueblo Transit</t>
  </si>
  <si>
    <t>Town of Huntington, dba: Huntington Area Rapid Transit</t>
  </si>
  <si>
    <t>City of Springfield, dba: City Utilities of Springfield, MO</t>
  </si>
  <si>
    <t>Southeast Area Transit District</t>
  </si>
  <si>
    <t>Flagler County Public Transportation</t>
  </si>
  <si>
    <t>City of Clemson, dba: Clemson Area Transit</t>
  </si>
  <si>
    <t>City of Iowa City, dba: Iowa City Transit</t>
  </si>
  <si>
    <t>Lafayette City-Parish Consolidated Government, dba: Lafayette Transit System</t>
  </si>
  <si>
    <t>City of Jackson Transportation Authority, dba: Jackson Area Transportation Authority</t>
  </si>
  <si>
    <t>Cumberland County, dba: Cumberland Area Transit System</t>
  </si>
  <si>
    <t xml:space="preserve">City of Glendale </t>
  </si>
  <si>
    <t>City of Wilsonville, dba: South Metro Area Regional Transit</t>
  </si>
  <si>
    <t>Wilsonville</t>
  </si>
  <si>
    <t>City of Albany , dba: Albany Transit System</t>
  </si>
  <si>
    <t>City of Asheville, dba: ART (Asheville Redefines Transit)</t>
  </si>
  <si>
    <t>Jackson County Mass Transit District</t>
  </si>
  <si>
    <t>Carbondale</t>
  </si>
  <si>
    <t>City of Commerce, dba: City of Commerce Municipal Buslines</t>
  </si>
  <si>
    <t>City of Terre Haute , dba: Terre Haute Transit Utility</t>
  </si>
  <si>
    <t>Sonoma-Marin Area Rail Transit District</t>
  </si>
  <si>
    <t>Petaluma</t>
  </si>
  <si>
    <t>City of Loveland, Colorado, dba: City of Loveland Transit</t>
  </si>
  <si>
    <t>City of Fairfax, dba: CUE Bus</t>
  </si>
  <si>
    <t>City of Coralville, dba: Coralville Transit System</t>
  </si>
  <si>
    <t xml:space="preserve">Puerto Rico Maritime Transport Authority </t>
  </si>
  <si>
    <t>City of Peoria , dba: Peoria Transit</t>
  </si>
  <si>
    <t>University of Montana, dba: UDASH</t>
  </si>
  <si>
    <t>Chicago Water Taxi (Wendella)</t>
  </si>
  <si>
    <t>City of Atlanta, dba: Atlanta Streetcar - Department of Public Works</t>
  </si>
  <si>
    <t>Hybrid Rail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</si>
</sst>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0.0"/>
    <numFmt numFmtId="165" formatCode="0000"/>
    <numFmt numFmtId="166" formatCode="00000"/>
    <numFmt numFmtId="167" formatCode="&quot;$&quot;#,##0"/>
    <numFmt numFmtId="168" formatCode="&quot;$&quot;#,##0.00"/>
    <numFmt numFmtId="169" formatCode="0000#"/>
    <numFmt numFmtId="170" formatCode="000#"/>
  </numFmts>
  <fonts count="15">
    <font>
      <sz val="10"/>
      <name val="Arial"/>
      <family val="2"/>
    </font>
    <font>
      <sz val="10"/>
      <name val="Arial"/>
      <family val="2"/>
    </font>
    <font>
      <b/>
      <sz val="9"/>
      <name val="Arial"/>
      <family val="2"/>
    </font>
    <font>
      <sz val="9"/>
      <name val="Arial"/>
      <family val="2"/>
    </font>
    <font>
      <sz val="8"/>
      <name val="Arial"/>
      <family val="2"/>
    </font>
    <font>
      <b/>
      <sz val="8"/>
      <name val="Arial"/>
      <family val="2"/>
    </font>
    <font>
      <sz val="8"/>
      <name val="sansserif"/>
    </font>
    <font>
      <b/>
      <u/>
      <sz val="8"/>
      <name val="Arial"/>
      <family val="2"/>
    </font>
    <font>
      <b/>
      <sz val="9"/>
      <name val="Arial"/>
      <family val="2"/>
    </font>
    <font>
      <sz val="8"/>
      <color theme="1"/>
      <name val="Arial"/>
      <family val="2"/>
    </font>
    <font>
      <b/>
      <i/>
      <sz val="9"/>
      <color rgb="FF000000"/>
      <name val="Arial"/>
      <family val="2"/>
    </font>
    <font>
      <b/>
      <sz val="8"/>
      <color theme="0"/>
      <name val="Arial"/>
      <family val="2"/>
    </font>
    <font>
      <sz val="10"/>
      <color theme="0"/>
      <name val="Arial"/>
      <family val="2"/>
    </font>
    <font>
      <b/>
      <sz val="8"/>
      <color theme="1"/>
      <name val="Arial"/>
      <family val="2"/>
    </font>
    <font>
      <sz val="8"/>
      <color theme="0"/>
      <name val="Arial"/>
      <family val="2"/>
    </font>
  </fonts>
  <fills count="9">
    <fill>
      <patternFill patternType="none"/>
    </fill>
    <fill>
      <patternFill patternType="gray125"/>
    </fill>
    <fill>
      <patternFill patternType="solid">
        <fgColor theme="0"/>
        <bgColor indexed="64"/>
      </patternFill>
    </fill>
    <fill>
      <patternFill patternType="solid">
        <fgColor rgb="FFBBBBBB"/>
        <bgColor indexed="64"/>
      </patternFill>
    </fill>
    <fill>
      <patternFill patternType="solid">
        <fgColor theme="7" tint="-0.249977111117893"/>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theme="7" tint="-0.499984740745262"/>
        <bgColor indexed="64"/>
      </patternFill>
    </fill>
    <fill>
      <patternFill patternType="solid">
        <fgColor theme="0" tint="-0.34998626667073579"/>
        <bgColor indexed="64"/>
      </patternFill>
    </fill>
  </fills>
  <borders count="82">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style="thin">
        <color auto="1"/>
      </top>
      <bottom style="thin">
        <color auto="1"/>
      </bottom>
      <diagonal/>
    </border>
    <border>
      <left/>
      <right style="thin">
        <color auto="1"/>
      </right>
      <top style="medium">
        <color auto="1"/>
      </top>
      <bottom/>
      <diagonal/>
    </border>
    <border>
      <left/>
      <right/>
      <top style="medium">
        <color auto="1"/>
      </top>
      <bottom/>
      <diagonal/>
    </border>
    <border>
      <left style="medium">
        <color auto="1"/>
      </left>
      <right/>
      <top/>
      <bottom style="thin">
        <color auto="1"/>
      </bottom>
      <diagonal/>
    </border>
    <border>
      <left/>
      <right style="medium">
        <color auto="1"/>
      </right>
      <top/>
      <bottom/>
      <diagonal/>
    </border>
    <border>
      <left/>
      <right style="medium">
        <color auto="1"/>
      </right>
      <top/>
      <bottom style="medium">
        <color auto="1"/>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
      <left/>
      <right/>
      <top style="thin">
        <color auto="1"/>
      </top>
      <bottom/>
      <diagonal/>
    </border>
    <border>
      <left/>
      <right/>
      <top/>
      <bottom style="thick">
        <color auto="1"/>
      </bottom>
      <diagonal/>
    </border>
    <border>
      <left/>
      <right/>
      <top style="thin">
        <color auto="1"/>
      </top>
      <bottom style="thick">
        <color auto="1"/>
      </bottom>
      <diagonal/>
    </border>
    <border>
      <left style="thick">
        <color auto="1"/>
      </left>
      <right/>
      <top/>
      <bottom/>
      <diagonal/>
    </border>
    <border>
      <left/>
      <right style="thick">
        <color auto="1"/>
      </right>
      <top style="thick">
        <color auto="1"/>
      </top>
      <bottom style="thick">
        <color auto="1"/>
      </bottom>
      <diagonal/>
    </border>
    <border>
      <left/>
      <right/>
      <top style="thick">
        <color auto="1"/>
      </top>
      <bottom style="thick">
        <color auto="1"/>
      </bottom>
      <diagonal/>
    </border>
    <border>
      <left style="medium">
        <color auto="1"/>
      </left>
      <right/>
      <top/>
      <bottom style="thin">
        <color theme="0" tint="-0.24994659260841701"/>
      </bottom>
      <diagonal/>
    </border>
    <border>
      <left/>
      <right/>
      <top/>
      <bottom style="thin">
        <color theme="0" tint="-0.24994659260841701"/>
      </bottom>
      <diagonal/>
    </border>
    <border>
      <left style="medium">
        <color auto="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medium">
        <color auto="1"/>
      </left>
      <right/>
      <top style="thin">
        <color theme="0" tint="-0.24994659260841701"/>
      </top>
      <bottom style="thin">
        <color auto="1"/>
      </bottom>
      <diagonal/>
    </border>
    <border>
      <left/>
      <right/>
      <top style="thin">
        <color theme="0" tint="-0.24994659260841701"/>
      </top>
      <bottom style="thin">
        <color auto="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top style="thick">
        <color auto="1"/>
      </top>
      <bottom/>
      <diagonal/>
    </border>
    <border>
      <left/>
      <right style="thick">
        <color auto="1"/>
      </right>
      <top style="thick">
        <color auto="1"/>
      </top>
      <bottom style="medium">
        <color auto="1"/>
      </bottom>
      <diagonal/>
    </border>
    <border>
      <left/>
      <right/>
      <top style="thick">
        <color auto="1"/>
      </top>
      <bottom style="medium">
        <color auto="1"/>
      </bottom>
      <diagonal/>
    </border>
    <border>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right/>
      <top style="thin">
        <color auto="1"/>
      </top>
      <bottom style="thin">
        <color theme="0" tint="-0.24994659260841701"/>
      </bottom>
      <diagonal/>
    </border>
    <border>
      <left/>
      <right/>
      <top style="thin">
        <color theme="0" tint="-0.24994659260841701"/>
      </top>
      <bottom/>
      <diagonal/>
    </border>
    <border>
      <left style="medium">
        <color auto="1"/>
      </left>
      <right style="thin">
        <color auto="1"/>
      </right>
      <top/>
      <bottom style="thin">
        <color auto="1"/>
      </bottom>
      <diagonal/>
    </border>
    <border>
      <left style="medium">
        <color auto="1"/>
      </left>
      <right/>
      <top style="thin">
        <color theme="0" tint="-0.24994659260841701"/>
      </top>
      <bottom/>
      <diagonal/>
    </border>
    <border>
      <left/>
      <right style="thick">
        <color auto="1"/>
      </right>
      <top/>
      <bottom style="thin">
        <color auto="1"/>
      </bottom>
      <diagonal/>
    </border>
    <border>
      <left style="thin">
        <color auto="1"/>
      </left>
      <right/>
      <top style="thick">
        <color auto="1"/>
      </top>
      <bottom/>
      <diagonal/>
    </border>
    <border>
      <left style="medium">
        <color auto="1"/>
      </left>
      <right/>
      <top style="thick">
        <color auto="1"/>
      </top>
      <bottom/>
      <diagonal/>
    </border>
    <border>
      <left style="medium">
        <color auto="1"/>
      </left>
      <right/>
      <top style="thin">
        <color auto="1"/>
      </top>
      <bottom style="thin">
        <color theme="0" tint="-0.24994659260841701"/>
      </bottom>
      <diagonal/>
    </border>
    <border>
      <left style="thin">
        <color auto="1"/>
      </left>
      <right style="thin">
        <color theme="0" tint="-0.2499465926084170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diagonal/>
    </border>
    <border>
      <left style="thin">
        <color auto="1"/>
      </left>
      <right/>
      <top style="thin">
        <color auto="1"/>
      </top>
      <bottom/>
      <diagonal/>
    </border>
    <border>
      <left/>
      <right style="thin">
        <color auto="1"/>
      </right>
      <top style="thick">
        <color auto="1"/>
      </top>
      <bottom style="thin">
        <color auto="1"/>
      </bottom>
      <diagonal/>
    </border>
    <border>
      <left style="thin">
        <color auto="1"/>
      </left>
      <right/>
      <top style="thick">
        <color auto="1"/>
      </top>
      <bottom style="thin">
        <color auto="1"/>
      </bottom>
      <diagonal/>
    </border>
    <border>
      <left/>
      <right/>
      <top style="thick">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thick">
        <color auto="1"/>
      </right>
      <top style="thick">
        <color auto="1"/>
      </top>
      <bottom style="thin">
        <color auto="1"/>
      </bottom>
      <diagonal/>
    </border>
    <border>
      <left/>
      <right style="thick">
        <color auto="1"/>
      </right>
      <top style="medium">
        <color auto="1"/>
      </top>
      <bottom style="thin">
        <color auto="1"/>
      </bottom>
      <diagonal/>
    </border>
    <border>
      <left/>
      <right style="thick">
        <color auto="1"/>
      </right>
      <top/>
      <bottom/>
      <diagonal/>
    </border>
    <border>
      <left/>
      <right style="thin">
        <color theme="0" tint="-0.24994659260841701"/>
      </right>
      <top style="thin">
        <color auto="1"/>
      </top>
      <bottom/>
      <diagonal/>
    </border>
    <border>
      <left style="thin">
        <color theme="0" tint="-0.24994659260841701"/>
      </left>
      <right style="thin">
        <color theme="0" tint="-0.24994659260841701"/>
      </right>
      <top style="thin">
        <color auto="1"/>
      </top>
      <bottom/>
      <diagonal/>
    </border>
    <border>
      <left/>
      <right style="thick">
        <color auto="1"/>
      </right>
      <top/>
      <bottom style="thick">
        <color auto="1"/>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n">
        <color auto="1"/>
      </right>
      <top style="medium">
        <color auto="1"/>
      </top>
      <bottom/>
      <diagonal/>
    </border>
    <border>
      <left/>
      <right/>
      <top style="thin">
        <color theme="4" tint="0.39997558519241921"/>
      </top>
      <bottom style="thin">
        <color theme="4" tint="0.39997558519241921"/>
      </bottom>
      <diagonal/>
    </border>
    <border>
      <left style="thin">
        <color auto="1"/>
      </left>
      <right style="thin">
        <color auto="1"/>
      </right>
      <top style="thin">
        <color auto="1"/>
      </top>
      <bottom style="thin">
        <color theme="4" tint="0.39997558519241921"/>
      </bottom>
      <diagonal/>
    </border>
    <border>
      <left/>
      <right style="thin">
        <color auto="1"/>
      </right>
      <top style="thin">
        <color auto="1"/>
      </top>
      <bottom style="thin">
        <color theme="4" tint="0.39997558519241921"/>
      </bottom>
      <diagonal/>
    </border>
    <border>
      <left style="thin">
        <color auto="1"/>
      </left>
      <right/>
      <top style="thin">
        <color auto="1"/>
      </top>
      <bottom style="thin">
        <color auto="1"/>
      </bottom>
      <diagonal/>
    </border>
    <border>
      <left style="thin">
        <color theme="0" tint="-0.24994659260841701"/>
      </left>
      <right/>
      <top style="thin">
        <color auto="1"/>
      </top>
      <bottom/>
      <diagonal/>
    </border>
    <border>
      <left style="thin">
        <color auto="1"/>
      </left>
      <right style="thin">
        <color auto="1"/>
      </right>
      <top style="thin">
        <color theme="4" tint="0.39997558519241921"/>
      </top>
      <bottom style="thin">
        <color auto="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style="thin">
        <color theme="4" tint="0.39997558519241921"/>
      </left>
      <right/>
      <top style="thin">
        <color theme="0" tint="-0.24994659260841701"/>
      </top>
      <bottom style="thin">
        <color theme="0" tint="-0.24994659260841701"/>
      </bottom>
      <diagonal/>
    </border>
    <border>
      <left style="thin">
        <color theme="0" tint="-0.24994659260841701"/>
      </left>
      <right/>
      <top style="thin">
        <color auto="1"/>
      </top>
      <bottom style="thin">
        <color theme="0" tint="-0.24994659260841701"/>
      </bottom>
      <diagonal/>
    </border>
    <border>
      <left style="hair">
        <color auto="1"/>
      </left>
      <right/>
      <top/>
      <bottom/>
      <diagonal/>
    </border>
    <border>
      <left/>
      <right style="thin">
        <color auto="1"/>
      </right>
      <top style="thin">
        <color auto="1"/>
      </top>
      <bottom style="thin">
        <color indexed="64"/>
      </bottom>
      <diagonal/>
    </border>
    <border>
      <left style="thick">
        <color auto="1"/>
      </left>
      <right style="thin">
        <color auto="1"/>
      </right>
      <top style="thin">
        <color indexed="64"/>
      </top>
      <bottom style="thin">
        <color auto="1"/>
      </bottom>
      <diagonal/>
    </border>
  </borders>
  <cellStyleXfs count="3">
    <xf numFmtId="0" fontId="0" fillId="0" borderId="0"/>
    <xf numFmtId="0" fontId="1" fillId="0" borderId="0"/>
    <xf numFmtId="43" fontId="1" fillId="0" borderId="0" applyFont="0" applyFill="0" applyBorder="0" applyAlignment="0" applyProtection="0"/>
  </cellStyleXfs>
  <cellXfs count="312">
    <xf numFmtId="0" fontId="0" fillId="0" borderId="0" xfId="0"/>
    <xf numFmtId="0" fontId="4" fillId="0" borderId="0" xfId="0" applyFont="1" applyFill="1"/>
    <xf numFmtId="0" fontId="4" fillId="0" borderId="0" xfId="0" applyFont="1" applyFill="1" applyAlignment="1">
      <alignment horizontal="center"/>
    </xf>
    <xf numFmtId="0" fontId="4" fillId="0" borderId="0" xfId="0" applyFont="1" applyFill="1" applyAlignment="1"/>
    <xf numFmtId="164" fontId="4" fillId="0" borderId="0" xfId="0" applyNumberFormat="1" applyFont="1" applyFill="1"/>
    <xf numFmtId="164" fontId="4" fillId="0" borderId="0" xfId="0" applyNumberFormat="1" applyFont="1" applyFill="1" applyAlignment="1">
      <alignment horizontal="center"/>
    </xf>
    <xf numFmtId="3" fontId="4" fillId="0" borderId="0" xfId="0" applyNumberFormat="1" applyFont="1" applyFill="1"/>
    <xf numFmtId="0" fontId="4" fillId="0" borderId="0" xfId="0" applyFont="1"/>
    <xf numFmtId="3" fontId="4" fillId="0" borderId="0" xfId="0" applyNumberFormat="1" applyFont="1"/>
    <xf numFmtId="164" fontId="4" fillId="0" borderId="0" xfId="0" applyNumberFormat="1" applyFont="1"/>
    <xf numFmtId="3" fontId="5" fillId="0" borderId="0" xfId="0" applyNumberFormat="1" applyFont="1" applyFill="1"/>
    <xf numFmtId="0" fontId="4" fillId="0" borderId="0" xfId="0" applyFont="1" applyFill="1" applyAlignment="1">
      <alignment horizontal="center" wrapText="1"/>
    </xf>
    <xf numFmtId="0" fontId="4" fillId="0" borderId="2" xfId="0" applyFont="1" applyBorder="1"/>
    <xf numFmtId="0" fontId="4" fillId="0" borderId="2" xfId="0" applyFont="1" applyFill="1" applyBorder="1"/>
    <xf numFmtId="3" fontId="4" fillId="0" borderId="0" xfId="0" applyNumberFormat="1" applyFont="1" applyFill="1" applyAlignment="1">
      <alignment horizontal="center"/>
    </xf>
    <xf numFmtId="0" fontId="9" fillId="0" borderId="0" xfId="0" applyFont="1" applyAlignment="1">
      <alignment wrapText="1"/>
    </xf>
    <xf numFmtId="165" fontId="9" fillId="0" borderId="0" xfId="0" applyNumberFormat="1" applyFont="1" applyAlignment="1">
      <alignment wrapText="1"/>
    </xf>
    <xf numFmtId="166" fontId="9" fillId="0" borderId="0" xfId="0" applyNumberFormat="1" applyFont="1" applyAlignment="1">
      <alignment wrapText="1"/>
    </xf>
    <xf numFmtId="3" fontId="9" fillId="0" borderId="0" xfId="0" applyNumberFormat="1" applyFont="1" applyAlignment="1">
      <alignment wrapText="1"/>
    </xf>
    <xf numFmtId="4" fontId="4" fillId="0" borderId="0" xfId="0" applyNumberFormat="1" applyFont="1" applyBorder="1"/>
    <xf numFmtId="4" fontId="4" fillId="0" borderId="0" xfId="0" applyNumberFormat="1" applyFont="1" applyFill="1"/>
    <xf numFmtId="0" fontId="11" fillId="4" borderId="0" xfId="0" applyFont="1" applyFill="1" applyAlignment="1">
      <alignment wrapText="1"/>
    </xf>
    <xf numFmtId="167" fontId="4" fillId="0" borderId="0" xfId="0" applyNumberFormat="1" applyFont="1" applyFill="1"/>
    <xf numFmtId="168" fontId="4" fillId="0" borderId="0" xfId="0" applyNumberFormat="1" applyFont="1" applyFill="1"/>
    <xf numFmtId="168" fontId="5" fillId="0" borderId="0" xfId="0" applyNumberFormat="1" applyFont="1" applyFill="1"/>
    <xf numFmtId="0" fontId="12" fillId="4" borderId="0" xfId="0" applyFont="1" applyFill="1"/>
    <xf numFmtId="167" fontId="5" fillId="0" borderId="0" xfId="0" applyNumberFormat="1" applyFont="1" applyFill="1"/>
    <xf numFmtId="0" fontId="4" fillId="0" borderId="0" xfId="0" applyFont="1" applyAlignment="1">
      <alignment horizontal="left"/>
    </xf>
    <xf numFmtId="0" fontId="4" fillId="0" borderId="0" xfId="0" applyFont="1" applyFill="1" applyAlignment="1">
      <alignment horizontal="left"/>
    </xf>
    <xf numFmtId="3" fontId="4" fillId="0" borderId="0" xfId="0" applyNumberFormat="1" applyFont="1" applyFill="1" applyAlignment="1">
      <alignment horizontal="center" wrapText="1"/>
    </xf>
    <xf numFmtId="4" fontId="4" fillId="0" borderId="0" xfId="0" applyNumberFormat="1" applyFont="1"/>
    <xf numFmtId="4" fontId="4" fillId="0" borderId="0" xfId="0" applyNumberFormat="1" applyFont="1" applyFill="1" applyAlignment="1">
      <alignment horizontal="center"/>
    </xf>
    <xf numFmtId="4" fontId="5" fillId="0" borderId="0" xfId="0" applyNumberFormat="1" applyFont="1"/>
    <xf numFmtId="3" fontId="5" fillId="0" borderId="0" xfId="0" applyNumberFormat="1" applyFont="1"/>
    <xf numFmtId="0" fontId="4" fillId="0" borderId="0" xfId="0" applyFont="1" applyBorder="1"/>
    <xf numFmtId="3" fontId="4" fillId="0" borderId="0" xfId="0" applyNumberFormat="1" applyFont="1" applyAlignment="1">
      <alignment horizontal="right" wrapText="1"/>
    </xf>
    <xf numFmtId="3" fontId="4" fillId="0" borderId="0" xfId="0" applyNumberFormat="1" applyFont="1" applyFill="1" applyAlignment="1">
      <alignment horizontal="right" wrapText="1"/>
    </xf>
    <xf numFmtId="0" fontId="4" fillId="0" borderId="0" xfId="0" applyFont="1" applyAlignment="1">
      <alignment horizontal="left" wrapText="1"/>
    </xf>
    <xf numFmtId="0" fontId="4" fillId="0" borderId="0" xfId="0" applyFont="1" applyFill="1" applyAlignment="1">
      <alignment horizontal="left" wrapText="1"/>
    </xf>
    <xf numFmtId="168" fontId="4" fillId="0" borderId="0" xfId="0" applyNumberFormat="1" applyFont="1"/>
    <xf numFmtId="0" fontId="4" fillId="0" borderId="15" xfId="0" applyFont="1" applyBorder="1"/>
    <xf numFmtId="167" fontId="4" fillId="0" borderId="0" xfId="0" applyNumberFormat="1" applyFont="1"/>
    <xf numFmtId="0" fontId="4" fillId="0" borderId="6" xfId="0" applyFont="1" applyBorder="1"/>
    <xf numFmtId="167" fontId="5" fillId="0" borderId="0" xfId="0" applyNumberFormat="1" applyFont="1"/>
    <xf numFmtId="168" fontId="5" fillId="0" borderId="0" xfId="0" applyNumberFormat="1" applyFont="1"/>
    <xf numFmtId="43" fontId="4" fillId="0" borderId="6" xfId="2" applyFont="1" applyBorder="1"/>
    <xf numFmtId="43" fontId="4" fillId="0" borderId="0" xfId="2" applyFont="1"/>
    <xf numFmtId="43" fontId="4" fillId="0" borderId="0" xfId="2" applyFont="1" applyBorder="1"/>
    <xf numFmtId="43" fontId="4" fillId="0" borderId="18" xfId="2" applyFont="1" applyBorder="1"/>
    <xf numFmtId="43" fontId="4" fillId="0" borderId="15" xfId="2" applyFont="1" applyBorder="1"/>
    <xf numFmtId="0" fontId="11" fillId="4" borderId="52" xfId="0" applyFont="1" applyFill="1" applyBorder="1" applyAlignment="1">
      <alignment horizontal="left"/>
    </xf>
    <xf numFmtId="0" fontId="11" fillId="4" borderId="18" xfId="0" applyFont="1" applyFill="1" applyBorder="1" applyAlignment="1">
      <alignment horizontal="left"/>
    </xf>
    <xf numFmtId="0" fontId="11" fillId="4" borderId="18" xfId="0" applyFont="1" applyFill="1" applyBorder="1" applyAlignment="1">
      <alignment horizontal="left" wrapText="1"/>
    </xf>
    <xf numFmtId="0" fontId="11" fillId="4" borderId="18" xfId="0" applyFont="1" applyFill="1" applyBorder="1" applyAlignment="1"/>
    <xf numFmtId="3" fontId="11" fillId="4" borderId="18" xfId="0" applyNumberFormat="1" applyFont="1" applyFill="1" applyBorder="1" applyAlignment="1">
      <alignment wrapText="1"/>
    </xf>
    <xf numFmtId="3" fontId="11" fillId="4" borderId="9" xfId="0" applyNumberFormat="1" applyFont="1" applyFill="1" applyBorder="1" applyAlignment="1">
      <alignment wrapText="1"/>
    </xf>
    <xf numFmtId="164" fontId="11" fillId="4" borderId="9" xfId="0" applyNumberFormat="1" applyFont="1" applyFill="1" applyBorder="1" applyAlignment="1">
      <alignment wrapText="1"/>
    </xf>
    <xf numFmtId="43" fontId="11" fillId="4" borderId="9" xfId="2" applyFont="1" applyFill="1" applyBorder="1" applyAlignment="1">
      <alignment wrapText="1"/>
    </xf>
    <xf numFmtId="43" fontId="11" fillId="7" borderId="9" xfId="2" applyFont="1" applyFill="1" applyBorder="1" applyAlignment="1">
      <alignment wrapText="1"/>
    </xf>
    <xf numFmtId="43" fontId="11" fillId="7" borderId="0" xfId="2" applyFont="1" applyFill="1" applyBorder="1" applyAlignment="1">
      <alignment wrapText="1"/>
    </xf>
    <xf numFmtId="164" fontId="11" fillId="4" borderId="0" xfId="0" applyNumberFormat="1" applyFont="1" applyFill="1" applyBorder="1" applyAlignment="1">
      <alignment wrapText="1"/>
    </xf>
    <xf numFmtId="43" fontId="11" fillId="4" borderId="0" xfId="2" applyFont="1" applyFill="1" applyBorder="1" applyAlignment="1">
      <alignment wrapText="1"/>
    </xf>
    <xf numFmtId="164" fontId="11" fillId="7" borderId="0" xfId="0" applyNumberFormat="1" applyFont="1" applyFill="1" applyBorder="1" applyAlignment="1">
      <alignment wrapText="1"/>
    </xf>
    <xf numFmtId="167" fontId="11" fillId="7" borderId="0" xfId="0" applyNumberFormat="1" applyFont="1" applyFill="1" applyBorder="1" applyAlignment="1">
      <alignment wrapText="1"/>
    </xf>
    <xf numFmtId="168" fontId="11" fillId="4" borderId="0" xfId="0" applyNumberFormat="1" applyFont="1" applyFill="1" applyBorder="1" applyAlignment="1">
      <alignment wrapText="1"/>
    </xf>
    <xf numFmtId="0" fontId="11" fillId="4" borderId="3" xfId="0" applyFont="1" applyFill="1" applyBorder="1" applyAlignment="1">
      <alignment horizontal="left"/>
    </xf>
    <xf numFmtId="0" fontId="11" fillId="4" borderId="3" xfId="0" applyFont="1" applyFill="1" applyBorder="1" applyAlignment="1">
      <alignment wrapText="1"/>
    </xf>
    <xf numFmtId="164" fontId="11" fillId="4" borderId="3" xfId="0" applyNumberFormat="1" applyFont="1" applyFill="1" applyBorder="1" applyAlignment="1">
      <alignment wrapText="1"/>
    </xf>
    <xf numFmtId="167" fontId="11" fillId="4" borderId="3" xfId="0" applyNumberFormat="1" applyFont="1" applyFill="1" applyBorder="1" applyAlignment="1">
      <alignment wrapText="1"/>
    </xf>
    <xf numFmtId="3" fontId="11" fillId="4" borderId="3" xfId="0" applyNumberFormat="1" applyFont="1" applyFill="1" applyBorder="1" applyAlignment="1">
      <alignment wrapText="1"/>
    </xf>
    <xf numFmtId="4" fontId="11" fillId="4" borderId="3" xfId="0" applyNumberFormat="1" applyFont="1" applyFill="1" applyBorder="1" applyAlignment="1">
      <alignment wrapText="1"/>
    </xf>
    <xf numFmtId="4" fontId="5" fillId="0" borderId="0" xfId="0" applyNumberFormat="1" applyFont="1" applyFill="1"/>
    <xf numFmtId="0" fontId="11" fillId="4" borderId="3" xfId="0" applyFont="1" applyFill="1" applyBorder="1" applyAlignment="1">
      <alignment horizontal="left" wrapText="1"/>
    </xf>
    <xf numFmtId="0" fontId="4" fillId="0" borderId="0" xfId="0" applyFont="1" applyAlignment="1">
      <alignment horizontal="center"/>
    </xf>
    <xf numFmtId="167" fontId="11" fillId="7" borderId="3" xfId="0" applyNumberFormat="1" applyFont="1" applyFill="1" applyBorder="1" applyAlignment="1">
      <alignment wrapText="1"/>
    </xf>
    <xf numFmtId="3" fontId="11" fillId="4" borderId="3" xfId="0" applyNumberFormat="1" applyFont="1" applyFill="1" applyBorder="1" applyAlignment="1">
      <alignment horizontal="left" wrapText="1"/>
    </xf>
    <xf numFmtId="164" fontId="11" fillId="4" borderId="3" xfId="0" applyNumberFormat="1" applyFont="1" applyFill="1" applyBorder="1" applyAlignment="1">
      <alignment horizontal="left" wrapText="1"/>
    </xf>
    <xf numFmtId="3" fontId="11" fillId="4" borderId="18" xfId="0" applyNumberFormat="1" applyFont="1" applyFill="1" applyBorder="1" applyAlignment="1">
      <alignment horizontal="left" wrapText="1"/>
    </xf>
    <xf numFmtId="4" fontId="11" fillId="4" borderId="9" xfId="0" applyNumberFormat="1" applyFont="1" applyFill="1" applyBorder="1" applyAlignment="1">
      <alignment wrapText="1"/>
    </xf>
    <xf numFmtId="4" fontId="11" fillId="4" borderId="9" xfId="2" applyNumberFormat="1" applyFont="1" applyFill="1" applyBorder="1" applyAlignment="1">
      <alignment wrapText="1"/>
    </xf>
    <xf numFmtId="4" fontId="4" fillId="0" borderId="0" xfId="2" applyNumberFormat="1" applyFont="1"/>
    <xf numFmtId="4" fontId="4" fillId="0" borderId="0" xfId="2" applyNumberFormat="1" applyFont="1" applyFill="1"/>
    <xf numFmtId="37" fontId="11" fillId="7" borderId="9" xfId="2" applyNumberFormat="1" applyFont="1" applyFill="1" applyBorder="1" applyAlignment="1">
      <alignment wrapText="1"/>
    </xf>
    <xf numFmtId="37" fontId="4" fillId="0" borderId="0" xfId="2" applyNumberFormat="1" applyFont="1"/>
    <xf numFmtId="37" fontId="11" fillId="7" borderId="0" xfId="2" applyNumberFormat="1" applyFont="1" applyFill="1" applyBorder="1" applyAlignment="1">
      <alignment wrapText="1"/>
    </xf>
    <xf numFmtId="37" fontId="5" fillId="0" borderId="0" xfId="2" applyNumberFormat="1" applyFont="1"/>
    <xf numFmtId="37" fontId="11" fillId="4" borderId="0" xfId="2" applyNumberFormat="1" applyFont="1" applyFill="1" applyBorder="1" applyAlignment="1">
      <alignment wrapText="1"/>
    </xf>
    <xf numFmtId="3" fontId="5" fillId="0" borderId="0" xfId="0" applyNumberFormat="1" applyFont="1" applyFill="1" applyAlignment="1">
      <alignment horizontal="center"/>
    </xf>
    <xf numFmtId="4" fontId="5" fillId="0" borderId="0" xfId="2" applyNumberFormat="1" applyFont="1" applyBorder="1"/>
    <xf numFmtId="4" fontId="5" fillId="0" borderId="2" xfId="2" applyNumberFormat="1" applyFont="1" applyFill="1" applyBorder="1"/>
    <xf numFmtId="0" fontId="2" fillId="2" borderId="20" xfId="0" applyFont="1" applyFill="1" applyBorder="1" applyAlignment="1" applyProtection="1">
      <protection locked="0"/>
    </xf>
    <xf numFmtId="0" fontId="3" fillId="2" borderId="20" xfId="0" applyFont="1" applyFill="1" applyBorder="1" applyAlignment="1" applyProtection="1">
      <protection locked="0"/>
    </xf>
    <xf numFmtId="0" fontId="4" fillId="2" borderId="19" xfId="0" applyFont="1" applyFill="1" applyBorder="1" applyProtection="1">
      <protection locked="0"/>
    </xf>
    <xf numFmtId="0" fontId="4" fillId="2" borderId="21" xfId="0" applyFont="1" applyFill="1" applyBorder="1" applyProtection="1">
      <protection locked="0"/>
    </xf>
    <xf numFmtId="0" fontId="4" fillId="2" borderId="0" xfId="0" applyFont="1" applyFill="1" applyProtection="1">
      <protection locked="0"/>
    </xf>
    <xf numFmtId="0" fontId="4" fillId="0" borderId="0" xfId="0" applyFont="1" applyFill="1" applyProtection="1">
      <protection locked="0"/>
    </xf>
    <xf numFmtId="0" fontId="0" fillId="5" borderId="0" xfId="0" applyFill="1" applyProtection="1">
      <protection locked="0"/>
    </xf>
    <xf numFmtId="0" fontId="0" fillId="2" borderId="21" xfId="0" applyFill="1" applyBorder="1" applyProtection="1">
      <protection locked="0"/>
    </xf>
    <xf numFmtId="0" fontId="0" fillId="2" borderId="0" xfId="0" applyFill="1" applyProtection="1">
      <protection locked="0"/>
    </xf>
    <xf numFmtId="0" fontId="0" fillId="0" borderId="0" xfId="0" applyFill="1" applyProtection="1">
      <protection locked="0"/>
    </xf>
    <xf numFmtId="0" fontId="0" fillId="0" borderId="0" xfId="0" applyProtection="1">
      <protection locked="0"/>
    </xf>
    <xf numFmtId="0" fontId="0" fillId="2" borderId="23" xfId="0" applyFill="1" applyBorder="1" applyProtection="1">
      <protection locked="0"/>
    </xf>
    <xf numFmtId="0" fontId="0" fillId="2" borderId="22" xfId="0" applyFill="1" applyBorder="1" applyProtection="1">
      <protection locked="0"/>
    </xf>
    <xf numFmtId="0" fontId="8" fillId="5" borderId="0" xfId="0" applyFont="1" applyFill="1" applyProtection="1">
      <protection locked="0"/>
    </xf>
    <xf numFmtId="0" fontId="5" fillId="5" borderId="24" xfId="0" applyFont="1" applyFill="1" applyBorder="1" applyAlignment="1" applyProtection="1">
      <alignment wrapText="1"/>
      <protection locked="0"/>
    </xf>
    <xf numFmtId="0" fontId="5" fillId="5" borderId="25" xfId="0" applyFont="1" applyFill="1" applyBorder="1" applyAlignment="1" applyProtection="1">
      <alignment wrapText="1"/>
      <protection locked="0"/>
    </xf>
    <xf numFmtId="0" fontId="7" fillId="0" borderId="25" xfId="0" applyFont="1" applyFill="1" applyBorder="1" applyAlignment="1" applyProtection="1">
      <alignment horizontal="center"/>
      <protection locked="0"/>
    </xf>
    <xf numFmtId="4" fontId="4" fillId="2" borderId="0" xfId="0" applyNumberFormat="1" applyFont="1" applyFill="1" applyProtection="1">
      <protection locked="0"/>
    </xf>
    <xf numFmtId="0" fontId="9" fillId="2" borderId="0" xfId="0" applyFont="1" applyFill="1" applyProtection="1">
      <protection locked="0"/>
    </xf>
    <xf numFmtId="0" fontId="6" fillId="3" borderId="6" xfId="0" applyFont="1" applyFill="1" applyBorder="1" applyAlignment="1" applyProtection="1">
      <alignment horizontal="center" vertical="top" wrapText="1"/>
      <protection locked="0"/>
    </xf>
    <xf numFmtId="0" fontId="6" fillId="3" borderId="0" xfId="0" applyFont="1" applyFill="1" applyBorder="1" applyAlignment="1" applyProtection="1">
      <alignment horizontal="center" vertical="top" wrapText="1"/>
      <protection locked="0"/>
    </xf>
    <xf numFmtId="0" fontId="4" fillId="3" borderId="13" xfId="0" applyFont="1" applyFill="1" applyBorder="1" applyAlignment="1" applyProtection="1">
      <alignment horizontal="left" wrapText="1"/>
      <protection locked="0"/>
    </xf>
    <xf numFmtId="0" fontId="6" fillId="2" borderId="0" xfId="0" applyFont="1" applyFill="1" applyBorder="1" applyAlignment="1" applyProtection="1">
      <alignment horizontal="center" vertical="top" wrapText="1"/>
      <protection locked="0"/>
    </xf>
    <xf numFmtId="0" fontId="6" fillId="2" borderId="8" xfId="0" applyFont="1" applyFill="1" applyBorder="1" applyAlignment="1" applyProtection="1">
      <alignment horizontal="center" vertical="top" wrapText="1"/>
      <protection locked="0"/>
    </xf>
    <xf numFmtId="0" fontId="4" fillId="2" borderId="8" xfId="0" applyFont="1" applyFill="1" applyBorder="1" applyAlignment="1" applyProtection="1">
      <alignment horizontal="left" wrapText="1"/>
      <protection locked="0"/>
    </xf>
    <xf numFmtId="0" fontId="4" fillId="2" borderId="18" xfId="0" applyFont="1" applyFill="1" applyBorder="1" applyAlignment="1" applyProtection="1">
      <alignment horizontal="center" wrapText="1"/>
      <protection locked="0"/>
    </xf>
    <xf numFmtId="3" fontId="4" fillId="2" borderId="0" xfId="0" applyNumberFormat="1" applyFont="1" applyFill="1" applyBorder="1" applyProtection="1">
      <protection locked="0"/>
    </xf>
    <xf numFmtId="164" fontId="4" fillId="2" borderId="0" xfId="0" applyNumberFormat="1" applyFont="1" applyFill="1" applyBorder="1" applyProtection="1">
      <protection locked="0"/>
    </xf>
    <xf numFmtId="164" fontId="5" fillId="2" borderId="0" xfId="0" applyNumberFormat="1" applyFont="1" applyFill="1" applyBorder="1" applyProtection="1">
      <protection locked="0"/>
    </xf>
    <xf numFmtId="0" fontId="5" fillId="2" borderId="0" xfId="0" applyFont="1" applyFill="1" applyBorder="1" applyAlignment="1" applyProtection="1">
      <alignment horizontal="center" wrapText="1"/>
      <protection locked="0"/>
    </xf>
    <xf numFmtId="0" fontId="5" fillId="2" borderId="0" xfId="0" applyFont="1" applyFill="1" applyBorder="1" applyProtection="1">
      <protection locked="0"/>
    </xf>
    <xf numFmtId="0" fontId="4" fillId="2" borderId="0" xfId="0" applyFont="1" applyFill="1" applyBorder="1" applyProtection="1">
      <protection locked="0"/>
    </xf>
    <xf numFmtId="0" fontId="4" fillId="0" borderId="0" xfId="0" applyFont="1" applyFill="1" applyBorder="1" applyProtection="1">
      <protection locked="0"/>
    </xf>
    <xf numFmtId="0" fontId="8" fillId="2" borderId="38" xfId="0" applyFont="1" applyFill="1" applyBorder="1" applyAlignment="1" applyProtection="1">
      <alignment horizontal="left" wrapText="1"/>
      <protection locked="0"/>
    </xf>
    <xf numFmtId="0" fontId="5" fillId="2" borderId="38" xfId="0" applyFont="1" applyFill="1" applyBorder="1" applyAlignment="1" applyProtection="1">
      <alignment horizontal="center" wrapText="1"/>
      <protection locked="0"/>
    </xf>
    <xf numFmtId="0" fontId="5" fillId="2" borderId="38" xfId="0" applyFont="1" applyFill="1" applyBorder="1" applyProtection="1">
      <protection locked="0"/>
    </xf>
    <xf numFmtId="0" fontId="4" fillId="2" borderId="38" xfId="0" applyFont="1" applyFill="1" applyBorder="1" applyProtection="1">
      <protection locked="0"/>
    </xf>
    <xf numFmtId="0" fontId="4" fillId="2" borderId="37" xfId="0" applyFont="1" applyFill="1" applyBorder="1" applyProtection="1">
      <protection locked="0"/>
    </xf>
    <xf numFmtId="0" fontId="8" fillId="2" borderId="10" xfId="0" applyFont="1" applyFill="1" applyBorder="1" applyAlignment="1" applyProtection="1">
      <alignment horizontal="left" wrapText="1"/>
      <protection locked="0"/>
    </xf>
    <xf numFmtId="0" fontId="5" fillId="2" borderId="11" xfId="0" applyFont="1" applyFill="1" applyBorder="1" applyAlignment="1" applyProtection="1">
      <alignment horizontal="center" wrapText="1"/>
      <protection locked="0"/>
    </xf>
    <xf numFmtId="0" fontId="5" fillId="2" borderId="11" xfId="0" applyFont="1" applyFill="1" applyBorder="1" applyProtection="1">
      <protection locked="0"/>
    </xf>
    <xf numFmtId="0" fontId="5" fillId="2" borderId="10" xfId="0" applyFont="1" applyFill="1" applyBorder="1" applyProtection="1">
      <protection locked="0"/>
    </xf>
    <xf numFmtId="0" fontId="5" fillId="0" borderId="43" xfId="0" applyFont="1" applyFill="1" applyBorder="1" applyAlignment="1" applyProtection="1">
      <alignment wrapText="1"/>
      <protection locked="0"/>
    </xf>
    <xf numFmtId="0" fontId="5" fillId="2" borderId="3" xfId="0" applyFont="1" applyFill="1" applyBorder="1" applyAlignment="1" applyProtection="1">
      <alignment wrapText="1"/>
      <protection locked="0"/>
    </xf>
    <xf numFmtId="0" fontId="5" fillId="2" borderId="5" xfId="0" applyFont="1" applyFill="1" applyBorder="1" applyAlignment="1" applyProtection="1">
      <alignment horizontal="center" wrapText="1"/>
      <protection locked="0"/>
    </xf>
    <xf numFmtId="0" fontId="8" fillId="2" borderId="23" xfId="0" applyFont="1" applyFill="1" applyBorder="1" applyAlignment="1" applyProtection="1">
      <alignment horizontal="left"/>
      <protection locked="0"/>
    </xf>
    <xf numFmtId="0" fontId="5" fillId="5" borderId="36" xfId="0" applyFont="1" applyFill="1" applyBorder="1" applyAlignment="1" applyProtection="1">
      <alignment horizontal="left"/>
      <protection locked="0"/>
    </xf>
    <xf numFmtId="0" fontId="5" fillId="5" borderId="36" xfId="0" applyFont="1" applyFill="1" applyBorder="1" applyAlignment="1" applyProtection="1">
      <alignment horizontal="center" wrapText="1"/>
      <protection locked="0"/>
    </xf>
    <xf numFmtId="0" fontId="5" fillId="0" borderId="36" xfId="0" applyFont="1" applyFill="1" applyBorder="1" applyProtection="1">
      <protection locked="0"/>
    </xf>
    <xf numFmtId="0" fontId="5" fillId="0" borderId="0" xfId="0" applyFont="1" applyFill="1" applyBorder="1" applyProtection="1">
      <protection locked="0"/>
    </xf>
    <xf numFmtId="0" fontId="6" fillId="0" borderId="6" xfId="0" applyFont="1" applyFill="1" applyBorder="1" applyAlignment="1" applyProtection="1">
      <alignment horizontal="center" vertical="top" wrapText="1"/>
      <protection locked="0"/>
    </xf>
    <xf numFmtId="0" fontId="6" fillId="0" borderId="0" xfId="0" applyFont="1" applyFill="1" applyBorder="1" applyAlignment="1" applyProtection="1">
      <alignment horizontal="center" vertical="top" wrapText="1"/>
      <protection locked="0"/>
    </xf>
    <xf numFmtId="0" fontId="6" fillId="0" borderId="7" xfId="0" applyFont="1" applyFill="1" applyBorder="1" applyAlignment="1" applyProtection="1">
      <alignment horizontal="center" vertical="top" wrapText="1"/>
      <protection locked="0"/>
    </xf>
    <xf numFmtId="0" fontId="6" fillId="0" borderId="8" xfId="0" applyFont="1" applyFill="1" applyBorder="1" applyAlignment="1" applyProtection="1">
      <alignment horizontal="center" vertical="top" wrapText="1"/>
      <protection locked="0"/>
    </xf>
    <xf numFmtId="0" fontId="4" fillId="3" borderId="14" xfId="0" applyFont="1" applyFill="1" applyBorder="1" applyAlignment="1" applyProtection="1">
      <alignment horizontal="left" wrapText="1"/>
      <protection locked="0"/>
    </xf>
    <xf numFmtId="0" fontId="4" fillId="5" borderId="12" xfId="0" applyFont="1" applyFill="1" applyBorder="1" applyAlignment="1" applyProtection="1">
      <alignment horizontal="center" wrapText="1"/>
      <protection locked="0"/>
    </xf>
    <xf numFmtId="3" fontId="4" fillId="5" borderId="3" xfId="0" applyNumberFormat="1" applyFont="1" applyFill="1" applyBorder="1" applyProtection="1">
      <protection locked="0"/>
    </xf>
    <xf numFmtId="164" fontId="4" fillId="5" borderId="3" xfId="0" applyNumberFormat="1" applyFont="1" applyFill="1" applyBorder="1" applyProtection="1">
      <protection locked="0"/>
    </xf>
    <xf numFmtId="164" fontId="5" fillId="5" borderId="3" xfId="0" applyNumberFormat="1" applyFont="1" applyFill="1" applyBorder="1" applyProtection="1">
      <protection locked="0"/>
    </xf>
    <xf numFmtId="0" fontId="4" fillId="5" borderId="3" xfId="0" applyFont="1" applyFill="1" applyBorder="1" applyProtection="1">
      <protection locked="0"/>
    </xf>
    <xf numFmtId="0" fontId="4" fillId="5" borderId="45" xfId="0" applyFont="1" applyFill="1" applyBorder="1" applyProtection="1">
      <protection locked="0"/>
    </xf>
    <xf numFmtId="0" fontId="0" fillId="2" borderId="47" xfId="0" applyFill="1" applyBorder="1" applyProtection="1">
      <protection locked="0"/>
    </xf>
    <xf numFmtId="0" fontId="0" fillId="2" borderId="46" xfId="0" applyFill="1" applyBorder="1" applyProtection="1">
      <protection locked="0"/>
    </xf>
    <xf numFmtId="0" fontId="5" fillId="2" borderId="43" xfId="0" applyFont="1" applyFill="1" applyBorder="1" applyAlignment="1" applyProtection="1">
      <alignment wrapText="1"/>
      <protection locked="0"/>
    </xf>
    <xf numFmtId="0" fontId="0" fillId="2" borderId="36" xfId="0" applyFill="1" applyBorder="1" applyProtection="1">
      <protection locked="0"/>
    </xf>
    <xf numFmtId="3" fontId="4" fillId="6" borderId="30" xfId="0" applyNumberFormat="1" applyFont="1" applyFill="1" applyBorder="1" applyProtection="1"/>
    <xf numFmtId="3" fontId="4" fillId="6" borderId="31" xfId="0" applyNumberFormat="1" applyFont="1" applyFill="1" applyBorder="1" applyProtection="1"/>
    <xf numFmtId="167" fontId="4" fillId="6" borderId="31" xfId="0" applyNumberFormat="1" applyFont="1" applyFill="1" applyBorder="1" applyProtection="1"/>
    <xf numFmtId="168" fontId="4" fillId="6" borderId="31" xfId="0" applyNumberFormat="1" applyFont="1" applyFill="1" applyBorder="1" applyProtection="1"/>
    <xf numFmtId="3" fontId="4" fillId="6" borderId="32" xfId="0" applyNumberFormat="1" applyFont="1" applyFill="1" applyBorder="1" applyProtection="1"/>
    <xf numFmtId="3" fontId="4" fillId="6" borderId="33" xfId="0" applyNumberFormat="1" applyFont="1" applyFill="1" applyBorder="1" applyProtection="1"/>
    <xf numFmtId="167" fontId="4" fillId="6" borderId="33" xfId="0" applyNumberFormat="1" applyFont="1" applyFill="1" applyBorder="1" applyProtection="1"/>
    <xf numFmtId="168" fontId="4" fillId="6" borderId="33" xfId="0" applyNumberFormat="1" applyFont="1" applyFill="1" applyBorder="1" applyProtection="1"/>
    <xf numFmtId="3" fontId="4" fillId="6" borderId="34" xfId="0" applyNumberFormat="1" applyFont="1" applyFill="1" applyBorder="1" applyProtection="1"/>
    <xf numFmtId="3" fontId="4" fillId="6" borderId="35" xfId="0" applyNumberFormat="1" applyFont="1" applyFill="1" applyBorder="1" applyProtection="1"/>
    <xf numFmtId="167" fontId="4" fillId="6" borderId="35" xfId="0" applyNumberFormat="1" applyFont="1" applyFill="1" applyBorder="1" applyProtection="1"/>
    <xf numFmtId="168" fontId="4" fillId="6" borderId="35" xfId="0" applyNumberFormat="1" applyFont="1" applyFill="1" applyBorder="1" applyProtection="1"/>
    <xf numFmtId="0" fontId="6" fillId="5" borderId="26" xfId="0" applyFont="1" applyFill="1" applyBorder="1" applyAlignment="1" applyProtection="1">
      <alignment horizontal="left" vertical="top" wrapText="1"/>
    </xf>
    <xf numFmtId="3" fontId="6" fillId="5" borderId="27" xfId="0" applyNumberFormat="1" applyFont="1" applyFill="1" applyBorder="1" applyAlignment="1" applyProtection="1">
      <alignment horizontal="right" vertical="top" wrapText="1"/>
    </xf>
    <xf numFmtId="0" fontId="6" fillId="5" borderId="27" xfId="0" applyFont="1" applyFill="1" applyBorder="1" applyAlignment="1" applyProtection="1">
      <alignment horizontal="center" vertical="top" wrapText="1"/>
    </xf>
    <xf numFmtId="0" fontId="6" fillId="5" borderId="28" xfId="0" applyFont="1" applyFill="1" applyBorder="1" applyAlignment="1" applyProtection="1">
      <alignment horizontal="left" vertical="top" wrapText="1"/>
    </xf>
    <xf numFmtId="3" fontId="6" fillId="5" borderId="29" xfId="0" applyNumberFormat="1" applyFont="1" applyFill="1" applyBorder="1" applyAlignment="1" applyProtection="1">
      <alignment horizontal="right" vertical="top" wrapText="1"/>
    </xf>
    <xf numFmtId="0" fontId="6" fillId="5" borderId="29" xfId="0" applyFont="1" applyFill="1" applyBorder="1" applyAlignment="1" applyProtection="1">
      <alignment horizontal="center" vertical="top" wrapText="1"/>
    </xf>
    <xf numFmtId="0" fontId="4" fillId="6" borderId="41" xfId="0" applyFont="1" applyFill="1" applyBorder="1" applyAlignment="1" applyProtection="1">
      <alignment wrapText="1"/>
    </xf>
    <xf numFmtId="0" fontId="4" fillId="6" borderId="41" xfId="0" applyFont="1" applyFill="1" applyBorder="1" applyAlignment="1" applyProtection="1"/>
    <xf numFmtId="0" fontId="4" fillId="6" borderId="41" xfId="0" applyFont="1" applyFill="1" applyBorder="1" applyProtection="1"/>
    <xf numFmtId="0" fontId="6" fillId="6" borderId="39" xfId="0" applyFont="1" applyFill="1" applyBorder="1" applyAlignment="1" applyProtection="1">
      <alignment horizontal="center" vertical="top" wrapText="1"/>
    </xf>
    <xf numFmtId="0" fontId="4" fillId="6" borderId="27" xfId="0" applyFont="1" applyFill="1" applyBorder="1" applyAlignment="1" applyProtection="1">
      <alignment wrapText="1"/>
    </xf>
    <xf numFmtId="0" fontId="4" fillId="6" borderId="27" xfId="0" applyFont="1" applyFill="1" applyBorder="1" applyAlignment="1" applyProtection="1"/>
    <xf numFmtId="0" fontId="4" fillId="6" borderId="27" xfId="0" applyFont="1" applyFill="1" applyBorder="1" applyProtection="1"/>
    <xf numFmtId="0" fontId="6" fillId="6" borderId="32" xfId="0" applyFont="1" applyFill="1" applyBorder="1" applyAlignment="1" applyProtection="1">
      <alignment horizontal="center" vertical="top" wrapText="1"/>
    </xf>
    <xf numFmtId="0" fontId="4" fillId="6" borderId="42" xfId="0" applyFont="1" applyFill="1" applyBorder="1" applyAlignment="1" applyProtection="1">
      <alignment wrapText="1"/>
    </xf>
    <xf numFmtId="0" fontId="4" fillId="6" borderId="42" xfId="0" applyFont="1" applyFill="1" applyBorder="1" applyAlignment="1" applyProtection="1"/>
    <xf numFmtId="0" fontId="4" fillId="6" borderId="42" xfId="0" applyFont="1" applyFill="1" applyBorder="1" applyProtection="1"/>
    <xf numFmtId="0" fontId="6" fillId="6" borderId="34" xfId="0" applyFont="1" applyFill="1" applyBorder="1" applyAlignment="1" applyProtection="1">
      <alignment horizontal="center" vertical="top" wrapText="1"/>
    </xf>
    <xf numFmtId="0" fontId="6" fillId="5" borderId="44" xfId="0" applyFont="1" applyFill="1" applyBorder="1" applyAlignment="1" applyProtection="1">
      <alignment horizontal="left" vertical="top" wrapText="1"/>
    </xf>
    <xf numFmtId="3" fontId="6" fillId="5" borderId="42" xfId="0" applyNumberFormat="1" applyFont="1" applyFill="1" applyBorder="1" applyAlignment="1" applyProtection="1">
      <alignment horizontal="right" vertical="top" wrapText="1"/>
    </xf>
    <xf numFmtId="0" fontId="6" fillId="5" borderId="42" xfId="0" applyFont="1" applyFill="1" applyBorder="1" applyAlignment="1" applyProtection="1">
      <alignment horizontal="center" vertical="top" wrapText="1"/>
    </xf>
    <xf numFmtId="0" fontId="9" fillId="5" borderId="48" xfId="0" applyFont="1" applyFill="1" applyBorder="1" applyProtection="1"/>
    <xf numFmtId="0" fontId="9" fillId="5" borderId="41" xfId="0" applyFont="1" applyFill="1" applyBorder="1" applyAlignment="1" applyProtection="1"/>
    <xf numFmtId="0" fontId="0" fillId="5" borderId="41" xfId="0" applyFill="1" applyBorder="1" applyProtection="1"/>
    <xf numFmtId="3" fontId="4" fillId="6" borderId="49" xfId="0" applyNumberFormat="1" applyFont="1" applyFill="1" applyBorder="1" applyProtection="1"/>
    <xf numFmtId="3" fontId="4" fillId="6" borderId="40" xfId="0" applyNumberFormat="1" applyFont="1" applyFill="1" applyBorder="1" applyProtection="1"/>
    <xf numFmtId="167" fontId="4" fillId="6" borderId="40" xfId="0" applyNumberFormat="1" applyFont="1" applyFill="1" applyBorder="1" applyProtection="1"/>
    <xf numFmtId="168" fontId="4" fillId="6" borderId="40" xfId="0" applyNumberFormat="1" applyFont="1" applyFill="1" applyBorder="1" applyProtection="1"/>
    <xf numFmtId="0" fontId="9" fillId="5" borderId="26" xfId="0" applyFont="1" applyFill="1" applyBorder="1" applyProtection="1"/>
    <xf numFmtId="0" fontId="9" fillId="5" borderId="27" xfId="0" applyFont="1" applyFill="1" applyBorder="1" applyAlignment="1" applyProtection="1"/>
    <xf numFmtId="0" fontId="0" fillId="5" borderId="27" xfId="0" applyFill="1" applyBorder="1" applyProtection="1"/>
    <xf numFmtId="3" fontId="4" fillId="6" borderId="50" xfId="0" applyNumberFormat="1" applyFont="1" applyFill="1" applyBorder="1" applyProtection="1"/>
    <xf numFmtId="0" fontId="9" fillId="5" borderId="44" xfId="0" applyFont="1" applyFill="1" applyBorder="1" applyProtection="1"/>
    <xf numFmtId="0" fontId="9" fillId="5" borderId="42" xfId="0" applyFont="1" applyFill="1" applyBorder="1" applyAlignment="1" applyProtection="1"/>
    <xf numFmtId="0" fontId="0" fillId="5" borderId="42" xfId="0" applyFill="1" applyBorder="1" applyProtection="1"/>
    <xf numFmtId="3" fontId="4" fillId="6" borderId="51" xfId="0" applyNumberFormat="1" applyFont="1" applyFill="1" applyBorder="1" applyProtection="1"/>
    <xf numFmtId="37" fontId="11" fillId="7" borderId="2" xfId="2" applyNumberFormat="1" applyFont="1" applyFill="1" applyBorder="1" applyAlignment="1">
      <alignment wrapText="1"/>
    </xf>
    <xf numFmtId="37" fontId="5" fillId="0" borderId="2" xfId="2" applyNumberFormat="1" applyFont="1" applyBorder="1"/>
    <xf numFmtId="4" fontId="4" fillId="0" borderId="0" xfId="0" applyNumberFormat="1" applyFont="1" applyFill="1" applyBorder="1"/>
    <xf numFmtId="43" fontId="4" fillId="0" borderId="0" xfId="2" applyFont="1" applyFill="1"/>
    <xf numFmtId="0" fontId="11" fillId="4" borderId="0" xfId="0" applyFont="1" applyFill="1" applyBorder="1" applyAlignment="1"/>
    <xf numFmtId="39" fontId="11" fillId="7" borderId="0" xfId="2" applyNumberFormat="1" applyFont="1" applyFill="1" applyBorder="1" applyAlignment="1">
      <alignment wrapText="1"/>
    </xf>
    <xf numFmtId="39" fontId="5" fillId="0" borderId="0" xfId="2" applyNumberFormat="1" applyFont="1"/>
    <xf numFmtId="39" fontId="11" fillId="4" borderId="0" xfId="2" applyNumberFormat="1" applyFont="1" applyFill="1" applyBorder="1" applyAlignment="1">
      <alignment wrapText="1"/>
    </xf>
    <xf numFmtId="0" fontId="5" fillId="2" borderId="3" xfId="0" applyFont="1" applyFill="1" applyBorder="1" applyAlignment="1" applyProtection="1">
      <alignment horizontal="center"/>
      <protection locked="0"/>
    </xf>
    <xf numFmtId="0" fontId="5" fillId="2" borderId="53" xfId="0" applyFont="1" applyFill="1" applyBorder="1" applyAlignment="1" applyProtection="1">
      <alignment horizontal="center"/>
      <protection locked="0"/>
    </xf>
    <xf numFmtId="0" fontId="5" fillId="2" borderId="16" xfId="0" applyFont="1" applyFill="1" applyBorder="1" applyAlignment="1" applyProtection="1">
      <alignment horizontal="right"/>
      <protection locked="0"/>
    </xf>
    <xf numFmtId="0" fontId="5" fillId="2" borderId="54" xfId="0" applyFont="1" applyFill="1" applyBorder="1" applyAlignment="1" applyProtection="1">
      <alignment horizontal="center"/>
      <protection locked="0"/>
    </xf>
    <xf numFmtId="0" fontId="5" fillId="2" borderId="55" xfId="0" applyFont="1" applyFill="1" applyBorder="1" applyAlignment="1" applyProtection="1">
      <alignment horizontal="center"/>
      <protection locked="0"/>
    </xf>
    <xf numFmtId="0" fontId="5" fillId="2" borderId="56" xfId="0" applyFont="1" applyFill="1" applyBorder="1" applyAlignment="1" applyProtection="1">
      <alignment horizontal="center"/>
      <protection locked="0"/>
    </xf>
    <xf numFmtId="0" fontId="5" fillId="2" borderId="57" xfId="0" applyFont="1" applyFill="1" applyBorder="1" applyAlignment="1" applyProtection="1">
      <alignment horizontal="center"/>
      <protection locked="0"/>
    </xf>
    <xf numFmtId="0" fontId="5" fillId="2" borderId="58" xfId="0" applyFont="1" applyFill="1" applyBorder="1" applyAlignment="1" applyProtection="1">
      <alignment horizontal="center"/>
      <protection locked="0"/>
    </xf>
    <xf numFmtId="0" fontId="5" fillId="2" borderId="5" xfId="0" applyFont="1" applyFill="1" applyBorder="1" applyAlignment="1" applyProtection="1">
      <alignment horizontal="center"/>
      <protection locked="0"/>
    </xf>
    <xf numFmtId="0" fontId="5" fillId="2" borderId="3" xfId="0" applyFont="1" applyFill="1" applyBorder="1" applyAlignment="1" applyProtection="1">
      <alignment horizontal="right"/>
      <protection locked="0"/>
    </xf>
    <xf numFmtId="0" fontId="5" fillId="2" borderId="55" xfId="0" applyFont="1" applyFill="1" applyBorder="1" applyAlignment="1" applyProtection="1">
      <alignment horizontal="right"/>
      <protection locked="0"/>
    </xf>
    <xf numFmtId="0" fontId="5" fillId="2" borderId="59" xfId="0" applyFont="1" applyFill="1" applyBorder="1" applyAlignment="1" applyProtection="1">
      <alignment horizontal="center"/>
      <protection locked="0"/>
    </xf>
    <xf numFmtId="0" fontId="5" fillId="2" borderId="60" xfId="0" applyFont="1" applyFill="1" applyBorder="1" applyAlignment="1" applyProtection="1">
      <alignment horizontal="center"/>
      <protection locked="0"/>
    </xf>
    <xf numFmtId="0" fontId="4" fillId="2" borderId="36" xfId="0" applyFont="1" applyFill="1" applyBorder="1" applyProtection="1">
      <protection locked="0"/>
    </xf>
    <xf numFmtId="0" fontId="5" fillId="2" borderId="57" xfId="0" applyFont="1" applyFill="1" applyBorder="1" applyAlignment="1" applyProtection="1">
      <alignment horizontal="right"/>
      <protection locked="0"/>
    </xf>
    <xf numFmtId="0" fontId="5" fillId="2" borderId="15" xfId="0" applyFont="1" applyFill="1" applyBorder="1" applyAlignment="1" applyProtection="1">
      <protection locked="0"/>
    </xf>
    <xf numFmtId="0" fontId="5" fillId="2" borderId="0" xfId="0" applyFont="1" applyFill="1" applyBorder="1" applyAlignment="1" applyProtection="1">
      <protection locked="0"/>
    </xf>
    <xf numFmtId="0" fontId="0" fillId="2" borderId="0" xfId="0" applyFill="1" applyBorder="1" applyProtection="1">
      <protection locked="0"/>
    </xf>
    <xf numFmtId="0" fontId="2" fillId="2" borderId="18" xfId="0" applyFont="1" applyFill="1" applyBorder="1" applyAlignment="1" applyProtection="1">
      <alignment wrapText="1"/>
      <protection locked="0"/>
    </xf>
    <xf numFmtId="0" fontId="3" fillId="2" borderId="18" xfId="0" applyFont="1" applyFill="1" applyBorder="1" applyAlignment="1" applyProtection="1">
      <protection locked="0"/>
    </xf>
    <xf numFmtId="0" fontId="0" fillId="2" borderId="19" xfId="0" applyFill="1" applyBorder="1" applyProtection="1">
      <protection locked="0"/>
    </xf>
    <xf numFmtId="0" fontId="5" fillId="2" borderId="61" xfId="0" applyFont="1" applyFill="1" applyBorder="1" applyAlignment="1" applyProtection="1">
      <protection locked="0"/>
    </xf>
    <xf numFmtId="0" fontId="0" fillId="2" borderId="61" xfId="0" applyFill="1" applyBorder="1" applyProtection="1">
      <protection locked="0"/>
    </xf>
    <xf numFmtId="3" fontId="4" fillId="5" borderId="62" xfId="0" applyNumberFormat="1" applyFont="1" applyFill="1" applyBorder="1" applyProtection="1"/>
    <xf numFmtId="3" fontId="4" fillId="5" borderId="63" xfId="0" applyNumberFormat="1" applyFont="1" applyFill="1" applyBorder="1" applyProtection="1"/>
    <xf numFmtId="167" fontId="4" fillId="5" borderId="63" xfId="0" applyNumberFormat="1" applyFont="1" applyFill="1" applyBorder="1" applyProtection="1"/>
    <xf numFmtId="168" fontId="4" fillId="5" borderId="63" xfId="0" applyNumberFormat="1" applyFont="1" applyFill="1" applyBorder="1" applyProtection="1"/>
    <xf numFmtId="0" fontId="2" fillId="2" borderId="19" xfId="0" applyFont="1" applyFill="1" applyBorder="1" applyProtection="1">
      <protection locked="0"/>
    </xf>
    <xf numFmtId="0" fontId="0" fillId="2" borderId="64" xfId="0" applyFill="1" applyBorder="1" applyProtection="1">
      <protection locked="0"/>
    </xf>
    <xf numFmtId="0" fontId="8" fillId="2" borderId="19" xfId="0" applyFont="1" applyFill="1" applyBorder="1" applyAlignment="1" applyProtection="1">
      <alignment horizontal="left"/>
      <protection locked="0"/>
    </xf>
    <xf numFmtId="0" fontId="5" fillId="2" borderId="19" xfId="0" applyFont="1" applyFill="1" applyBorder="1" applyAlignment="1" applyProtection="1">
      <alignment horizontal="center" wrapText="1"/>
      <protection locked="0"/>
    </xf>
    <xf numFmtId="0" fontId="5" fillId="2" borderId="19" xfId="0" applyFont="1" applyFill="1" applyBorder="1" applyProtection="1">
      <protection locked="0"/>
    </xf>
    <xf numFmtId="0" fontId="4" fillId="2" borderId="64" xfId="0" applyFont="1" applyFill="1" applyBorder="1" applyProtection="1">
      <protection locked="0"/>
    </xf>
    <xf numFmtId="0" fontId="5" fillId="2" borderId="36" xfId="0" applyFont="1" applyFill="1" applyBorder="1" applyAlignment="1" applyProtection="1">
      <alignment horizontal="center" wrapText="1"/>
      <protection locked="0"/>
    </xf>
    <xf numFmtId="0" fontId="0" fillId="2" borderId="0" xfId="0" applyFill="1"/>
    <xf numFmtId="0" fontId="0" fillId="8" borderId="0" xfId="0" applyFill="1"/>
    <xf numFmtId="0" fontId="4" fillId="2" borderId="65" xfId="0" applyFont="1" applyFill="1" applyBorder="1" applyAlignment="1" applyProtection="1">
      <protection locked="0"/>
    </xf>
    <xf numFmtId="0" fontId="4" fillId="2" borderId="66" xfId="0" applyFont="1" applyFill="1" applyBorder="1" applyAlignment="1" applyProtection="1">
      <protection locked="0"/>
    </xf>
    <xf numFmtId="0" fontId="4" fillId="2" borderId="67" xfId="0" applyFont="1" applyFill="1" applyBorder="1" applyAlignment="1" applyProtection="1">
      <protection locked="0"/>
    </xf>
    <xf numFmtId="3" fontId="7" fillId="0" borderId="27" xfId="0" applyNumberFormat="1" applyFont="1" applyFill="1" applyBorder="1" applyAlignment="1" applyProtection="1">
      <alignment horizontal="right" wrapText="1"/>
      <protection locked="0"/>
    </xf>
    <xf numFmtId="3" fontId="7" fillId="0" borderId="42" xfId="0" applyNumberFormat="1" applyFont="1" applyFill="1" applyBorder="1" applyAlignment="1" applyProtection="1">
      <alignment horizontal="right" wrapText="1"/>
      <protection locked="0"/>
    </xf>
    <xf numFmtId="3" fontId="7" fillId="0" borderId="29" xfId="0" applyNumberFormat="1" applyFont="1" applyFill="1" applyBorder="1" applyAlignment="1" applyProtection="1">
      <alignment horizontal="right" wrapText="1"/>
      <protection locked="0"/>
    </xf>
    <xf numFmtId="0" fontId="4" fillId="2" borderId="0" xfId="0" applyFont="1" applyFill="1" applyBorder="1" applyAlignment="1" applyProtection="1">
      <alignment wrapText="1"/>
      <protection locked="0"/>
    </xf>
    <xf numFmtId="168" fontId="4" fillId="5" borderId="72" xfId="0" applyNumberFormat="1" applyFont="1" applyFill="1" applyBorder="1" applyProtection="1"/>
    <xf numFmtId="0" fontId="13" fillId="2" borderId="4" xfId="0" applyFont="1" applyFill="1" applyBorder="1" applyAlignment="1" applyProtection="1">
      <alignment vertical="top" wrapText="1"/>
      <protection locked="0"/>
    </xf>
    <xf numFmtId="0" fontId="13" fillId="2" borderId="0" xfId="0" applyFont="1" applyFill="1" applyAlignment="1" applyProtection="1">
      <alignment vertical="top" wrapText="1"/>
      <protection locked="0"/>
    </xf>
    <xf numFmtId="164" fontId="13" fillId="2" borderId="4" xfId="0" applyNumberFormat="1" applyFont="1" applyFill="1" applyBorder="1" applyAlignment="1" applyProtection="1">
      <alignment vertical="top" wrapText="1"/>
      <protection locked="0"/>
    </xf>
    <xf numFmtId="0" fontId="13" fillId="2" borderId="17" xfId="0" applyFont="1" applyFill="1" applyBorder="1" applyAlignment="1" applyProtection="1">
      <alignment vertical="top" wrapText="1"/>
      <protection locked="0"/>
    </xf>
    <xf numFmtId="0" fontId="13" fillId="2" borderId="1" xfId="0" applyFont="1" applyFill="1" applyBorder="1" applyAlignment="1" applyProtection="1">
      <alignment vertical="top" wrapText="1"/>
      <protection locked="0"/>
    </xf>
    <xf numFmtId="0" fontId="13" fillId="2" borderId="71" xfId="0" applyFont="1" applyFill="1" applyBorder="1" applyAlignment="1" applyProtection="1">
      <alignment vertical="top" wrapText="1"/>
      <protection locked="0"/>
    </xf>
    <xf numFmtId="0" fontId="13" fillId="2" borderId="69" xfId="0" applyFont="1" applyFill="1" applyBorder="1" applyAlignment="1">
      <alignment vertical="top" wrapText="1"/>
    </xf>
    <xf numFmtId="0" fontId="13" fillId="2" borderId="68" xfId="0" applyFont="1" applyFill="1" applyBorder="1" applyAlignment="1">
      <alignment vertical="top" wrapText="1"/>
    </xf>
    <xf numFmtId="164" fontId="13" fillId="2" borderId="69" xfId="0" applyNumberFormat="1" applyFont="1" applyFill="1" applyBorder="1" applyAlignment="1">
      <alignment vertical="top" wrapText="1"/>
    </xf>
    <xf numFmtId="0" fontId="13" fillId="2" borderId="70" xfId="0" applyFont="1" applyFill="1" applyBorder="1" applyAlignment="1">
      <alignment vertical="top" wrapText="1"/>
    </xf>
    <xf numFmtId="0" fontId="13" fillId="2" borderId="1" xfId="0" applyFont="1" applyFill="1" applyBorder="1" applyAlignment="1">
      <alignment vertical="top" wrapText="1"/>
    </xf>
    <xf numFmtId="3" fontId="14" fillId="2" borderId="27" xfId="0" applyNumberFormat="1" applyFont="1" applyFill="1" applyBorder="1" applyProtection="1"/>
    <xf numFmtId="3" fontId="14" fillId="2" borderId="29" xfId="0" applyNumberFormat="1" applyFont="1" applyFill="1" applyBorder="1" applyProtection="1"/>
    <xf numFmtId="0" fontId="13" fillId="2" borderId="73" xfId="0" applyFont="1" applyFill="1" applyBorder="1" applyAlignment="1">
      <alignment vertical="top" wrapText="1"/>
    </xf>
    <xf numFmtId="0" fontId="13" fillId="2" borderId="71" xfId="0" applyFont="1" applyFill="1" applyBorder="1" applyAlignment="1">
      <alignment vertical="top" wrapText="1"/>
    </xf>
    <xf numFmtId="168" fontId="4" fillId="6" borderId="74" xfId="0" applyNumberFormat="1" applyFont="1" applyFill="1" applyBorder="1" applyProtection="1"/>
    <xf numFmtId="168" fontId="4" fillId="6" borderId="75" xfId="0" applyNumberFormat="1" applyFont="1" applyFill="1" applyBorder="1" applyProtection="1"/>
    <xf numFmtId="168" fontId="4" fillId="6" borderId="76" xfId="0" applyNumberFormat="1" applyFont="1" applyFill="1" applyBorder="1" applyProtection="1"/>
    <xf numFmtId="0" fontId="5" fillId="2" borderId="25" xfId="0" applyFont="1" applyFill="1" applyBorder="1" applyAlignment="1" applyProtection="1">
      <protection locked="0"/>
    </xf>
    <xf numFmtId="0" fontId="4" fillId="2" borderId="61" xfId="0" applyFont="1" applyFill="1" applyBorder="1" applyProtection="1">
      <protection locked="0"/>
    </xf>
    <xf numFmtId="0" fontId="13" fillId="2" borderId="3" xfId="0" applyFont="1" applyFill="1" applyBorder="1" applyAlignment="1" applyProtection="1">
      <alignment wrapText="1"/>
      <protection locked="0"/>
    </xf>
    <xf numFmtId="3" fontId="14" fillId="2" borderId="77" xfId="0" applyNumberFormat="1" applyFont="1" applyFill="1" applyBorder="1"/>
    <xf numFmtId="0" fontId="4" fillId="5" borderId="6" xfId="0" applyFont="1" applyFill="1" applyBorder="1" applyAlignment="1" applyProtection="1">
      <alignment horizontal="center" wrapText="1"/>
      <protection locked="0"/>
    </xf>
    <xf numFmtId="3" fontId="4" fillId="5" borderId="0" xfId="0" applyNumberFormat="1" applyFont="1" applyFill="1" applyBorder="1" applyProtection="1">
      <protection locked="0"/>
    </xf>
    <xf numFmtId="164" fontId="4" fillId="5" borderId="0" xfId="0" applyNumberFormat="1" applyFont="1" applyFill="1" applyBorder="1" applyProtection="1">
      <protection locked="0"/>
    </xf>
    <xf numFmtId="164" fontId="5" fillId="5" borderId="0" xfId="0" applyNumberFormat="1" applyFont="1" applyFill="1" applyBorder="1" applyProtection="1">
      <protection locked="0"/>
    </xf>
    <xf numFmtId="0" fontId="4" fillId="5" borderId="0" xfId="0" applyFont="1" applyFill="1" applyBorder="1" applyProtection="1">
      <protection locked="0"/>
    </xf>
    <xf numFmtId="0" fontId="4" fillId="5" borderId="61" xfId="0" applyFont="1" applyFill="1" applyBorder="1" applyProtection="1">
      <protection locked="0"/>
    </xf>
    <xf numFmtId="0" fontId="0" fillId="2" borderId="3" xfId="0" applyFill="1" applyBorder="1" applyProtection="1">
      <protection locked="0"/>
    </xf>
    <xf numFmtId="168" fontId="4" fillId="6" borderId="78" xfId="0" applyNumberFormat="1" applyFont="1" applyFill="1" applyBorder="1" applyProtection="1"/>
    <xf numFmtId="0" fontId="14" fillId="0" borderId="0" xfId="0" applyFont="1" applyAlignment="1" applyProtection="1">
      <alignment wrapText="1"/>
      <protection locked="0"/>
    </xf>
    <xf numFmtId="3" fontId="11" fillId="7" borderId="3" xfId="0" applyNumberFormat="1" applyFont="1" applyFill="1" applyBorder="1" applyAlignment="1">
      <alignment wrapText="1"/>
    </xf>
    <xf numFmtId="0" fontId="11" fillId="7" borderId="3" xfId="0" applyFont="1" applyFill="1" applyBorder="1" applyAlignment="1">
      <alignment wrapText="1"/>
    </xf>
    <xf numFmtId="168" fontId="11" fillId="4" borderId="3" xfId="0" applyNumberFormat="1" applyFont="1" applyFill="1" applyBorder="1" applyAlignment="1">
      <alignment wrapText="1"/>
    </xf>
    <xf numFmtId="3" fontId="11" fillId="7" borderId="3" xfId="0" applyNumberFormat="1" applyFont="1" applyFill="1" applyBorder="1" applyAlignment="1">
      <alignment horizontal="left" wrapText="1"/>
    </xf>
    <xf numFmtId="4" fontId="11" fillId="4" borderId="3" xfId="0" applyNumberFormat="1" applyFont="1" applyFill="1" applyBorder="1" applyAlignment="1">
      <alignment horizontal="left" wrapText="1"/>
    </xf>
    <xf numFmtId="0" fontId="11" fillId="4" borderId="79" xfId="0" applyFont="1" applyFill="1" applyBorder="1" applyAlignment="1">
      <alignment wrapText="1"/>
    </xf>
    <xf numFmtId="164" fontId="4" fillId="0" borderId="79" xfId="0" applyNumberFormat="1" applyFont="1" applyBorder="1"/>
    <xf numFmtId="0" fontId="4" fillId="0" borderId="79" xfId="0" applyFont="1" applyFill="1" applyBorder="1"/>
    <xf numFmtId="170" fontId="11" fillId="4" borderId="18" xfId="0" applyNumberFormat="1" applyFont="1" applyFill="1" applyBorder="1" applyAlignment="1">
      <alignment horizontal="left" wrapText="1"/>
    </xf>
    <xf numFmtId="169" fontId="11" fillId="4" borderId="18" xfId="0" applyNumberFormat="1" applyFont="1" applyFill="1" applyBorder="1" applyAlignment="1">
      <alignment horizontal="left" wrapText="1"/>
    </xf>
    <xf numFmtId="170" fontId="4" fillId="0" borderId="0" xfId="0" applyNumberFormat="1" applyFont="1" applyAlignment="1">
      <alignment horizontal="left" wrapText="1"/>
    </xf>
    <xf numFmtId="169" fontId="4" fillId="0" borderId="0" xfId="0" applyNumberFormat="1" applyFont="1" applyAlignment="1">
      <alignment horizontal="left"/>
    </xf>
    <xf numFmtId="170" fontId="4" fillId="0" borderId="0" xfId="0" applyNumberFormat="1" applyFont="1" applyFill="1" applyAlignment="1">
      <alignment horizontal="left" wrapText="1"/>
    </xf>
    <xf numFmtId="169" fontId="4" fillId="0" borderId="0" xfId="0" applyNumberFormat="1" applyFont="1" applyFill="1" applyAlignment="1">
      <alignment horizontal="left"/>
    </xf>
    <xf numFmtId="170" fontId="11" fillId="4" borderId="3" xfId="0" applyNumberFormat="1" applyFont="1" applyFill="1" applyBorder="1" applyAlignment="1">
      <alignment horizontal="left" wrapText="1"/>
    </xf>
    <xf numFmtId="169" fontId="11" fillId="4" borderId="3" xfId="0" applyNumberFormat="1" applyFont="1" applyFill="1" applyBorder="1" applyAlignment="1">
      <alignment horizontal="left" wrapText="1"/>
    </xf>
    <xf numFmtId="170" fontId="4" fillId="0" borderId="0" xfId="0" applyNumberFormat="1" applyFont="1" applyAlignment="1">
      <alignment horizontal="left"/>
    </xf>
    <xf numFmtId="0" fontId="14" fillId="2" borderId="0" xfId="0" applyFont="1" applyFill="1" applyProtection="1">
      <protection locked="0"/>
    </xf>
    <xf numFmtId="0" fontId="12" fillId="2" borderId="0" xfId="0" applyFont="1" applyFill="1" applyProtection="1">
      <protection locked="0"/>
    </xf>
    <xf numFmtId="0" fontId="14" fillId="2" borderId="0" xfId="0" applyFont="1" applyFill="1" applyBorder="1" applyProtection="1">
      <protection locked="0"/>
    </xf>
    <xf numFmtId="4" fontId="14" fillId="2" borderId="0" xfId="0" applyNumberFormat="1" applyFont="1" applyFill="1" applyProtection="1">
      <protection locked="0"/>
    </xf>
    <xf numFmtId="0" fontId="12" fillId="0" borderId="0" xfId="0" applyFont="1" applyProtection="1">
      <protection locked="0"/>
    </xf>
    <xf numFmtId="0" fontId="13" fillId="2" borderId="9" xfId="0" applyFont="1" applyFill="1" applyBorder="1" applyAlignment="1">
      <alignment vertical="top" wrapText="1"/>
    </xf>
    <xf numFmtId="164" fontId="13" fillId="2" borderId="1" xfId="0" applyNumberFormat="1" applyFont="1" applyFill="1" applyBorder="1" applyAlignment="1">
      <alignment vertical="top" wrapText="1"/>
    </xf>
    <xf numFmtId="0" fontId="13" fillId="2" borderId="80" xfId="0" applyFont="1" applyFill="1" applyBorder="1" applyAlignment="1">
      <alignment vertical="top" wrapText="1"/>
    </xf>
    <xf numFmtId="0" fontId="13" fillId="2" borderId="81" xfId="0" applyFont="1" applyFill="1" applyBorder="1" applyAlignment="1" applyProtection="1">
      <alignment vertical="top" wrapText="1"/>
      <protection locked="0"/>
    </xf>
  </cellXfs>
  <cellStyles count="3">
    <cellStyle name="Comma" xfId="2" builtinId="3"/>
    <cellStyle name="Normal" xfId="0" builtinId="0"/>
    <cellStyle name="Normal 2" xfId="1"/>
  </cellStyles>
  <dxfs count="154">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6795556505021"/>
        </patternFill>
      </fill>
      <border diagonalUp="0" diagonalDown="0">
        <left style="thin">
          <color theme="0" tint="-0.24994659260841701"/>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auto="1"/>
        </left>
        <right style="thin">
          <color theme="0" tint="-0.24994659260841701"/>
        </right>
        <top style="thin">
          <color theme="0" tint="-0.24994659260841701"/>
        </top>
        <bottom style="thin">
          <color theme="0" tint="-0.24994659260841701"/>
        </bottom>
        <vertical/>
        <horizontal/>
      </border>
      <protection locked="1" hidden="0"/>
    </dxf>
    <dxf>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alignment horizontal="general" vertical="bottom" textRotation="0" wrapText="0" indent="0" justifyLastLine="0" shrinkToFit="0" readingOrder="0"/>
      <border diagonalUp="0" diagonalDown="0">
        <left/>
        <right/>
        <top style="thin">
          <color theme="0" tint="-0.24994659260841701"/>
        </top>
        <bottom style="thin">
          <color theme="0" tint="-0.24994659260841701"/>
        </bottom>
        <vertical/>
        <horizontal/>
      </border>
      <protection locked="1" hidden="0"/>
    </dxf>
    <dxf>
      <border outline="0">
        <right style="thick">
          <color auto="1"/>
        </right>
        <bottom style="thick">
          <color auto="1"/>
        </bottom>
      </border>
    </dxf>
    <dxf>
      <font>
        <b val="0"/>
        <i val="0"/>
        <strike val="0"/>
        <condense val="0"/>
        <extend val="0"/>
        <outline val="0"/>
        <shadow val="0"/>
        <u val="none"/>
        <vertAlign val="baseline"/>
        <sz val="8"/>
        <color auto="1"/>
        <name val="Arial"/>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6795556505021"/>
        </patternFill>
      </fill>
      <border diagonalUp="0" diagonalDown="0">
        <left style="thin">
          <color theme="0" tint="-0.24994659260841701"/>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Arial"/>
        <scheme val="none"/>
      </font>
      <numFmt numFmtId="3" formatCode="#,##0"/>
      <fill>
        <patternFill patternType="solid">
          <fgColor indexed="64"/>
          <bgColor theme="0"/>
        </patternFill>
      </fill>
      <border diagonalUp="0" diagonalDown="0">
        <left style="thin">
          <color theme="4" tint="0.39997558519241921"/>
        </left>
        <right/>
        <top style="thin">
          <color theme="0" tint="-0.24994659260841701"/>
        </top>
        <bottom style="thin">
          <color theme="0" tint="-0.24994659260841701"/>
        </bottom>
        <vertical/>
        <horizontal/>
      </border>
    </dxf>
    <dxf>
      <border outline="0">
        <right style="thick">
          <color auto="1"/>
        </right>
        <bottom style="thin">
          <color auto="1"/>
        </bottom>
      </border>
    </dxf>
    <dxf>
      <font>
        <b val="0"/>
        <i val="0"/>
        <strike val="0"/>
        <condense val="0"/>
        <extend val="0"/>
        <outline val="0"/>
        <shadow val="0"/>
        <u val="none"/>
        <vertAlign val="baseline"/>
        <sz val="8"/>
        <color auto="1"/>
        <name val="Arial"/>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6795556505021"/>
        </patternFill>
      </fill>
      <border diagonalUp="0" diagonalDown="0">
        <left style="thin">
          <color theme="0" tint="-0.24994659260841701"/>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sansserif"/>
        <scheme val="none"/>
      </font>
      <fill>
        <patternFill patternType="solid">
          <fgColor indexed="64"/>
          <bgColor theme="0" tint="-0.14996795556505021"/>
        </patternFill>
      </fill>
      <alignment horizontal="center" vertical="top"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fill>
        <patternFill patternType="solid">
          <fgColor indexed="64"/>
          <bgColor theme="0" tint="-0.14996795556505021"/>
        </patternFill>
      </fill>
      <alignment horizontal="general" vertical="bottom" textRotation="0" wrapText="1" indent="0" justifyLastLine="0" shrinkToFit="0" readingOrder="0"/>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fill>
        <patternFill patternType="solid">
          <fgColor indexed="64"/>
          <bgColor theme="0" tint="-0.149967955565050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fill>
        <patternFill patternType="solid">
          <fgColor indexed="64"/>
          <bgColor theme="0" tint="-0.14996795556505021"/>
        </patternFill>
      </fill>
      <alignment horizontal="general" vertical="bottom" textRotation="0" wrapText="0" indent="0" justifyLastLine="0" shrinkToFit="0" readingOrder="0"/>
      <border diagonalUp="0" diagonalDown="0">
        <left/>
        <right/>
        <top style="thin">
          <color theme="0" tint="-0.24994659260841701"/>
        </top>
        <bottom style="thin">
          <color theme="0" tint="-0.24994659260841701"/>
        </bottom>
        <vertical/>
        <horizontal/>
      </border>
      <protection locked="1" hidden="0"/>
    </dxf>
    <dxf>
      <border outline="0">
        <right style="thick">
          <color auto="1"/>
        </right>
        <bottom style="thick">
          <color auto="1"/>
        </bottom>
      </border>
    </dxf>
    <dxf>
      <font>
        <b val="0"/>
        <i val="0"/>
        <strike val="0"/>
        <condense val="0"/>
        <extend val="0"/>
        <outline val="0"/>
        <shadow val="0"/>
        <u val="none"/>
        <vertAlign val="baseline"/>
        <sz val="8"/>
        <color auto="1"/>
        <name val="Arial"/>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6795556505021"/>
        </patternFill>
      </fill>
      <border diagonalUp="0" diagonalDown="0">
        <left style="thin">
          <color theme="0" tint="-0.24994659260841701"/>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67955565050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Arial"/>
        <scheme val="none"/>
      </font>
      <numFmt numFmtId="3" formatCode="#,##0"/>
      <fill>
        <patternFill patternType="solid">
          <fgColor indexed="64"/>
          <bgColor theme="0"/>
        </patternFill>
      </fill>
      <border diagonalUp="0" diagonalDown="0">
        <left/>
        <right/>
        <top style="thin">
          <color theme="0" tint="-0.24994659260841701"/>
        </top>
        <bottom style="thin">
          <color theme="0" tint="-0.24994659260841701"/>
        </bottom>
        <vertical/>
        <horizontal/>
      </border>
      <protection locked="1" hidden="0"/>
    </dxf>
    <dxf>
      <border outline="0">
        <right style="thick">
          <color auto="1"/>
        </right>
        <bottom style="thin">
          <color auto="1"/>
        </bottom>
      </border>
    </dxf>
    <dxf>
      <font>
        <b val="0"/>
        <i val="0"/>
        <strike val="0"/>
        <condense val="0"/>
        <extend val="0"/>
        <outline val="0"/>
        <shadow val="0"/>
        <u val="none"/>
        <vertAlign val="baseline"/>
        <sz val="8"/>
        <color auto="1"/>
        <name val="Arial"/>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9847407452621"/>
        </patternFill>
      </fill>
      <border diagonalUp="0" diagonalDown="0">
        <left style="thin">
          <color theme="0" tint="-0.24994659260841701"/>
        </left>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168"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167"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scheme val="none"/>
      </font>
      <numFmt numFmtId="3" formatCode="#,##0"/>
      <fill>
        <patternFill patternType="solid">
          <fgColor indexed="64"/>
          <bgColor theme="0" tint="-0.14999847407452621"/>
        </patternFill>
      </fill>
      <border diagonalUp="0" diagonalDown="0">
        <left/>
        <right style="thin">
          <color theme="0" tint="-0.24994659260841701"/>
        </right>
        <top style="thin">
          <color auto="1"/>
        </top>
        <bottom style="thin">
          <color auto="1"/>
        </bottom>
        <vertical/>
        <horizontal style="thin">
          <color auto="1"/>
        </horizontal>
      </border>
      <protection locked="1" hidden="0"/>
    </dxf>
    <dxf>
      <border outline="0">
        <left style="thick">
          <color auto="1"/>
        </left>
        <right style="thick">
          <color auto="1"/>
        </right>
        <bottom style="thick">
          <color auto="1"/>
        </bottom>
      </border>
    </dxf>
    <dxf>
      <font>
        <b val="0"/>
        <i val="0"/>
        <strike val="0"/>
        <condense val="0"/>
        <extend val="0"/>
        <outline val="0"/>
        <shadow val="0"/>
        <u val="none"/>
        <vertAlign val="baseline"/>
        <sz val="8"/>
        <color auto="1"/>
        <name val="Arial"/>
        <scheme val="none"/>
      </font>
      <fill>
        <patternFill patternType="solid">
          <fgColor indexed="64"/>
          <bgColor theme="0" tint="-0.14999847407452621"/>
        </patternFill>
      </fill>
      <protection locked="1" hidden="0"/>
    </dxf>
    <dxf>
      <font>
        <b/>
        <i val="0"/>
        <strike val="0"/>
        <condense val="0"/>
        <extend val="0"/>
        <outline val="0"/>
        <shadow val="0"/>
        <u val="none"/>
        <vertAlign val="baseline"/>
        <sz val="8"/>
        <color auto="1"/>
        <name val="Arial"/>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auto="1"/>
        </left>
        <right style="thin">
          <color auto="1"/>
        </right>
        <top/>
        <bottom/>
      </border>
      <protection locked="0" hidden="0"/>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53"/>
      <tableStyleElement type="headerRow" dxfId="152"/>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Hourly Wage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Vehicle Operations</c:v>
          </c:tx>
          <c:spPr>
            <a:solidFill>
              <a:schemeClr val="accent1"/>
            </a:solidFill>
            <a:ln>
              <a:noFill/>
            </a:ln>
            <a:effectLst/>
          </c:spPr>
          <c:invertIfNegative val="0"/>
          <c:cat>
            <c:strRef>
              <c:f>'Summary Tables'!$AN$9:$AN$17</c:f>
              <c:strCache>
                <c:ptCount val="3"/>
                <c:pt idx="0">
                  <c:v>Under 200,000</c:v>
                </c:pt>
                <c:pt idx="1">
                  <c:v>200,000 to 1,000,000</c:v>
                </c:pt>
                <c:pt idx="2">
                  <c:v>Over 1,000,000</c:v>
                </c:pt>
              </c:strCache>
            </c:strRef>
          </c:cat>
          <c:val>
            <c:numRef>
              <c:f>'Summary Tables'!VO_UZA</c:f>
              <c:numCache>
                <c:formatCode>#,##0.00</c:formatCode>
                <c:ptCount val="3"/>
                <c:pt idx="0">
                  <c:v>20.542976690352894</c:v>
                </c:pt>
                <c:pt idx="1">
                  <c:v>21.686182677136884</c:v>
                </c:pt>
                <c:pt idx="2">
                  <c:v>31.854735169565643</c:v>
                </c:pt>
              </c:numCache>
            </c:numRef>
          </c:val>
          <c:extLst xmlns:c16r2="http://schemas.microsoft.com/office/drawing/2015/06/chart">
            <c:ext xmlns:c16="http://schemas.microsoft.com/office/drawing/2014/chart" uri="{C3380CC4-5D6E-409C-BE32-E72D297353CC}">
              <c16:uniqueId val="{00000002-DF50-4740-9E39-F78310654F36}"/>
            </c:ext>
          </c:extLst>
        </c:ser>
        <c:ser>
          <c:idx val="1"/>
          <c:order val="1"/>
          <c:tx>
            <c:v>Vehicle Maintenance</c:v>
          </c:tx>
          <c:spPr>
            <a:solidFill>
              <a:schemeClr val="accent2"/>
            </a:solidFill>
            <a:ln>
              <a:noFill/>
            </a:ln>
            <a:effectLst/>
          </c:spPr>
          <c:invertIfNegative val="0"/>
          <c:cat>
            <c:strRef>
              <c:f>'Summary Tables'!$AN$9:$AN$17</c:f>
              <c:strCache>
                <c:ptCount val="3"/>
                <c:pt idx="0">
                  <c:v>Under 200,000</c:v>
                </c:pt>
                <c:pt idx="1">
                  <c:v>200,000 to 1,000,000</c:v>
                </c:pt>
                <c:pt idx="2">
                  <c:v>Over 1,000,000</c:v>
                </c:pt>
              </c:strCache>
            </c:strRef>
          </c:cat>
          <c:val>
            <c:numRef>
              <c:f>'Summary Tables'!VM_UZA</c:f>
              <c:numCache>
                <c:formatCode>#,##0.00</c:formatCode>
                <c:ptCount val="3"/>
                <c:pt idx="0">
                  <c:v>24.701870766362198</c:v>
                </c:pt>
                <c:pt idx="1">
                  <c:v>24.824377914296168</c:v>
                </c:pt>
                <c:pt idx="2">
                  <c:v>35.395989003843127</c:v>
                </c:pt>
              </c:numCache>
            </c:numRef>
          </c:val>
          <c:extLst xmlns:c16r2="http://schemas.microsoft.com/office/drawing/2015/06/chart">
            <c:ext xmlns:c16="http://schemas.microsoft.com/office/drawing/2014/chart" uri="{C3380CC4-5D6E-409C-BE32-E72D297353CC}">
              <c16:uniqueId val="{00000003-DF50-4740-9E39-F78310654F36}"/>
            </c:ext>
          </c:extLst>
        </c:ser>
        <c:ser>
          <c:idx val="2"/>
          <c:order val="2"/>
          <c:tx>
            <c:v>Facility Maintenance</c:v>
          </c:tx>
          <c:spPr>
            <a:solidFill>
              <a:schemeClr val="accent3"/>
            </a:solidFill>
            <a:ln>
              <a:noFill/>
            </a:ln>
            <a:effectLst/>
          </c:spPr>
          <c:invertIfNegative val="0"/>
          <c:val>
            <c:numRef>
              <c:f>'Summary Tables'!FM_UZA</c:f>
              <c:numCache>
                <c:formatCode>#,##0.00</c:formatCode>
                <c:ptCount val="3"/>
                <c:pt idx="0">
                  <c:v>20.283053982720116</c:v>
                </c:pt>
                <c:pt idx="1">
                  <c:v>22.87642469194012</c:v>
                </c:pt>
                <c:pt idx="2">
                  <c:v>36.368355792406639</c:v>
                </c:pt>
              </c:numCache>
            </c:numRef>
          </c:val>
          <c:extLst xmlns:c16r2="http://schemas.microsoft.com/office/drawing/2015/06/chart">
            <c:ext xmlns:c16="http://schemas.microsoft.com/office/drawing/2014/chart" uri="{C3380CC4-5D6E-409C-BE32-E72D297353CC}">
              <c16:uniqueId val="{00000004-DF50-4740-9E39-F78310654F36}"/>
            </c:ext>
          </c:extLst>
        </c:ser>
        <c:ser>
          <c:idx val="3"/>
          <c:order val="3"/>
          <c:tx>
            <c:v>General Administration</c:v>
          </c:tx>
          <c:spPr>
            <a:solidFill>
              <a:schemeClr val="accent4"/>
            </a:solidFill>
            <a:ln>
              <a:noFill/>
            </a:ln>
            <a:effectLst/>
          </c:spPr>
          <c:invertIfNegative val="0"/>
          <c:val>
            <c:numRef>
              <c:f>'Summary Tables'!GA_UZA</c:f>
              <c:numCache>
                <c:formatCode>#,##0.00</c:formatCode>
                <c:ptCount val="3"/>
                <c:pt idx="0">
                  <c:v>28.109717384405386</c:v>
                </c:pt>
                <c:pt idx="1">
                  <c:v>30.270604649879331</c:v>
                </c:pt>
                <c:pt idx="2">
                  <c:v>37.059052072820016</c:v>
                </c:pt>
              </c:numCache>
            </c:numRef>
          </c:val>
          <c:extLst xmlns:c16r2="http://schemas.microsoft.com/office/drawing/2015/06/chart">
            <c:ext xmlns:c16="http://schemas.microsoft.com/office/drawing/2014/chart" uri="{C3380CC4-5D6E-409C-BE32-E72D297353CC}">
              <c16:uniqueId val="{00000005-DF50-4740-9E39-F78310654F36}"/>
            </c:ext>
          </c:extLst>
        </c:ser>
        <c:ser>
          <c:idx val="4"/>
          <c:order val="4"/>
          <c:tx>
            <c:v>Total</c:v>
          </c:tx>
          <c:spPr>
            <a:solidFill>
              <a:schemeClr val="accent5"/>
            </a:solidFill>
            <a:ln>
              <a:noFill/>
            </a:ln>
            <a:effectLst/>
          </c:spPr>
          <c:invertIfNegative val="0"/>
          <c:val>
            <c:numRef>
              <c:f>'Summary Tables'!Total_UZA</c:f>
              <c:numCache>
                <c:formatCode>#,##0.00</c:formatCode>
                <c:ptCount val="3"/>
                <c:pt idx="0">
                  <c:v>21.845920273701243</c:v>
                </c:pt>
                <c:pt idx="1">
                  <c:v>22.983330992693269</c:v>
                </c:pt>
                <c:pt idx="2">
                  <c:v>33.654767288429646</c:v>
                </c:pt>
              </c:numCache>
            </c:numRef>
          </c:val>
          <c:extLst xmlns:c16r2="http://schemas.microsoft.com/office/drawing/2015/06/chart">
            <c:ext xmlns:c16="http://schemas.microsoft.com/office/drawing/2014/chart" uri="{C3380CC4-5D6E-409C-BE32-E72D297353CC}">
              <c16:uniqueId val="{00000007-DF50-4740-9E39-F78310654F36}"/>
            </c:ext>
          </c:extLst>
        </c:ser>
        <c:dLbls>
          <c:showLegendKey val="0"/>
          <c:showVal val="0"/>
          <c:showCatName val="0"/>
          <c:showSerName val="0"/>
          <c:showPercent val="0"/>
          <c:showBubbleSize val="0"/>
        </c:dLbls>
        <c:gapWidth val="219"/>
        <c:overlap val="-27"/>
        <c:axId val="558391496"/>
        <c:axId val="558394632"/>
      </c:barChart>
      <c:catAx>
        <c:axId val="558391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Urbanized Area 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94632"/>
        <c:crosses val="autoZero"/>
        <c:auto val="1"/>
        <c:lblAlgn val="ctr"/>
        <c:lblOffset val="100"/>
        <c:noMultiLvlLbl val="0"/>
      </c:catAx>
      <c:valAx>
        <c:axId val="558394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91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Hourly Wage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Vehicle Operations</c:v>
          </c:tx>
          <c:spPr>
            <a:solidFill>
              <a:schemeClr val="accent1"/>
            </a:solidFill>
            <a:ln>
              <a:noFill/>
            </a:ln>
            <a:effectLst/>
          </c:spPr>
          <c:invertIfNegative val="0"/>
          <c:cat>
            <c:strRef>
              <c:f>'Summary Tables'!$AT$44:$AT$52</c:f>
              <c:strCache>
                <c:ptCount val="9"/>
                <c:pt idx="0">
                  <c:v>Under 10</c:v>
                </c:pt>
                <c:pt idx="1">
                  <c:v>10 to 25</c:v>
                </c:pt>
                <c:pt idx="2">
                  <c:v>25 to 50</c:v>
                </c:pt>
                <c:pt idx="3">
                  <c:v>50 to 100</c:v>
                </c:pt>
                <c:pt idx="4">
                  <c:v>100 to 250</c:v>
                </c:pt>
                <c:pt idx="5">
                  <c:v>250 to 500</c:v>
                </c:pt>
                <c:pt idx="6">
                  <c:v>500 to 1,000</c:v>
                </c:pt>
                <c:pt idx="7">
                  <c:v>1,000 to 2,000</c:v>
                </c:pt>
                <c:pt idx="8">
                  <c:v>Over 2,000</c:v>
                </c:pt>
              </c:strCache>
            </c:strRef>
          </c:cat>
          <c:val>
            <c:numRef>
              <c:f>'Summary Tables'!VO_Vehicles</c:f>
              <c:numCache>
                <c:formatCode>#,##0.00</c:formatCode>
                <c:ptCount val="9"/>
                <c:pt idx="0">
                  <c:v>23.282407623468274</c:v>
                </c:pt>
                <c:pt idx="1">
                  <c:v>27.53506051440014</c:v>
                </c:pt>
                <c:pt idx="2">
                  <c:v>21.80970771255306</c:v>
                </c:pt>
                <c:pt idx="3">
                  <c:v>21.057892790249412</c:v>
                </c:pt>
                <c:pt idx="4">
                  <c:v>23.421991452744326</c:v>
                </c:pt>
                <c:pt idx="5">
                  <c:v>24.875324574429747</c:v>
                </c:pt>
                <c:pt idx="6">
                  <c:v>28.937763695489036</c:v>
                </c:pt>
                <c:pt idx="7">
                  <c:v>34.068030621247154</c:v>
                </c:pt>
                <c:pt idx="8">
                  <c:v>34.282358895181623</c:v>
                </c:pt>
              </c:numCache>
            </c:numRef>
          </c:val>
          <c:extLst xmlns:c16r2="http://schemas.microsoft.com/office/drawing/2015/06/chart">
            <c:ext xmlns:c16="http://schemas.microsoft.com/office/drawing/2014/chart" uri="{C3380CC4-5D6E-409C-BE32-E72D297353CC}">
              <c16:uniqueId val="{00000000-7BD6-407C-90BF-760CB97E30C3}"/>
            </c:ext>
          </c:extLst>
        </c:ser>
        <c:ser>
          <c:idx val="1"/>
          <c:order val="1"/>
          <c:tx>
            <c:v>Vehicle Maintenance</c:v>
          </c:tx>
          <c:spPr>
            <a:solidFill>
              <a:schemeClr val="accent2"/>
            </a:solidFill>
            <a:ln>
              <a:noFill/>
            </a:ln>
            <a:effectLst/>
          </c:spPr>
          <c:invertIfNegative val="0"/>
          <c:val>
            <c:numRef>
              <c:f>'Summary Tables'!VM_Vehicles</c:f>
              <c:numCache>
                <c:formatCode>#,##0.00</c:formatCode>
                <c:ptCount val="9"/>
                <c:pt idx="0">
                  <c:v>26.041032946382565</c:v>
                </c:pt>
                <c:pt idx="1">
                  <c:v>33.036817315323738</c:v>
                </c:pt>
                <c:pt idx="2">
                  <c:v>26.673720792664891</c:v>
                </c:pt>
                <c:pt idx="3">
                  <c:v>24.406149501054795</c:v>
                </c:pt>
                <c:pt idx="4">
                  <c:v>26.45949399726527</c:v>
                </c:pt>
                <c:pt idx="5">
                  <c:v>28.982487642390502</c:v>
                </c:pt>
                <c:pt idx="6">
                  <c:v>33.180239407344565</c:v>
                </c:pt>
                <c:pt idx="7">
                  <c:v>38.12103104627306</c:v>
                </c:pt>
                <c:pt idx="8">
                  <c:v>35.942241297907174</c:v>
                </c:pt>
              </c:numCache>
            </c:numRef>
          </c:val>
          <c:extLst xmlns:c16r2="http://schemas.microsoft.com/office/drawing/2015/06/chart">
            <c:ext xmlns:c16="http://schemas.microsoft.com/office/drawing/2014/chart" uri="{C3380CC4-5D6E-409C-BE32-E72D297353CC}">
              <c16:uniqueId val="{00000001-7BD6-407C-90BF-760CB97E30C3}"/>
            </c:ext>
          </c:extLst>
        </c:ser>
        <c:ser>
          <c:idx val="2"/>
          <c:order val="2"/>
          <c:tx>
            <c:v>Facility Maintenance</c:v>
          </c:tx>
          <c:spPr>
            <a:solidFill>
              <a:schemeClr val="accent3"/>
            </a:solidFill>
            <a:ln>
              <a:noFill/>
            </a:ln>
            <a:effectLst/>
          </c:spPr>
          <c:invertIfNegative val="0"/>
          <c:val>
            <c:numRef>
              <c:f>'Summary Tables'!FM_Vehicles</c:f>
              <c:numCache>
                <c:formatCode>#,##0.00</c:formatCode>
                <c:ptCount val="9"/>
                <c:pt idx="0">
                  <c:v>15.88701456624667</c:v>
                </c:pt>
                <c:pt idx="1">
                  <c:v>35.288874551427213</c:v>
                </c:pt>
                <c:pt idx="2">
                  <c:v>30.251298553944011</c:v>
                </c:pt>
                <c:pt idx="3">
                  <c:v>22.223980531228484</c:v>
                </c:pt>
                <c:pt idx="4">
                  <c:v>24.135288308827878</c:v>
                </c:pt>
                <c:pt idx="5">
                  <c:v>29.347133360489433</c:v>
                </c:pt>
                <c:pt idx="6">
                  <c:v>33.992294941203895</c:v>
                </c:pt>
                <c:pt idx="7">
                  <c:v>40.714118959302866</c:v>
                </c:pt>
                <c:pt idx="8">
                  <c:v>35.986054586354747</c:v>
                </c:pt>
              </c:numCache>
            </c:numRef>
          </c:val>
          <c:extLst xmlns:c16r2="http://schemas.microsoft.com/office/drawing/2015/06/chart">
            <c:ext xmlns:c16="http://schemas.microsoft.com/office/drawing/2014/chart" uri="{C3380CC4-5D6E-409C-BE32-E72D297353CC}">
              <c16:uniqueId val="{00000002-7BD6-407C-90BF-760CB97E30C3}"/>
            </c:ext>
          </c:extLst>
        </c:ser>
        <c:ser>
          <c:idx val="3"/>
          <c:order val="3"/>
          <c:tx>
            <c:v>General Administration</c:v>
          </c:tx>
          <c:spPr>
            <a:solidFill>
              <a:schemeClr val="accent4"/>
            </a:solidFill>
            <a:ln>
              <a:noFill/>
            </a:ln>
            <a:effectLst/>
          </c:spPr>
          <c:invertIfNegative val="0"/>
          <c:val>
            <c:numRef>
              <c:f>'Summary Tables'!GA_Vehicles</c:f>
              <c:numCache>
                <c:formatCode>#,##0.00</c:formatCode>
                <c:ptCount val="9"/>
                <c:pt idx="0">
                  <c:v>26.706019137871483</c:v>
                </c:pt>
                <c:pt idx="1">
                  <c:v>30.342698147037048</c:v>
                </c:pt>
                <c:pt idx="2">
                  <c:v>33.678260859616294</c:v>
                </c:pt>
                <c:pt idx="3">
                  <c:v>27.575968709802329</c:v>
                </c:pt>
                <c:pt idx="4">
                  <c:v>31.900804942135174</c:v>
                </c:pt>
                <c:pt idx="5">
                  <c:v>33.373771993307081</c:v>
                </c:pt>
                <c:pt idx="6">
                  <c:v>36.505815153203265</c:v>
                </c:pt>
                <c:pt idx="7">
                  <c:v>39.356483871232044</c:v>
                </c:pt>
                <c:pt idx="8">
                  <c:v>37.750504357856762</c:v>
                </c:pt>
              </c:numCache>
            </c:numRef>
          </c:val>
          <c:extLst xmlns:c16r2="http://schemas.microsoft.com/office/drawing/2015/06/chart">
            <c:ext xmlns:c16="http://schemas.microsoft.com/office/drawing/2014/chart" uri="{C3380CC4-5D6E-409C-BE32-E72D297353CC}">
              <c16:uniqueId val="{00000003-7BD6-407C-90BF-760CB97E30C3}"/>
            </c:ext>
          </c:extLst>
        </c:ser>
        <c:ser>
          <c:idx val="4"/>
          <c:order val="4"/>
          <c:tx>
            <c:v>Total</c:v>
          </c:tx>
          <c:spPr>
            <a:solidFill>
              <a:schemeClr val="accent5"/>
            </a:solidFill>
            <a:ln>
              <a:noFill/>
            </a:ln>
            <a:effectLst/>
          </c:spPr>
          <c:invertIfNegative val="0"/>
          <c:val>
            <c:numRef>
              <c:f>'Summary Tables'!Total_Vehicles</c:f>
              <c:numCache>
                <c:formatCode>#,##0.00</c:formatCode>
                <c:ptCount val="9"/>
                <c:pt idx="0">
                  <c:v>24.008700557075255</c:v>
                </c:pt>
                <c:pt idx="1">
                  <c:v>28.57269247184454</c:v>
                </c:pt>
                <c:pt idx="2">
                  <c:v>24.007313143745662</c:v>
                </c:pt>
                <c:pt idx="3">
                  <c:v>22.256679420968357</c:v>
                </c:pt>
                <c:pt idx="4">
                  <c:v>24.737384842334919</c:v>
                </c:pt>
                <c:pt idx="5">
                  <c:v>26.729956517677945</c:v>
                </c:pt>
                <c:pt idx="6">
                  <c:v>30.924538463890162</c:v>
                </c:pt>
                <c:pt idx="7">
                  <c:v>36.45712861337622</c:v>
                </c:pt>
                <c:pt idx="8">
                  <c:v>35.190101007063078</c:v>
                </c:pt>
              </c:numCache>
            </c:numRef>
          </c:val>
          <c:extLst xmlns:c16r2="http://schemas.microsoft.com/office/drawing/2015/06/chart">
            <c:ext xmlns:c16="http://schemas.microsoft.com/office/drawing/2014/chart" uri="{C3380CC4-5D6E-409C-BE32-E72D297353CC}">
              <c16:uniqueId val="{00000004-7BD6-407C-90BF-760CB97E30C3}"/>
            </c:ext>
          </c:extLst>
        </c:ser>
        <c:dLbls>
          <c:showLegendKey val="0"/>
          <c:showVal val="0"/>
          <c:showCatName val="0"/>
          <c:showSerName val="0"/>
          <c:showPercent val="0"/>
          <c:showBubbleSize val="0"/>
        </c:dLbls>
        <c:gapWidth val="219"/>
        <c:overlap val="-27"/>
        <c:axId val="475516504"/>
        <c:axId val="475521600"/>
      </c:barChart>
      <c:catAx>
        <c:axId val="475516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Agency Size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521600"/>
        <c:crosses val="autoZero"/>
        <c:auto val="1"/>
        <c:lblAlgn val="ctr"/>
        <c:lblOffset val="100"/>
        <c:noMultiLvlLbl val="0"/>
      </c:catAx>
      <c:valAx>
        <c:axId val="4755216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516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45" dropStyle="combo" dx="31" fmlaLink="$BJ$4" fmlaRange="$BJ$2:$BJ$3" val="0"/>
</file>

<file path=xl/ctrlProps/ctrlProp2.xml><?xml version="1.0" encoding="utf-8"?>
<formControlPr xmlns="http://schemas.microsoft.com/office/spreadsheetml/2009/9/main" objectType="Drop" dropLines="115" dropStyle="combo" dx="31" fmlaLink="$AP$4" fmlaRange="$AP$2:$AP$3" val="0"/>
</file>

<file path=xl/ctrlProps/ctrlProp3.xml><?xml version="1.0" encoding="utf-8"?>
<formControlPr xmlns="http://schemas.microsoft.com/office/spreadsheetml/2009/9/main" objectType="Drop" dropLines="115" dropStyle="combo" dx="31" fmlaLink="$AP$4" fmlaRange="$AP$2:$AP$3" val="0"/>
</file>

<file path=xl/ctrlProps/ctrlProp4.xml><?xml version="1.0" encoding="utf-8"?>
<formControlPr xmlns="http://schemas.microsoft.com/office/spreadsheetml/2009/9/main" objectType="Drop" dropLines="45" dropStyle="combo" dx="31" fmlaLink="$DG$4" fmlaRange="$DG$2:$DG$3" val="0"/>
</file>

<file path=xl/ctrlProps/ctrlProp5.xml><?xml version="1.0" encoding="utf-8"?>
<formControlPr xmlns="http://schemas.microsoft.com/office/spreadsheetml/2009/9/main" objectType="Drop" dropLines="115" dropStyle="combo" dx="31" fmlaLink="$AF$4" fmlaRange="$AF$2:$AF$3" val="0"/>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82550</xdr:rowOff>
    </xdr:from>
    <xdr:to>
      <xdr:col>13</xdr:col>
      <xdr:colOff>107950</xdr:colOff>
      <xdr:row>14</xdr:row>
      <xdr:rowOff>50800</xdr:rowOff>
    </xdr:to>
    <xdr:sp macro="" textlink="">
      <xdr:nvSpPr>
        <xdr:cNvPr id="6" name="TextBox 5">
          <a:extLst>
            <a:ext uri="{FF2B5EF4-FFF2-40B4-BE49-F238E27FC236}">
              <a16:creationId xmlns:a16="http://schemas.microsoft.com/office/drawing/2014/main" xmlns="" id="{00000000-0008-0000-0000-000006000000}"/>
            </a:ext>
          </a:extLst>
        </xdr:cNvPr>
        <xdr:cNvSpPr txBox="1"/>
      </xdr:nvSpPr>
      <xdr:spPr>
        <a:xfrm>
          <a:off x="82550" y="82550"/>
          <a:ext cx="8032750" cy="219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How to use the Summary tab:</a:t>
          </a:r>
          <a:r>
            <a:rPr lang="en-US" sz="1100">
              <a:solidFill>
                <a:schemeClr val="dk1"/>
              </a:solidFill>
              <a:effectLst/>
              <a:latin typeface="+mn-lt"/>
              <a:ea typeface="+mn-ea"/>
              <a:cs typeface="+mn-cs"/>
            </a:rPr>
            <a:t> </a:t>
          </a:r>
        </a:p>
        <a:p>
          <a:endParaRPr lang="en-US">
            <a:effectLst/>
          </a:endParaRPr>
        </a:p>
        <a:p>
          <a:r>
            <a:rPr lang="en-US" sz="1100" b="0" i="0">
              <a:solidFill>
                <a:schemeClr val="dk1"/>
              </a:solidFill>
              <a:effectLst/>
              <a:latin typeface="+mn-lt"/>
              <a:ea typeface="+mn-ea"/>
              <a:cs typeface="+mn-cs"/>
            </a:rPr>
            <a:t>Any cells not shaded gray are editable. The tables come with default bins into which the data are sorted, but you can choose any bins you like by entering values under "enter bins here".</a:t>
          </a:r>
          <a:r>
            <a:rPr lang="en-US" sz="1100">
              <a:solidFill>
                <a:schemeClr val="dk1"/>
              </a:solidFill>
              <a:effectLst/>
              <a:latin typeface="+mn-lt"/>
              <a:ea typeface="+mn-ea"/>
              <a:cs typeface="+mn-cs"/>
            </a:rPr>
            <a:t> If you want to revert to the default bins, click the "Revert</a:t>
          </a:r>
          <a:r>
            <a:rPr lang="en-US" sz="1100" baseline="0">
              <a:solidFill>
                <a:schemeClr val="dk1"/>
              </a:solidFill>
              <a:effectLst/>
              <a:latin typeface="+mn-lt"/>
              <a:ea typeface="+mn-ea"/>
              <a:cs typeface="+mn-cs"/>
            </a:rPr>
            <a:t> to default bins" button.</a:t>
          </a:r>
        </a:p>
        <a:p>
          <a:endParaRPr lang="en-US">
            <a:effectLst/>
          </a:endParaRPr>
        </a:p>
        <a:p>
          <a:r>
            <a:rPr lang="en-US" sz="1100" baseline="0">
              <a:solidFill>
                <a:schemeClr val="dk1"/>
              </a:solidFill>
              <a:effectLst/>
              <a:latin typeface="+mn-lt"/>
              <a:ea typeface="+mn-ea"/>
              <a:cs typeface="+mn-cs"/>
            </a:rPr>
            <a:t>The bar graphs will automatically update to reflect the bins you have selected.</a:t>
          </a:r>
        </a:p>
        <a:p>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If you wish to exclude data that NTD has deemed questionable, select "Exclude Questionable Data".</a:t>
          </a:r>
          <a:endParaRPr lang="en-US">
            <a:effectLst/>
          </a:endParaRPr>
        </a:p>
        <a:p>
          <a:endParaRPr lang="en-US">
            <a:effectLst/>
          </a:endParaRPr>
        </a:p>
        <a:p>
          <a:r>
            <a:rPr lang="en-US" sz="1100" b="0" i="0">
              <a:solidFill>
                <a:schemeClr val="dk1"/>
              </a:solidFill>
              <a:effectLst/>
              <a:latin typeface="+mn-lt"/>
              <a:ea typeface="+mn-ea"/>
              <a:cs typeface="+mn-cs"/>
            </a:rPr>
            <a:t>Currently the rest of the sheet is locked. NTD recommends that you do not edit the rest of the sheet, since this could disrupt the formulas and result in incorrect data. However, if you wish to take this risk, you can unlock the sheet by right-clicking the Summary tab, selecting Unprotect Sheet, and entering the password: ntd</a:t>
          </a:r>
          <a:endParaRPr lang="en-US">
            <a:effectLst/>
          </a:endParaRPr>
        </a:p>
        <a:p>
          <a:endParaRPr lang="en-US" sz="1100"/>
        </a:p>
      </xdr:txBody>
    </xdr:sp>
    <xdr:clientData/>
  </xdr:twoCellAnchor>
  <xdr:twoCellAnchor>
    <xdr:from>
      <xdr:col>0</xdr:col>
      <xdr:colOff>95250</xdr:colOff>
      <xdr:row>15</xdr:row>
      <xdr:rowOff>6350</xdr:rowOff>
    </xdr:from>
    <xdr:to>
      <xdr:col>13</xdr:col>
      <xdr:colOff>76200</xdr:colOff>
      <xdr:row>29</xdr:row>
      <xdr:rowOff>12700</xdr:rowOff>
    </xdr:to>
    <xdr:sp macro="" textlink="">
      <xdr:nvSpPr>
        <xdr:cNvPr id="7" name="TextBox 6">
          <a:extLst>
            <a:ext uri="{FF2B5EF4-FFF2-40B4-BE49-F238E27FC236}">
              <a16:creationId xmlns:a16="http://schemas.microsoft.com/office/drawing/2014/main" xmlns="" id="{00000000-0008-0000-0000-000007000000}"/>
            </a:ext>
          </a:extLst>
        </xdr:cNvPr>
        <xdr:cNvSpPr txBox="1"/>
      </xdr:nvSpPr>
      <xdr:spPr>
        <a:xfrm>
          <a:off x="95250" y="2387600"/>
          <a:ext cx="7988300" cy="2228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To learn about NTD data definitions, please refer to the Data Dictionary.</a:t>
          </a:r>
          <a:endParaRPr lang="en-US">
            <a:effectLst/>
          </a:endParaRPr>
        </a:p>
        <a:p>
          <a:endParaRPr lang="en-US" sz="1100"/>
        </a:p>
        <a:p>
          <a:r>
            <a:rPr lang="en-US" sz="1100"/>
            <a:t>Only Full Reporters</a:t>
          </a:r>
          <a:r>
            <a:rPr lang="en-US" sz="1100" baseline="0"/>
            <a:t> report data on employees, and only for Directly Operated modes. Other reporter types, and Purchased Transportation service, do not appear in this file.</a:t>
          </a:r>
        </a:p>
        <a:p>
          <a:endParaRPr lang="en-US" sz="1100" baseline="0"/>
        </a:p>
        <a:p>
          <a:r>
            <a:rPr lang="en-US" sz="1100" baseline="0"/>
            <a:t>NTD does not collect salary data separated by full time vs. part time, so salary data appear only in the All Employees, Agency Totals, and Summary tabs.</a:t>
          </a:r>
        </a:p>
        <a:p>
          <a:endParaRPr lang="en-US" sz="1100" baseline="0"/>
        </a:p>
        <a:p>
          <a:r>
            <a:rPr lang="en-US" sz="1100" baseline="0">
              <a:solidFill>
                <a:schemeClr val="dk1"/>
              </a:solidFill>
              <a:effectLst/>
              <a:latin typeface="+mn-lt"/>
              <a:ea typeface="+mn-ea"/>
              <a:cs typeface="+mn-cs"/>
            </a:rPr>
            <a:t>In versions of the data tables from before 2014, you can find data on employees in the file called "Employee Work Hours and Employee Counts", and data on salaries in "Transit Operating Expenses by Mode, Type of Service and Object Class."</a:t>
          </a:r>
        </a:p>
        <a:p>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any other questions about this table, please contact the NTD Help Desk at NTDHelp@dot.gov or (888)252-0936.</a:t>
          </a:r>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57</xdr:col>
          <xdr:colOff>38100</xdr:colOff>
          <xdr:row>0</xdr:row>
          <xdr:rowOff>276225</xdr:rowOff>
        </xdr:from>
        <xdr:to>
          <xdr:col>60</xdr:col>
          <xdr:colOff>200025</xdr:colOff>
          <xdr:row>0</xdr:row>
          <xdr:rowOff>533400</xdr:rowOff>
        </xdr:to>
        <xdr:sp macro="" textlink="">
          <xdr:nvSpPr>
            <xdr:cNvPr id="1081" name="Drop Down 57" descr="This drop-down menu shows or hides columns indicating the presence of &quot;questionable&quot; data." hidden="1">
              <a:extLst>
                <a:ext uri="{63B3BB69-23CF-44E3-9099-C40C66FF867C}">
                  <a14:compatExt spid="_x0000_s1081"/>
                </a:ext>
                <a:ext uri="{FF2B5EF4-FFF2-40B4-BE49-F238E27FC236}">
                  <a16:creationId xmlns:a16="http://schemas.microsoft.com/office/drawing/2014/main" xmlns="" id="{00000000-0008-0000-0200-00003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37</xdr:col>
          <xdr:colOff>180975</xdr:colOff>
          <xdr:row>0</xdr:row>
          <xdr:rowOff>266700</xdr:rowOff>
        </xdr:from>
        <xdr:to>
          <xdr:col>40</xdr:col>
          <xdr:colOff>485775</xdr:colOff>
          <xdr:row>0</xdr:row>
          <xdr:rowOff>523875</xdr:rowOff>
        </xdr:to>
        <xdr:sp macro="" textlink="">
          <xdr:nvSpPr>
            <xdr:cNvPr id="2088" name="Drop Down 40" descr="This drop-down menu shows or hides columns indicating the presence of &quot;questionable&quot; data." hidden="1">
              <a:extLst>
                <a:ext uri="{63B3BB69-23CF-44E3-9099-C40C66FF867C}">
                  <a14:compatExt spid="_x0000_s2088"/>
                </a:ext>
                <a:ext uri="{FF2B5EF4-FFF2-40B4-BE49-F238E27FC236}">
                  <a16:creationId xmlns:a16="http://schemas.microsoft.com/office/drawing/2014/main" xmlns="" id="{00000000-0008-0000-0300-000028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37</xdr:col>
          <xdr:colOff>142875</xdr:colOff>
          <xdr:row>0</xdr:row>
          <xdr:rowOff>104775</xdr:rowOff>
        </xdr:from>
        <xdr:to>
          <xdr:col>40</xdr:col>
          <xdr:colOff>200025</xdr:colOff>
          <xdr:row>0</xdr:row>
          <xdr:rowOff>352425</xdr:rowOff>
        </xdr:to>
        <xdr:sp macro="" textlink="">
          <xdr:nvSpPr>
            <xdr:cNvPr id="3112" name="Drop Down 40" descr="This drop-down menu shows or hides columns indicating the presence of &quot;questionable&quot; data." hidden="1">
              <a:extLst>
                <a:ext uri="{63B3BB69-23CF-44E3-9099-C40C66FF867C}">
                  <a14:compatExt spid="_x0000_s3112"/>
                </a:ext>
                <a:ext uri="{FF2B5EF4-FFF2-40B4-BE49-F238E27FC236}">
                  <a16:creationId xmlns:a16="http://schemas.microsoft.com/office/drawing/2014/main" xmlns="" id="{00000000-0008-0000-0400-000028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107</xdr:col>
          <xdr:colOff>47625</xdr:colOff>
          <xdr:row>0</xdr:row>
          <xdr:rowOff>228600</xdr:rowOff>
        </xdr:from>
        <xdr:to>
          <xdr:col>111</xdr:col>
          <xdr:colOff>66675</xdr:colOff>
          <xdr:row>0</xdr:row>
          <xdr:rowOff>466725</xdr:rowOff>
        </xdr:to>
        <xdr:sp macro="" textlink="">
          <xdr:nvSpPr>
            <xdr:cNvPr id="4203" name="Drop Down 107" descr="This drop-down menu shows or hides columns indicating the presence of &quot;questionable&quot; data." hidden="1">
              <a:extLst>
                <a:ext uri="{63B3BB69-23CF-44E3-9099-C40C66FF867C}">
                  <a14:compatExt spid="_x0000_s4203"/>
                </a:ext>
                <a:ext uri="{FF2B5EF4-FFF2-40B4-BE49-F238E27FC236}">
                  <a16:creationId xmlns:a16="http://schemas.microsoft.com/office/drawing/2014/main" xmlns="" id="{00000000-0008-0000-0500-00006B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219075</xdr:colOff>
          <xdr:row>1</xdr:row>
          <xdr:rowOff>114300</xdr:rowOff>
        </xdr:from>
        <xdr:to>
          <xdr:col>2</xdr:col>
          <xdr:colOff>638175</xdr:colOff>
          <xdr:row>2</xdr:row>
          <xdr:rowOff>190500</xdr:rowOff>
        </xdr:to>
        <xdr:sp macro="" textlink="">
          <xdr:nvSpPr>
            <xdr:cNvPr id="7169" name="Drop Down 1" descr="This drop-down menu includes or excludes &quot;questionable&quot; data from the calculated totals." hidden="1">
              <a:extLst>
                <a:ext uri="{63B3BB69-23CF-44E3-9099-C40C66FF867C}">
                  <a14:compatExt spid="_x0000_s7169"/>
                </a:ext>
                <a:ext uri="{FF2B5EF4-FFF2-40B4-BE49-F238E27FC236}">
                  <a16:creationId xmlns:a16="http://schemas.microsoft.com/office/drawing/2014/main" xmlns="" id="{00000000-0008-0000-0600-000001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9525</xdr:colOff>
          <xdr:row>17</xdr:row>
          <xdr:rowOff>0</xdr:rowOff>
        </xdr:from>
        <xdr:to>
          <xdr:col>3</xdr:col>
          <xdr:colOff>1905000</xdr:colOff>
          <xdr:row>18</xdr:row>
          <xdr:rowOff>9525</xdr:rowOff>
        </xdr:to>
        <xdr:sp macro="" textlink="">
          <xdr:nvSpPr>
            <xdr:cNvPr id="7171" name="Button 3" hidden="1">
              <a:extLst>
                <a:ext uri="{63B3BB69-23CF-44E3-9099-C40C66FF867C}">
                  <a14:compatExt spid="_x0000_s7171"/>
                </a:ext>
                <a:ext uri="{FF2B5EF4-FFF2-40B4-BE49-F238E27FC236}">
                  <a16:creationId xmlns:a16="http://schemas.microsoft.com/office/drawing/2014/main" xmlns="" id="{00000000-0008-0000-0600-000003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1" u="none" strike="noStrike" baseline="0">
                  <a:solidFill>
                    <a:srgbClr val="000000"/>
                  </a:solidFill>
                  <a:latin typeface="Arial"/>
                  <a:cs typeface="Arial"/>
                </a:rPr>
                <a:t>Click to revert to default bins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38100</xdr:colOff>
          <xdr:row>52</xdr:row>
          <xdr:rowOff>0</xdr:rowOff>
        </xdr:from>
        <xdr:to>
          <xdr:col>3</xdr:col>
          <xdr:colOff>1876425</xdr:colOff>
          <xdr:row>53</xdr:row>
          <xdr:rowOff>114300</xdr:rowOff>
        </xdr:to>
        <xdr:sp macro="" textlink="">
          <xdr:nvSpPr>
            <xdr:cNvPr id="7172" name="Button 4" hidden="1">
              <a:extLst>
                <a:ext uri="{63B3BB69-23CF-44E3-9099-C40C66FF867C}">
                  <a14:compatExt spid="_x0000_s7172"/>
                </a:ext>
                <a:ext uri="{FF2B5EF4-FFF2-40B4-BE49-F238E27FC236}">
                  <a16:creationId xmlns:a16="http://schemas.microsoft.com/office/drawing/2014/main" xmlns="" id="{00000000-0008-0000-0600-000004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1" u="none" strike="noStrike" baseline="0">
                  <a:solidFill>
                    <a:srgbClr val="000000"/>
                  </a:solidFill>
                  <a:latin typeface="Arial"/>
                  <a:cs typeface="Arial"/>
                </a:rPr>
                <a:t>Click to revert to default bins</a:t>
              </a:r>
            </a:p>
          </xdr:txBody>
        </xdr:sp>
        <xdr:clientData fPrintsWithSheet="0"/>
      </xdr:twoCellAnchor>
    </mc:Choice>
    <mc:Fallback/>
  </mc:AlternateContent>
  <xdr:twoCellAnchor>
    <xdr:from>
      <xdr:col>0</xdr:col>
      <xdr:colOff>149224</xdr:colOff>
      <xdr:row>18</xdr:row>
      <xdr:rowOff>161925</xdr:rowOff>
    </xdr:from>
    <xdr:to>
      <xdr:col>10</xdr:col>
      <xdr:colOff>152399</xdr:colOff>
      <xdr:row>19</xdr:row>
      <xdr:rowOff>53975</xdr:rowOff>
    </xdr:to>
    <xdr:graphicFrame macro="">
      <xdr:nvGraphicFramePr>
        <xdr:cNvPr id="2" name="Chart 1" descr="Under 200,000:&#10;Vehicle Operations: $20.49&#10;Vehicle Maintenance: $23.84&#10;Facility Maintenance: $21.09&#10;General Administration: $27.55&#10;Total: $21.69&#10;200,000 to 1,000,000:&#10;Vehicle Operations: $21.39&#10;Vehicle Maintenance: $24.36&#10;Facility Maintenance: $21.61&#10;General Administration: $28.37&#10;Total: $22.51&#10;Over 1,000,000:&#10;Vehicle Operations: $31.63&#10;Vehicle Maintenance: $33.06&#10;Facility Maintenance: $35.23&#10;General Administration: $41.66&#10;Total: $33.36&#10;&#10;&#10;&#10;&#10;&#10;" title="This bar chart shows average hourly wages by expense function for all UZA size bins, from the table above called &quot;By Urbanized Area Size&quot;.">
          <a:extLst>
            <a:ext uri="{FF2B5EF4-FFF2-40B4-BE49-F238E27FC236}">
              <a16:creationId xmlns:a16="http://schemas.microsoft.com/office/drawing/2014/main" xmlns=""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104774</xdr:colOff>
      <xdr:row>54</xdr:row>
      <xdr:rowOff>111124</xdr:rowOff>
    </xdr:from>
    <xdr:to>
      <xdr:col>9</xdr:col>
      <xdr:colOff>76199</xdr:colOff>
      <xdr:row>54</xdr:row>
      <xdr:rowOff>3225799</xdr:rowOff>
    </xdr:to>
    <xdr:graphicFrame macro="">
      <xdr:nvGraphicFramePr>
        <xdr:cNvPr id="3" name="Chart 2" descr="Under 10:&#10;Vehicle Operations: $21.67&#10;Vehicle Maintenance: $22.89&#10;Facility Maintenance: $17.17&#10;General Administration: $25.69&#10;Total: $22.28&#10;10 to 25:&#10;Vehicle Operations: $27.41&#10;Vehicle Maintenance: $31.70&#10;Facility Maintenance: $31.42&#10;General Administration: $28.85&#10;Total: $28.12&#10;25 to 50:&#10;Vehicle Operations: $22.06&#10;Vehicle Maintenance: $27.76&#10;Facility Maintenance: $29.38&#10;General Administration: $31.16&#10;Total: $24.06&#10;50 to 100:&#10;Vehicle Operations: $21.07&#10;Vehicle Maintenance: $24.30&#10;Facility Maintenance: $21.81&#10;General Administration: $26.99&#10;Total: $22.17&#10;100 to 250:&#10;Vehicle Operations: $23.28&#10;Vehicle Maintenance: $25.15&#10;Facility Maintenance: $21.96&#10;General Administration: $29.17&#10;Total: $24.17&#10;250 to 500:&#10;Vehicle Operations: $24.73&#10;Vehicle Maintenance: $28.53&#10;Facility Maintenance: $29.47&#10;General Administration: $32.63&#10;Total: $26.34&#10;500 to 1,000:&#10;Vehicle Operations: $29.15&#10;Vehicle Maintenance: $34.41&#10;Facility Maintenance: $34.52&#10;General Administration: $38.06&#10;Total: $31.51&#10;1,000 to 2,000:&#10;Vehicle Operations: $29.85&#10;Vehicle Maintenance: $32.33&#10;Facility Maintenance: $33.71&#10;General Administration: $37.24&#10;Total: $31.73&#10;Over 2,000:&#10;Vehicle Operations: $35.37&#10;Vehicle Maintenance: $34.04&#10;Facility Maintenance: $36.52&#10;General Administration: $48.44&#10;Total: $36.48" title="This bar chart shows average hourly wages by expense function for all agency size bins, from the table above called &quot;By Agency Size (Vehicles)&quot;.">
          <a:extLst>
            <a:ext uri="{FF2B5EF4-FFF2-40B4-BE49-F238E27FC236}">
              <a16:creationId xmlns:a16="http://schemas.microsoft.com/office/drawing/2014/main" xmlns=""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F3:AB4" totalsRowShown="0" headerRowDxfId="137" dataDxfId="136" tableBorderDxfId="135">
  <autoFilter ref="F3:AB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name="_x000a_VOMS" dataDxfId="134">
      <calculatedColumnFormula>IF($AF$1,SUMIFS('All Employees by Mode'!L:L,'All Employees by Mode'!$BE:$BE,"=No"),SUM('All Employees by Mode'!L:L))</calculatedColumnFormula>
    </tableColumn>
    <tableColumn id="2" name="Vehicle Operations_x000a_Employee Work Hours" dataDxfId="133">
      <calculatedColumnFormula>IF($AF$1,SUMIFS('All Employees by Mode'!M:M,'All Employees by Mode'!$BE:$BE,"=No"),SUM('All Employees by Mode'!M:M))</calculatedColumnFormula>
    </tableColumn>
    <tableColumn id="3" name="Vehicle Maintenance_x000a_Employee Work Hours" dataDxfId="132">
      <calculatedColumnFormula>IF($AF$1,SUMIFS('All Employees by Mode'!O:O,'All Employees by Mode'!$BE:$BE,"=No"),SUM('All Employees by Mode'!O:O))</calculatedColumnFormula>
    </tableColumn>
    <tableColumn id="4" name="Facility Maintenance_x000a_Employee Work Hours" dataDxfId="131">
      <calculatedColumnFormula>IF($AF$1,SUMIFS('All Employees by Mode'!Q:Q,'All Employees by Mode'!$BE:$BE,"=No"),SUM('All Employees by Mode'!Q:Q))</calculatedColumnFormula>
    </tableColumn>
    <tableColumn id="5" name="General Administration_x000a_Employee Work Hours" dataDxfId="130">
      <calculatedColumnFormula>IF($AF$1,SUMIFS('All Employees by Mode'!S:S,'All Employees by Mode'!$BE:$BE,"=No"),SUM('All Employees by Mode'!S:S))</calculatedColumnFormula>
    </tableColumn>
    <tableColumn id="6" name="Capital_x000a_Employee Work Hours" dataDxfId="129">
      <calculatedColumnFormula>IF($AF$1,SUMIFS('All Employees by Mode'!U:U,'All Employees by Mode'!$BE:$BE,"=No"),SUM('All Employees by Mode'!U:U))</calculatedColumnFormula>
    </tableColumn>
    <tableColumn id="7" name="_x000a_Total Hours" dataDxfId="128">
      <calculatedColumnFormula>IF($AF$1,SUMIFS('All Employees by Mode'!W:W,'All Employees by Mode'!$BE:$BE,"=No"),SUM('All Employees by Mode'!W:W))</calculatedColumnFormula>
    </tableColumn>
    <tableColumn id="8" name="Vehicle Operations_x000a_Employee Count" dataDxfId="127">
      <calculatedColumnFormula>IF($AF$1,SUMIFS('All Employees by Mode'!Y:Y,'All Employees by Mode'!$BE:$BE,"=No"),SUM('All Employees by Mode'!Y:Y))</calculatedColumnFormula>
    </tableColumn>
    <tableColumn id="9" name="Vehicle Maintenance_x000a_Employee Count" dataDxfId="126">
      <calculatedColumnFormula>IF($AF$1,SUMIFS('All Employees by Mode'!AA:AA,'All Employees by Mode'!$BE:$BE,"=No"),SUM('All Employees by Mode'!AA:AA))</calculatedColumnFormula>
    </tableColumn>
    <tableColumn id="10" name="Facility Maintenance_x000a_Employee Count" dataDxfId="125">
      <calculatedColumnFormula>IF($AF$1,SUMIFS('All Employees by Mode'!AC:AC,'All Employees by Mode'!$BE:$BE,"=No"),SUM('All Employees by Mode'!AC:AC))</calculatedColumnFormula>
    </tableColumn>
    <tableColumn id="11" name="General Administration_x000a_Employee Count" dataDxfId="124">
      <calculatedColumnFormula>IF($AF$1,SUMIFS('All Employees by Mode'!AE:AE,'All Employees by Mode'!$BE:$BE,"=No"),SUM('All Employees by Mode'!AE:AE))</calculatedColumnFormula>
    </tableColumn>
    <tableColumn id="12" name="Capital_x000a_Employee Count" dataDxfId="123">
      <calculatedColumnFormula>IF($AF$1,SUMIFS('All Employees by Mode'!AG:AG,'All Employees by Mode'!$BE:$BE,"=No"),SUM('All Employees by Mode'!AG:AG))</calculatedColumnFormula>
    </tableColumn>
    <tableColumn id="13" name="_x000a_Total Count" dataDxfId="122">
      <calculatedColumnFormula>IF($AF$1,SUMIFS('All Employees by Mode'!AI:AI,'All Employees by Mode'!$BE:$BE,"=No"),SUM('All Employees by Mode'!AI:AI))</calculatedColumnFormula>
    </tableColumn>
    <tableColumn id="14" name="Vehicle Operations_x000a_Salary Expenses" dataDxfId="121">
      <calculatedColumnFormula>IF($AF$1,SUMIFS('All Employees by Mode'!AK:AK,'All Employees by Mode'!$BE:$BE,"=No"),SUM('All Employees by Mode'!AK:AK))</calculatedColumnFormula>
    </tableColumn>
    <tableColumn id="15" name="Vehicle Maintenance_x000a_Salary Expenses" dataDxfId="120">
      <calculatedColumnFormula>IF($AF$1,SUMIFS('All Employees by Mode'!AM:AM,'All Employees by Mode'!$BE:$BE,"=No"),SUM('All Employees by Mode'!AM:AM))</calculatedColumnFormula>
    </tableColumn>
    <tableColumn id="16" name="Facility Maintenance_x000a_Salary Expenses" dataDxfId="119">
      <calculatedColumnFormula>IF($AF$1,SUMIFS('All Employees by Mode'!AO:AO,'All Employees by Mode'!$BE:$BE,"=No"),SUM('All Employees by Mode'!AO:AO))</calculatedColumnFormula>
    </tableColumn>
    <tableColumn id="17" name="General Administration_x000a_Salary Expenses" dataDxfId="118">
      <calculatedColumnFormula>IF($AF$1,SUMIFS('All Employees by Mode'!AQ:AQ,'All Employees by Mode'!$BE:$BE,"=No"),SUM('All Employees by Mode'!AQ:AQ))</calculatedColumnFormula>
    </tableColumn>
    <tableColumn id="18" name="_x000a_Total Operating_x000a__x000a_Salary Expenses" dataDxfId="117">
      <calculatedColumnFormula>IF($AF$1,SUMIFS('All Employees by Mode'!AS:AS,'All Employees by Mode'!$BE:$BE,"=No"),SUM('All Employees by Mode'!AS:AS))</calculatedColumnFormula>
    </tableColumn>
    <tableColumn id="19" name="Vehicle Operations_x000a_Average Hourly Wage" dataDxfId="116">
      <calculatedColumnFormula>S4/G4</calculatedColumnFormula>
    </tableColumn>
    <tableColumn id="20" name="Vehicle Maintenance_x000a_Average Hourly Wage" dataDxfId="115">
      <calculatedColumnFormula>T4/H4</calculatedColumnFormula>
    </tableColumn>
    <tableColumn id="21" name="Facility Maintenance_x000a_Average Hourly Wage" dataDxfId="114">
      <calculatedColumnFormula>U4/I4</calculatedColumnFormula>
    </tableColumn>
    <tableColumn id="22" name="General Administration_x000a_Average Hourly Wage" dataDxfId="113">
      <calculatedColumnFormula>V4/J4</calculatedColumnFormula>
    </tableColumn>
    <tableColumn id="23" name="Total Operating_x000a_Average Hourly Wage" dataDxfId="112">
      <calculatedColumnFormula>W4/SUM(G4:J4)</calculatedColumnFormula>
    </tableColumn>
  </tableColumns>
  <tableStyleInfo name="TableStyleMedium2" showFirstColumn="0" showLastColumn="0" showRowStripes="1" showColumnStripes="0"/>
  <extLst>
    <ext xmlns:x14="http://schemas.microsoft.com/office/spreadsheetml/2009/9/main" uri="{504A1905-F514-4f6f-8877-14C23A59335A}">
      <x14:table altText="National Totals" altTextSummary="You can alter the content of this table to include or exclude questionable data using the accessible control panel."/>
    </ext>
  </extLst>
</table>
</file>

<file path=xl/tables/table2.xml><?xml version="1.0" encoding="utf-8"?>
<table xmlns="http://schemas.openxmlformats.org/spreadsheetml/2006/main" id="3" name="Table3" displayName="Table3" ref="E8:AB17" totalsRowShown="0" headerRowDxfId="111" dataDxfId="110" tableBorderDxfId="109">
  <autoFilter ref="E8:AB1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name="Column1" dataDxfId="108">
      <calculatedColumnFormula>IFERROR(IF(A9="between",A9&amp;" "&amp;FIXED(B9,0,0)&amp;" "&amp;C9&amp;" "&amp;FIXED(D9,0,0),A9&amp;" "&amp;FIXED(B9,0,0)),"invalid bin")</calculatedColumnFormula>
    </tableColumn>
    <tableColumn id="2" name="_x000a_VOMS" dataDxfId="107">
      <calculatedColumnFormula>IF($AF$1,IF($A9="","",IF($A9="between",SUMIFS('All Employees by Mode'!L:L,'All Employees by Mode'!$H:$H,"&gt;="&amp;$B9,'All Employees by Mode'!$H:$H,"&lt;"&amp;$D9,'All Employees by Mode'!$BE:$BE,"=No"),SUMIFS('All Employees by Mode'!L:L,'All Employees by Mode'!$H:$H,"&gt;="&amp;$B9,'All Employees by Mode'!$BE:$BE,"=No"))),IF($A9="","",IF($A9="between",SUMIFS('All Employees by Mode'!L:L,'All Employees by Mode'!$H:$H,"&gt;="&amp;$B9,'All Employees by Mode'!$H:$H,"&lt;"&amp;$D9),SUMIFS('All Employees by Mode'!L:L,'All Employees by Mode'!$H:$H,"&gt;="&amp;$B9))))</calculatedColumnFormula>
    </tableColumn>
    <tableColumn id="3" name="Vehicle Operations_x000a_Employee Work Hours" dataDxfId="106">
      <calculatedColumnFormula>IF($AF$1,IF($A9="","",IF($A9="between",SUMIFS('All Employees by Mode'!M:M,'All Employees by Mode'!$H:$H,"&gt;="&amp;$B9,'All Employees by Mode'!$H:$H,"&lt;"&amp;$D9,'All Employees by Mode'!$BE:$BE,"=No"),SUMIFS('All Employees by Mode'!M:M,'All Employees by Mode'!$H:$H,"&gt;="&amp;$B9,'All Employees by Mode'!$BE:$BE,"=No"))),IF($A9="","",IF($A9="between",SUMIFS('All Employees by Mode'!M:M,'All Employees by Mode'!$H:$H,"&gt;="&amp;$B9,'All Employees by Mode'!$H:$H,"&lt;"&amp;$D9),SUMIFS('All Employees by Mode'!M:M,'All Employees by Mode'!$H:$H,"&gt;="&amp;$B9))))</calculatedColumnFormula>
    </tableColumn>
    <tableColumn id="4" name="Vehicle Maintenance_x000a_Employee Work Hours" dataDxfId="105">
      <calculatedColumnFormula>IF($AF$1,IF($A9="","",IF($A9="between",SUMIFS('All Employees by Mode'!O:O,'All Employees by Mode'!$H:$H,"&gt;="&amp;$B9,'All Employees by Mode'!$H:$H,"&lt;"&amp;$D9,'All Employees by Mode'!$BE:$BE,"=No"),SUMIFS('All Employees by Mode'!O:O,'All Employees by Mode'!$H:$H,"&gt;="&amp;$B9,'All Employees by Mode'!$BE:$BE,"=No"))),IF($A9="","",IF($A9="between",SUMIFS('All Employees by Mode'!O:O,'All Employees by Mode'!$H:$H,"&gt;="&amp;$B9,'All Employees by Mode'!$H:$H,"&lt;"&amp;$D9),SUMIFS('All Employees by Mode'!O:O,'All Employees by Mode'!$H:$H,"&gt;="&amp;$B9))))</calculatedColumnFormula>
    </tableColumn>
    <tableColumn id="5" name="Facility Maintenance_x000a_Employee Work Hours" dataDxfId="104">
      <calculatedColumnFormula>IF($AF$1,IF($A9="","",IF($A9="between",SUMIFS('All Employees by Mode'!Q:Q,'All Employees by Mode'!$H:$H,"&gt;="&amp;$B9,'All Employees by Mode'!$H:$H,"&lt;"&amp;$D9,'All Employees by Mode'!$BE:$BE,"=No"),SUMIFS('All Employees by Mode'!Q:Q,'All Employees by Mode'!$H:$H,"&gt;="&amp;$B9,'All Employees by Mode'!$BE:$BE,"=No"))),IF($A9="","",IF($A9="between",SUMIFS('All Employees by Mode'!Q:Q,'All Employees by Mode'!$H:$H,"&gt;="&amp;$B9,'All Employees by Mode'!$H:$H,"&lt;"&amp;$D9),SUMIFS('All Employees by Mode'!Q:Q,'All Employees by Mode'!$H:$H,"&gt;="&amp;$B9))))</calculatedColumnFormula>
    </tableColumn>
    <tableColumn id="6" name="General Administration_x000a_Employee Work Hours" dataDxfId="103">
      <calculatedColumnFormula>IF($AF$1,IF($A9="","",IF($A9="between",SUMIFS('All Employees by Mode'!S:S,'All Employees by Mode'!$H:$H,"&gt;="&amp;$B9,'All Employees by Mode'!$H:$H,"&lt;"&amp;$D9,'All Employees by Mode'!$BE:$BE,"=No"),SUMIFS('All Employees by Mode'!S:S,'All Employees by Mode'!$H:$H,"&gt;="&amp;$B9,'All Employees by Mode'!$BE:$BE,"=No"))),IF($A9="","",IF($A9="between",SUMIFS('All Employees by Mode'!S:S,'All Employees by Mode'!$H:$H,"&gt;="&amp;$B9,'All Employees by Mode'!$H:$H,"&lt;"&amp;$D9),SUMIFS('All Employees by Mode'!S:S,'All Employees by Mode'!$H:$H,"&gt;="&amp;$B9))))</calculatedColumnFormula>
    </tableColumn>
    <tableColumn id="7" name="Capital_x000a_Employee Work Hours" dataDxfId="102">
      <calculatedColumnFormula>IF($AF$1,IF($A9="","",IF($A9="between",SUMIFS('All Employees by Mode'!U:U,'All Employees by Mode'!$H:$H,"&gt;="&amp;$B9,'All Employees by Mode'!$H:$H,"&lt;"&amp;$D9,'All Employees by Mode'!$BE:$BE,"=No"),SUMIFS('All Employees by Mode'!U:U,'All Employees by Mode'!$H:$H,"&gt;="&amp;$B9,'All Employees by Mode'!$BE:$BE,"=No"))),IF($A9="","",IF($A9="between",SUMIFS('All Employees by Mode'!U:U,'All Employees by Mode'!$H:$H,"&gt;="&amp;$B9,'All Employees by Mode'!$H:$H,"&lt;"&amp;$D9),SUMIFS('All Employees by Mode'!U:U,'All Employees by Mode'!$H:$H,"&gt;="&amp;$B9))))</calculatedColumnFormula>
    </tableColumn>
    <tableColumn id="8" name="_x000a_Total Hours" dataDxfId="101">
      <calculatedColumnFormula>IF($AF$1,IF($A9="","",IF($A9="between",SUMIFS('All Employees by Mode'!W:W,'All Employees by Mode'!$H:$H,"&gt;="&amp;$B9,'All Employees by Mode'!$H:$H,"&lt;"&amp;$D9,'All Employees by Mode'!$BE:$BE,"=No"),SUMIFS('All Employees by Mode'!W:W,'All Employees by Mode'!$H:$H,"&gt;="&amp;$B9,'All Employees by Mode'!$BE:$BE,"=No"))),IF($A9="","",IF($A9="between",SUMIFS('All Employees by Mode'!W:W,'All Employees by Mode'!$H:$H,"&gt;="&amp;$B9,'All Employees by Mode'!$H:$H,"&lt;"&amp;$D9),SUMIFS('All Employees by Mode'!W:W,'All Employees by Mode'!$H:$H,"&gt;="&amp;$B9))))</calculatedColumnFormula>
    </tableColumn>
    <tableColumn id="9" name="Vehicle Operations_x000a_Employee Count" dataDxfId="100">
      <calculatedColumnFormula>IF($AF$1,IF($A9="","",IF($A9="between",SUMIFS('All Employees by Mode'!Y:Y,'All Employees by Mode'!$H:$H,"&gt;="&amp;$B9,'All Employees by Mode'!$H:$H,"&lt;"&amp;$D9,'All Employees by Mode'!$BE:$BE,"=No"),SUMIFS('All Employees by Mode'!Y:Y,'All Employees by Mode'!$H:$H,"&gt;="&amp;$B9,'All Employees by Mode'!$BE:$BE,"=No"))),IF($A9="","",IF($A9="between",SUMIFS('All Employees by Mode'!Y:Y,'All Employees by Mode'!$H:$H,"&gt;="&amp;$B9,'All Employees by Mode'!$H:$H,"&lt;"&amp;$D9),SUMIFS('All Employees by Mode'!Y:Y,'All Employees by Mode'!$H:$H,"&gt;="&amp;$B9))))</calculatedColumnFormula>
    </tableColumn>
    <tableColumn id="10" name="Vehicle Maintenance_x000a_Employee Count" dataDxfId="99">
      <calculatedColumnFormula>IF($AF$1,IF($A9="","",IF($A9="between",SUMIFS('All Employees by Mode'!AA:AA,'All Employees by Mode'!$H:$H,"&gt;="&amp;$B9,'All Employees by Mode'!$H:$H,"&lt;"&amp;$D9,'All Employees by Mode'!$BE:$BE,"=No"),SUMIFS('All Employees by Mode'!AA:AA,'All Employees by Mode'!$H:$H,"&gt;="&amp;$B9,'All Employees by Mode'!$BE:$BE,"=No"))),IF($A9="","",IF($A9="between",SUMIFS('All Employees by Mode'!AA:AA,'All Employees by Mode'!$H:$H,"&gt;="&amp;$B9,'All Employees by Mode'!$H:$H,"&lt;"&amp;$D9),SUMIFS('All Employees by Mode'!AA:AA,'All Employees by Mode'!$H:$H,"&gt;="&amp;$B9))))</calculatedColumnFormula>
    </tableColumn>
    <tableColumn id="11" name="Facility Maintenance_x000a_Employee Count" dataDxfId="98">
      <calculatedColumnFormula>IF($AF$1,IF($A9="","",IF($A9="between",SUMIFS('All Employees by Mode'!AC:AC,'All Employees by Mode'!$H:$H,"&gt;="&amp;$B9,'All Employees by Mode'!$H:$H,"&lt;"&amp;$D9,'All Employees by Mode'!$BE:$BE,"=No"),SUMIFS('All Employees by Mode'!AC:AC,'All Employees by Mode'!$H:$H,"&gt;="&amp;$B9,'All Employees by Mode'!$BE:$BE,"=No"))),IF($A9="","",IF($A9="between",SUMIFS('All Employees by Mode'!AC:AC,'All Employees by Mode'!$H:$H,"&gt;="&amp;$B9,'All Employees by Mode'!$H:$H,"&lt;"&amp;$D9),SUMIFS('All Employees by Mode'!AC:AC,'All Employees by Mode'!$H:$H,"&gt;="&amp;$B9))))</calculatedColumnFormula>
    </tableColumn>
    <tableColumn id="12" name="General Administration_x000a_Employee Count" dataDxfId="97">
      <calculatedColumnFormula>IF($AF$1,IF($A9="","",IF($A9="between",SUMIFS('All Employees by Mode'!AE:AE,'All Employees by Mode'!$H:$H,"&gt;="&amp;$B9,'All Employees by Mode'!$H:$H,"&lt;"&amp;$D9,'All Employees by Mode'!$BE:$BE,"=No"),SUMIFS('All Employees by Mode'!AE:AE,'All Employees by Mode'!$H:$H,"&gt;="&amp;$B9,'All Employees by Mode'!$BE:$BE,"=No"))),IF($A9="","",IF($A9="between",SUMIFS('All Employees by Mode'!AE:AE,'All Employees by Mode'!$H:$H,"&gt;="&amp;$B9,'All Employees by Mode'!$H:$H,"&lt;"&amp;$D9),SUMIFS('All Employees by Mode'!AE:AE,'All Employees by Mode'!$H:$H,"&gt;="&amp;$B9))))</calculatedColumnFormula>
    </tableColumn>
    <tableColumn id="13" name="Capital_x000a_Employee Count" dataDxfId="96">
      <calculatedColumnFormula>IF($AF$1,IF($A9="","",IF($A9="between",SUMIFS('All Employees by Mode'!AG:AG,'All Employees by Mode'!$H:$H,"&gt;="&amp;$B9,'All Employees by Mode'!$H:$H,"&lt;"&amp;$D9,'All Employees by Mode'!$BE:$BE,"=No"),SUMIFS('All Employees by Mode'!AG:AG,'All Employees by Mode'!$H:$H,"&gt;="&amp;$B9,'All Employees by Mode'!$BE:$BE,"=No"))),IF($A9="","",IF($A9="between",SUMIFS('All Employees by Mode'!AG:AG,'All Employees by Mode'!$H:$H,"&gt;="&amp;$B9,'All Employees by Mode'!$H:$H,"&lt;"&amp;$D9),SUMIFS('All Employees by Mode'!AG:AG,'All Employees by Mode'!$H:$H,"&gt;="&amp;$B9))))</calculatedColumnFormula>
    </tableColumn>
    <tableColumn id="14" name="_x000a_Total Count" dataDxfId="95">
      <calculatedColumnFormula>IF($AF$1,IF($A9="","",IF($A9="between",SUMIFS('All Employees by Mode'!AI:AI,'All Employees by Mode'!$H:$H,"&gt;="&amp;$B9,'All Employees by Mode'!$H:$H,"&lt;"&amp;$D9,'All Employees by Mode'!$BE:$BE,"=No"),SUMIFS('All Employees by Mode'!AI:AI,'All Employees by Mode'!$H:$H,"&gt;="&amp;$B9,'All Employees by Mode'!$BE:$BE,"=No"))),IF($A9="","",IF($A9="between",SUMIFS('All Employees by Mode'!AI:AI,'All Employees by Mode'!$H:$H,"&gt;="&amp;$B9,'All Employees by Mode'!$H:$H,"&lt;"&amp;$D9),SUMIFS('All Employees by Mode'!AI:AI,'All Employees by Mode'!$H:$H,"&gt;="&amp;$B9))))</calculatedColumnFormula>
    </tableColumn>
    <tableColumn id="15" name="Vehicle Operations_x000a_Salary Expenses" dataDxfId="94">
      <calculatedColumnFormula>IF($AF$1,IF($A9="","",IF($A9="between",SUMIFS('All Employees by Mode'!AK:AK,'All Employees by Mode'!$H:$H,"&gt;="&amp;$B9,'All Employees by Mode'!$H:$H,"&lt;"&amp;$D9,'All Employees by Mode'!$BE:$BE,"=No"),SUMIFS('All Employees by Mode'!AK:AK,'All Employees by Mode'!$H:$H,"&gt;="&amp;$B9,'All Employees by Mode'!$BE:$BE,"=No"))),IF($A9="","",IF($A9="between",SUMIFS('All Employees by Mode'!AK:AK,'All Employees by Mode'!$H:$H,"&gt;="&amp;$B9,'All Employees by Mode'!$H:$H,"&lt;"&amp;$D9),SUMIFS('All Employees by Mode'!AK:AK,'All Employees by Mode'!$H:$H,"&gt;="&amp;$B9))))</calculatedColumnFormula>
    </tableColumn>
    <tableColumn id="16" name="Vehicle Maintenance_x000a_Salary Expenses" dataDxfId="93">
      <calculatedColumnFormula>IF($AF$1,IF($A9="","",IF($A9="between",SUMIFS('All Employees by Mode'!AM:AM,'All Employees by Mode'!$H:$H,"&gt;="&amp;$B9,'All Employees by Mode'!$H:$H,"&lt;"&amp;$D9,'All Employees by Mode'!$BE:$BE,"=No"),SUMIFS('All Employees by Mode'!AM:AM,'All Employees by Mode'!$H:$H,"&gt;="&amp;$B9,'All Employees by Mode'!$BE:$BE,"=No"))),IF($A9="","",IF($A9="between",SUMIFS('All Employees by Mode'!AM:AM,'All Employees by Mode'!$H:$H,"&gt;="&amp;$B9,'All Employees by Mode'!$H:$H,"&lt;"&amp;$D9),SUMIFS('All Employees by Mode'!AM:AM,'All Employees by Mode'!$H:$H,"&gt;="&amp;$B9))))</calculatedColumnFormula>
    </tableColumn>
    <tableColumn id="17" name="Facility Maintenance_x000a_Salary Expenses" dataDxfId="92">
      <calculatedColumnFormula>IF($AF$1,IF($A9="","",IF($A9="between",SUMIFS('All Employees by Mode'!AO:AO,'All Employees by Mode'!$H:$H,"&gt;="&amp;$B9,'All Employees by Mode'!$H:$H,"&lt;"&amp;$D9,'All Employees by Mode'!$BE:$BE,"=No"),SUMIFS('All Employees by Mode'!AO:AO,'All Employees by Mode'!$H:$H,"&gt;="&amp;$B9,'All Employees by Mode'!$BE:$BE,"=No"))),IF($A9="","",IF($A9="between",SUMIFS('All Employees by Mode'!AO:AO,'All Employees by Mode'!$H:$H,"&gt;="&amp;$B9,'All Employees by Mode'!$H:$H,"&lt;"&amp;$D9),SUMIFS('All Employees by Mode'!AO:AO,'All Employees by Mode'!$H:$H,"&gt;="&amp;$B9))))</calculatedColumnFormula>
    </tableColumn>
    <tableColumn id="18" name="General Administration_x000a_Salary Expenses" dataDxfId="91">
      <calculatedColumnFormula>IF($AF$1,IF($A9="","",IF($A9="between",SUMIFS('All Employees by Mode'!AQ:AQ,'All Employees by Mode'!$H:$H,"&gt;="&amp;$B9,'All Employees by Mode'!$H:$H,"&lt;"&amp;$D9,'All Employees by Mode'!$BE:$BE,"=No"),SUMIFS('All Employees by Mode'!AQ:AQ,'All Employees by Mode'!$H:$H,"&gt;="&amp;$B9,'All Employees by Mode'!$BE:$BE,"=No"))),IF($A9="","",IF($A9="between",SUMIFS('All Employees by Mode'!AQ:AQ,'All Employees by Mode'!$H:$H,"&gt;="&amp;$B9,'All Employees by Mode'!$H:$H,"&lt;"&amp;$D9),SUMIFS('All Employees by Mode'!AQ:AQ,'All Employees by Mode'!$H:$H,"&gt;="&amp;$B9))))</calculatedColumnFormula>
    </tableColumn>
    <tableColumn id="19" name="_x000a_Total Operating_x000a__x000a_Salary Expenses" dataDxfId="90">
      <calculatedColumnFormula>IF($AF$1,IF($A9="","",IF($A9="between",SUMIFS('All Employees by Mode'!AS:AS,'All Employees by Mode'!$H:$H,"&gt;="&amp;$B9,'All Employees by Mode'!$H:$H,"&lt;"&amp;$D9,'All Employees by Mode'!$BE:$BE,"=No"),SUMIFS('All Employees by Mode'!AS:AS,'All Employees by Mode'!$H:$H,"&gt;="&amp;$B9,'All Employees by Mode'!$BE:$BE,"=No"))),IF($A9="","",IF($A9="between",SUMIFS('All Employees by Mode'!AS:AS,'All Employees by Mode'!$H:$H,"&gt;="&amp;$B9,'All Employees by Mode'!$H:$H,"&lt;"&amp;$D9),SUMIFS('All Employees by Mode'!AS:AS,'All Employees by Mode'!$H:$H,"&gt;="&amp;$B9))))</calculatedColumnFormula>
    </tableColumn>
    <tableColumn id="20" name="Vehicle Operations_x000a_Average Hourly Wage" dataDxfId="89">
      <calculatedColumnFormula>IFERROR(IF($A9="","",S9/G9),"-")</calculatedColumnFormula>
    </tableColumn>
    <tableColumn id="21" name="Vehicle Maintenance_x000a_Average Hourly Wage" dataDxfId="88">
      <calculatedColumnFormula>IFERROR(IF($A9="","",T9/H9),"-")</calculatedColumnFormula>
    </tableColumn>
    <tableColumn id="22" name="Facility Maintenance_x000a_Average Hourly Wage" dataDxfId="87">
      <calculatedColumnFormula>IFERROR(IF($A9="","",U9/I9),"-")</calculatedColumnFormula>
    </tableColumn>
    <tableColumn id="23" name="General Administration_x000a_Average Hourly Wage" dataDxfId="86">
      <calculatedColumnFormula>IFERROR(IF($A9="","",V9/J9),"-")</calculatedColumnFormula>
    </tableColumn>
    <tableColumn id="24" name="Total Operating_x000a_Average Hourly Wage" dataDxfId="85">
      <calculatedColumnFormula>IFERROR(IF($A9="","",W9/SUM(G9:J9)),"-")</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Urbanized Area Size" altTextSummary="You can alter the content of this table to include or exclude questionable data using the accessible control panel. You can edit the population size bins used to generate the table by entering new values in cells D9 to D17."/>
    </ext>
  </extLst>
</table>
</file>

<file path=xl/tables/table3.xml><?xml version="1.0" encoding="utf-8"?>
<table xmlns="http://schemas.openxmlformats.org/spreadsheetml/2006/main" id="4" name="Table4" displayName="Table4" ref="B23:AB39" totalsRowShown="0" headerRowDxfId="84" dataDxfId="83" tableBorderDxfId="82">
  <autoFilter ref="B23:AB3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name="Description" dataDxfId="81"/>
    <tableColumn id="2" name="Column1" dataDxfId="80"/>
    <tableColumn id="3" name="Column2" dataDxfId="79"/>
    <tableColumn id="4" name="Column3" dataDxfId="78"/>
    <tableColumn id="5" name="_x000a_VOMS" dataDxfId="77">
      <calculatedColumnFormula>IF($AF$1,SUMIFS('All Employees by Mode'!L:L,'All Employees by Mode'!$J:$J,"="&amp;$A24,'All Employees by Mode'!$BE:$BE,"=No"),SUMIFS('All Employees by Mode'!L:L,'All Employees by Mode'!$J:$J,"="&amp;$A24))</calculatedColumnFormula>
    </tableColumn>
    <tableColumn id="6" name="Vehicle Operations_x000a_Employee Work Hours" dataDxfId="76">
      <calculatedColumnFormula>IF($AF$1,SUMIFS('All Employees by Mode'!M:M,'All Employees by Mode'!$J:$J,"="&amp;$A24,'All Employees by Mode'!$BE:$BE,"=No"),SUMIFS('All Employees by Mode'!M:M,'All Employees by Mode'!$J:$J,"="&amp;$A24))</calculatedColumnFormula>
    </tableColumn>
    <tableColumn id="7" name="Vehicle Maintenance_x000a_Employee Work Hours" dataDxfId="75">
      <calculatedColumnFormula>IF($AF$1,SUMIFS('All Employees by Mode'!O:O,'All Employees by Mode'!$J:$J,"="&amp;$A24,'All Employees by Mode'!$BE:$BE,"=No"),SUMIFS('All Employees by Mode'!O:O,'All Employees by Mode'!$J:$J,"="&amp;$A24))</calculatedColumnFormula>
    </tableColumn>
    <tableColumn id="8" name="Facility Maintenance_x000a_Employee Work Hours" dataDxfId="74">
      <calculatedColumnFormula>IF($AF$1,SUMIFS('All Employees by Mode'!Q:Q,'All Employees by Mode'!$J:$J,"="&amp;$A24,'All Employees by Mode'!$BE:$BE,"=No"),SUMIFS('All Employees by Mode'!Q:Q,'All Employees by Mode'!$J:$J,"="&amp;$A24))</calculatedColumnFormula>
    </tableColumn>
    <tableColumn id="9" name="General Administration_x000a_Employee Work Hours" dataDxfId="73">
      <calculatedColumnFormula>IF($AF$1,SUMIFS('All Employees by Mode'!S:S,'All Employees by Mode'!$J:$J,"="&amp;$A24,'All Employees by Mode'!$BE:$BE,"=No"),SUMIFS('All Employees by Mode'!S:S,'All Employees by Mode'!$J:$J,"="&amp;$A24))</calculatedColumnFormula>
    </tableColumn>
    <tableColumn id="10" name="Capital_x000a_Employee Work Hours" dataDxfId="72">
      <calculatedColumnFormula>IF($AF$1,SUMIFS('All Employees by Mode'!U:U,'All Employees by Mode'!$J:$J,"="&amp;$A24,'All Employees by Mode'!$BE:$BE,"=No"),SUMIFS('All Employees by Mode'!U:U,'All Employees by Mode'!$J:$J,"="&amp;$A24))</calculatedColumnFormula>
    </tableColumn>
    <tableColumn id="11" name="_x000a_Total Hours" dataDxfId="71">
      <calculatedColumnFormula>IF($AF$1,SUMIFS('All Employees by Mode'!W:W,'All Employees by Mode'!$J:$J,"="&amp;$A24,'All Employees by Mode'!$BE:$BE,"=No"),SUMIFS('All Employees by Mode'!W:W,'All Employees by Mode'!$J:$J,"="&amp;$A24))</calculatedColumnFormula>
    </tableColumn>
    <tableColumn id="12" name="Vehicle Operations_x000a_Employee Count" dataDxfId="70">
      <calculatedColumnFormula>IF($AF$1,SUMIFS('All Employees by Mode'!Y:Y,'All Employees by Mode'!$J:$J,"="&amp;$A24,'All Employees by Mode'!$BE:$BE,"=No"),SUMIFS('All Employees by Mode'!Y:Y,'All Employees by Mode'!$J:$J,"="&amp;$A24))</calculatedColumnFormula>
    </tableColumn>
    <tableColumn id="13" name="Vehicle Maintenance_x000a_Employee Count" dataDxfId="69">
      <calculatedColumnFormula>IF($AF$1,SUMIFS('All Employees by Mode'!AA:AA,'All Employees by Mode'!$J:$J,"="&amp;$A24,'All Employees by Mode'!$BE:$BE,"=No"),SUMIFS('All Employees by Mode'!AA:AA,'All Employees by Mode'!$J:$J,"="&amp;$A24))</calculatedColumnFormula>
    </tableColumn>
    <tableColumn id="14" name="Facility Maintenance_x000a_Employee Count" dataDxfId="68">
      <calculatedColumnFormula>IF($AF$1,SUMIFS('All Employees by Mode'!AC:AC,'All Employees by Mode'!$J:$J,"="&amp;$A24,'All Employees by Mode'!$BE:$BE,"=No"),SUMIFS('All Employees by Mode'!AC:AC,'All Employees by Mode'!$J:$J,"="&amp;$A24))</calculatedColumnFormula>
    </tableColumn>
    <tableColumn id="15" name="General Administration_x000a_Employee Count" dataDxfId="67">
      <calculatedColumnFormula>IF($AF$1,SUMIFS('All Employees by Mode'!AE:AE,'All Employees by Mode'!$J:$J,"="&amp;$A24,'All Employees by Mode'!$BE:$BE,"=No"),SUMIFS('All Employees by Mode'!AE:AE,'All Employees by Mode'!$J:$J,"="&amp;$A24))</calculatedColumnFormula>
    </tableColumn>
    <tableColumn id="16" name="Capital_x000a_Employee Count" dataDxfId="66">
      <calculatedColumnFormula>IF($AF$1,SUMIFS('All Employees by Mode'!AG:AG,'All Employees by Mode'!$J:$J,"="&amp;$A24,'All Employees by Mode'!$BE:$BE,"=No"),SUMIFS('All Employees by Mode'!AG:AG,'All Employees by Mode'!$J:$J,"="&amp;$A24))</calculatedColumnFormula>
    </tableColumn>
    <tableColumn id="17" name="_x000a_Total Count" dataDxfId="65">
      <calculatedColumnFormula>IF($AF$1,SUMIFS('All Employees by Mode'!AI:AI,'All Employees by Mode'!$J:$J,"="&amp;$A24,'All Employees by Mode'!$BE:$BE,"=No"),SUMIFS('All Employees by Mode'!AI:AI,'All Employees by Mode'!$J:$J,"="&amp;$A24))</calculatedColumnFormula>
    </tableColumn>
    <tableColumn id="18" name="Vehicle Operations_x000a_Salary Expenses" dataDxfId="64">
      <calculatedColumnFormula>IF($AF$1,SUMIFS('All Employees by Mode'!AK:AK,'All Employees by Mode'!$J:$J,"="&amp;$A24,'All Employees by Mode'!$BE:$BE,"=No"),SUMIFS('All Employees by Mode'!AK:AK,'All Employees by Mode'!$J:$J,"="&amp;$A24))</calculatedColumnFormula>
    </tableColumn>
    <tableColumn id="19" name="Vehicle Maintenance_x000a_Salary Expenses" dataDxfId="63">
      <calculatedColumnFormula>IF($AF$1,SUMIFS('All Employees by Mode'!AM:AM,'All Employees by Mode'!$J:$J,"="&amp;$A24,'All Employees by Mode'!$BE:$BE,"=No"),SUMIFS('All Employees by Mode'!AM:AM,'All Employees by Mode'!$J:$J,"="&amp;$A24))</calculatedColumnFormula>
    </tableColumn>
    <tableColumn id="20" name="Facility Maintenance_x000a_Salary Expenses" dataDxfId="62">
      <calculatedColumnFormula>IF($AF$1,SUMIFS('All Employees by Mode'!AO:AO,'All Employees by Mode'!$J:$J,"="&amp;$A24,'All Employees by Mode'!$BE:$BE,"=No"),SUMIFS('All Employees by Mode'!AO:AO,'All Employees by Mode'!$J:$J,"="&amp;$A24))</calculatedColumnFormula>
    </tableColumn>
    <tableColumn id="21" name="General Administration_x000a_Salary Expenses" dataDxfId="61">
      <calculatedColumnFormula>IF($AF$1,SUMIFS('All Employees by Mode'!AQ:AQ,'All Employees by Mode'!$J:$J,"="&amp;$A24,'All Employees by Mode'!$BE:$BE,"=No"),SUMIFS('All Employees by Mode'!AQ:AQ,'All Employees by Mode'!$J:$J,"="&amp;$A24))</calculatedColumnFormula>
    </tableColumn>
    <tableColumn id="22" name="_x000a_Total Operating_x000a__x000a_Salary Expenses" dataDxfId="60">
      <calculatedColumnFormula>IF($AF$1,SUMIFS('All Employees by Mode'!AS:AS,'All Employees by Mode'!$J:$J,"="&amp;$A24,'All Employees by Mode'!$BE:$BE,"=No"),SUMIFS('All Employees by Mode'!AS:AS,'All Employees by Mode'!$J:$J,"="&amp;$A24))</calculatedColumnFormula>
    </tableColumn>
    <tableColumn id="23" name="Vehicle Operations_x000a_Average Hourly Wage" dataDxfId="59">
      <calculatedColumnFormula>IFERROR(S24/G24,"-")</calculatedColumnFormula>
    </tableColumn>
    <tableColumn id="24" name="Vehicle Maintenance_x000a_Average Hourly Wage" dataDxfId="58">
      <calculatedColumnFormula>IFERROR(T24/H24,"-")</calculatedColumnFormula>
    </tableColumn>
    <tableColumn id="25" name="Facility Maintenance_x000a_Average Hourly Wage" dataDxfId="57">
      <calculatedColumnFormula>IFERROR(U24/I24,"-")</calculatedColumnFormula>
    </tableColumn>
    <tableColumn id="26" name="General Administration_x000a_Average Hourly Wage" dataDxfId="56">
      <calculatedColumnFormula>IFERROR(V24/J24,"-")</calculatedColumnFormula>
    </tableColumn>
    <tableColumn id="27" name="Total Operating_x000a_Average Hourly Wage" dataDxfId="55">
      <calculatedColumnFormula>IFERROR(W24/SUM(G24:J24),"-")</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Mode" altTextSummary="You can alter the content of this table to include or exclude questionable data using the accessible control panel."/>
    </ext>
  </extLst>
</table>
</file>

<file path=xl/tables/table4.xml><?xml version="1.0" encoding="utf-8"?>
<table xmlns="http://schemas.openxmlformats.org/spreadsheetml/2006/main" id="5" name="Table5" displayName="Table5" ref="E43:AB52" totalsRowShown="0" headerRowDxfId="54" dataDxfId="53" tableBorderDxfId="52">
  <autoFilter ref="E43:AB5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name="Column1" dataDxfId="51">
      <calculatedColumnFormula>IFERROR(IF(A44="between",A44&amp;" "&amp;FIXED(B44,0,0)&amp;" "&amp;C44&amp;" "&amp;FIXED(D44,0,0),A44&amp;" "&amp;FIXED(B44,0,0)),"invalid bin")</calculatedColumnFormula>
    </tableColumn>
    <tableColumn id="2" name="_x000a_VOMS" dataDxfId="50">
      <calculatedColumnFormula>IF($AF$1,IF($A44="","",IF($A44="between",SUMIFS('All Employees by Mode'!L:L,'All Employees by Mode'!$I:$I,"&gt;="&amp;$B44,'All Employees by Mode'!$I:$I,"&lt;"&amp;$D44,'All Employees by Mode'!$BE:$BE,"=No"),SUMIFS('All Employees by Mode'!L:L,'All Employees by Mode'!$I:$I,"&gt;="&amp;$B44,'All Employees by Mode'!$BE:$BE,"=No"))),IF($A44="","",IF($A44="between",SUMIFS('All Employees by Mode'!L:L,'All Employees by Mode'!$I:$I,"&gt;="&amp;$B44,'All Employees by Mode'!$I:$I,"&lt;"&amp;$D44),SUMIFS('All Employees by Mode'!L:L,'All Employees by Mode'!$I:$I,"&gt;="&amp;$B44))))</calculatedColumnFormula>
    </tableColumn>
    <tableColumn id="3" name="Vehicle Operations_x000a_Employee Work Hours" dataDxfId="49">
      <calculatedColumnFormula>IF($AF$1,IF($A44="","",IF($A44="between",SUMIFS('All Employees by Mode'!M:M,'All Employees by Mode'!$I:$I,"&gt;="&amp;$B44,'All Employees by Mode'!$I:$I,"&lt;"&amp;$D44,'All Employees by Mode'!$BE:$BE,"=No"),SUMIFS('All Employees by Mode'!M:M,'All Employees by Mode'!$I:$I,"&gt;="&amp;$B44,'All Employees by Mode'!$BE:$BE,"=No"))),IF($A44="","",IF($A44="between",SUMIFS('All Employees by Mode'!M:M,'All Employees by Mode'!$I:$I,"&gt;="&amp;$B44,'All Employees by Mode'!$I:$I,"&lt;"&amp;$D44),SUMIFS('All Employees by Mode'!M:M,'All Employees by Mode'!$I:$I,"&gt;="&amp;$B44))))</calculatedColumnFormula>
    </tableColumn>
    <tableColumn id="4" name="Vehicle Maintenance_x000a_Employee Work Hours" dataDxfId="48">
      <calculatedColumnFormula>IF($AF$1,IF($A44="","",IF($A44="between",SUMIFS('All Employees by Mode'!O:O,'All Employees by Mode'!$I:$I,"&gt;="&amp;$B44,'All Employees by Mode'!$I:$I,"&lt;"&amp;$D44,'All Employees by Mode'!$BE:$BE,"=No"),SUMIFS('All Employees by Mode'!O:O,'All Employees by Mode'!$I:$I,"&gt;="&amp;$B44,'All Employees by Mode'!$BE:$BE,"=No"))),IF($A44="","",IF($A44="between",SUMIFS('All Employees by Mode'!O:O,'All Employees by Mode'!$I:$I,"&gt;="&amp;$B44,'All Employees by Mode'!$I:$I,"&lt;"&amp;$D44),SUMIFS('All Employees by Mode'!O:O,'All Employees by Mode'!$I:$I,"&gt;="&amp;$B44))))</calculatedColumnFormula>
    </tableColumn>
    <tableColumn id="5" name="Facility Maintenance_x000a_Employee Work Hours" dataDxfId="47">
      <calculatedColumnFormula>IF($AF$1,IF($A44="","",IF($A44="between",SUMIFS('All Employees by Mode'!Q:Q,'All Employees by Mode'!$I:$I,"&gt;="&amp;$B44,'All Employees by Mode'!$I:$I,"&lt;"&amp;$D44,'All Employees by Mode'!$BE:$BE,"=No"),SUMIFS('All Employees by Mode'!Q:Q,'All Employees by Mode'!$I:$I,"&gt;="&amp;$B44,'All Employees by Mode'!$BE:$BE,"=No"))),IF($A44="","",IF($A44="between",SUMIFS('All Employees by Mode'!Q:Q,'All Employees by Mode'!$I:$I,"&gt;="&amp;$B44,'All Employees by Mode'!$I:$I,"&lt;"&amp;$D44),SUMIFS('All Employees by Mode'!Q:Q,'All Employees by Mode'!$I:$I,"&gt;="&amp;$B44))))</calculatedColumnFormula>
    </tableColumn>
    <tableColumn id="6" name="General Administration_x000a_Employee Work Hours" dataDxfId="46">
      <calculatedColumnFormula>IF($AF$1,IF($A44="","",IF($A44="between",SUMIFS('All Employees by Mode'!S:S,'All Employees by Mode'!$I:$I,"&gt;="&amp;$B44,'All Employees by Mode'!$I:$I,"&lt;"&amp;$D44,'All Employees by Mode'!$BE:$BE,"=No"),SUMIFS('All Employees by Mode'!S:S,'All Employees by Mode'!$I:$I,"&gt;="&amp;$B44,'All Employees by Mode'!$BE:$BE,"=No"))),IF($A44="","",IF($A44="between",SUMIFS('All Employees by Mode'!S:S,'All Employees by Mode'!$I:$I,"&gt;="&amp;$B44,'All Employees by Mode'!$I:$I,"&lt;"&amp;$D44),SUMIFS('All Employees by Mode'!S:S,'All Employees by Mode'!$I:$I,"&gt;="&amp;$B44))))</calculatedColumnFormula>
    </tableColumn>
    <tableColumn id="7" name="Capital_x000a_Employee Work Hours" dataDxfId="45">
      <calculatedColumnFormula>IF($AF$1,IF($A44="","",IF($A44="between",SUMIFS('All Employees by Mode'!U:U,'All Employees by Mode'!$I:$I,"&gt;="&amp;$B44,'All Employees by Mode'!$I:$I,"&lt;"&amp;$D44,'All Employees by Mode'!$BE:$BE,"=No"),SUMIFS('All Employees by Mode'!U:U,'All Employees by Mode'!$I:$I,"&gt;="&amp;$B44,'All Employees by Mode'!$BE:$BE,"=No"))),IF($A44="","",IF($A44="between",SUMIFS('All Employees by Mode'!U:U,'All Employees by Mode'!$I:$I,"&gt;="&amp;$B44,'All Employees by Mode'!$I:$I,"&lt;"&amp;$D44),SUMIFS('All Employees by Mode'!U:U,'All Employees by Mode'!$I:$I,"&gt;="&amp;$B44))))</calculatedColumnFormula>
    </tableColumn>
    <tableColumn id="8" name="_x000a_Total Hours" dataDxfId="44">
      <calculatedColumnFormula>IF($AF$1,IF($A44="","",IF($A44="between",SUMIFS('All Employees by Mode'!W:W,'All Employees by Mode'!$I:$I,"&gt;="&amp;$B44,'All Employees by Mode'!$I:$I,"&lt;"&amp;$D44,'All Employees by Mode'!$BE:$BE,"=No"),SUMIFS('All Employees by Mode'!W:W,'All Employees by Mode'!$I:$I,"&gt;="&amp;$B44,'All Employees by Mode'!$BE:$BE,"=No"))),IF($A44="","",IF($A44="between",SUMIFS('All Employees by Mode'!W:W,'All Employees by Mode'!$I:$I,"&gt;="&amp;$B44,'All Employees by Mode'!$I:$I,"&lt;"&amp;$D44),SUMIFS('All Employees by Mode'!W:W,'All Employees by Mode'!$I:$I,"&gt;="&amp;$B44))))</calculatedColumnFormula>
    </tableColumn>
    <tableColumn id="9" name="Vehicle Operations_x000a_Employee Count" dataDxfId="43">
      <calculatedColumnFormula>IF($AF$1,IF($A44="","",IF($A44="between",SUMIFS('All Employees by Mode'!Y:Y,'All Employees by Mode'!$I:$I,"&gt;="&amp;$B44,'All Employees by Mode'!$I:$I,"&lt;"&amp;$D44,'All Employees by Mode'!$BE:$BE,"=No"),SUMIFS('All Employees by Mode'!Y:Y,'All Employees by Mode'!$I:$I,"&gt;="&amp;$B44,'All Employees by Mode'!$BE:$BE,"=No"))),IF($A44="","",IF($A44="between",SUMIFS('All Employees by Mode'!Y:Y,'All Employees by Mode'!$I:$I,"&gt;="&amp;$B44,'All Employees by Mode'!$I:$I,"&lt;"&amp;$D44),SUMIFS('All Employees by Mode'!Y:Y,'All Employees by Mode'!$I:$I,"&gt;="&amp;$B44))))</calculatedColumnFormula>
    </tableColumn>
    <tableColumn id="10" name="Vehicle Maintenance_x000a_Employee Count" dataDxfId="42">
      <calculatedColumnFormula>IF($AF$1,IF($A44="","",IF($A44="between",SUMIFS('All Employees by Mode'!AA:AA,'All Employees by Mode'!$I:$I,"&gt;="&amp;$B44,'All Employees by Mode'!$I:$I,"&lt;"&amp;$D44,'All Employees by Mode'!$BE:$BE,"=No"),SUMIFS('All Employees by Mode'!AA:AA,'All Employees by Mode'!$I:$I,"&gt;="&amp;$B44,'All Employees by Mode'!$BE:$BE,"=No"))),IF($A44="","",IF($A44="between",SUMIFS('All Employees by Mode'!AA:AA,'All Employees by Mode'!$I:$I,"&gt;="&amp;$B44,'All Employees by Mode'!$I:$I,"&lt;"&amp;$D44),SUMIFS('All Employees by Mode'!AA:AA,'All Employees by Mode'!$I:$I,"&gt;="&amp;$B44))))</calculatedColumnFormula>
    </tableColumn>
    <tableColumn id="11" name="Facility Maintenance_x000a_Employee Count" dataDxfId="41">
      <calculatedColumnFormula>IF($AF$1,IF($A44="","",IF($A44="between",SUMIFS('All Employees by Mode'!AC:AC,'All Employees by Mode'!$I:$I,"&gt;="&amp;$B44,'All Employees by Mode'!$I:$I,"&lt;"&amp;$D44,'All Employees by Mode'!$BE:$BE,"=No"),SUMIFS('All Employees by Mode'!AC:AC,'All Employees by Mode'!$I:$I,"&gt;="&amp;$B44,'All Employees by Mode'!$BE:$BE,"=No"))),IF($A44="","",IF($A44="between",SUMIFS('All Employees by Mode'!AC:AC,'All Employees by Mode'!$I:$I,"&gt;="&amp;$B44,'All Employees by Mode'!$I:$I,"&lt;"&amp;$D44),SUMIFS('All Employees by Mode'!AC:AC,'All Employees by Mode'!$I:$I,"&gt;="&amp;$B44))))</calculatedColumnFormula>
    </tableColumn>
    <tableColumn id="12" name="General Administration_x000a_Employee Count" dataDxfId="40">
      <calculatedColumnFormula>IF($AF$1,IF($A44="","",IF($A44="between",SUMIFS('All Employees by Mode'!AE:AE,'All Employees by Mode'!$I:$I,"&gt;="&amp;$B44,'All Employees by Mode'!$I:$I,"&lt;"&amp;$D44,'All Employees by Mode'!$BE:$BE,"=No"),SUMIFS('All Employees by Mode'!AE:AE,'All Employees by Mode'!$I:$I,"&gt;="&amp;$B44,'All Employees by Mode'!$BE:$BE,"=No"))),IF($A44="","",IF($A44="between",SUMIFS('All Employees by Mode'!AE:AE,'All Employees by Mode'!$I:$I,"&gt;="&amp;$B44,'All Employees by Mode'!$I:$I,"&lt;"&amp;$D44),SUMIFS('All Employees by Mode'!AE:AE,'All Employees by Mode'!$I:$I,"&gt;="&amp;$B44))))</calculatedColumnFormula>
    </tableColumn>
    <tableColumn id="13" name="Capital_x000a_Employee Count" dataDxfId="39">
      <calculatedColumnFormula>IF($AF$1,IF($A44="","",IF($A44="between",SUMIFS('All Employees by Mode'!AG:AG,'All Employees by Mode'!$I:$I,"&gt;="&amp;$B44,'All Employees by Mode'!$I:$I,"&lt;"&amp;$D44,'All Employees by Mode'!$BE:$BE,"=No"),SUMIFS('All Employees by Mode'!AG:AG,'All Employees by Mode'!$I:$I,"&gt;="&amp;$B44,'All Employees by Mode'!$BE:$BE,"=No"))),IF($A44="","",IF($A44="between",SUMIFS('All Employees by Mode'!AG:AG,'All Employees by Mode'!$I:$I,"&gt;="&amp;$B44,'All Employees by Mode'!$I:$I,"&lt;"&amp;$D44),SUMIFS('All Employees by Mode'!AG:AG,'All Employees by Mode'!$I:$I,"&gt;="&amp;$B44))))</calculatedColumnFormula>
    </tableColumn>
    <tableColumn id="14" name="_x000a_Total Count" dataDxfId="38">
      <calculatedColumnFormula>IF($AF$1,IF($A44="","",IF($A44="between",SUMIFS('All Employees by Mode'!AI:AI,'All Employees by Mode'!$I:$I,"&gt;="&amp;$B44,'All Employees by Mode'!$I:$I,"&lt;"&amp;$D44,'All Employees by Mode'!$BE:$BE,"=No"),SUMIFS('All Employees by Mode'!AI:AI,'All Employees by Mode'!$I:$I,"&gt;="&amp;$B44,'All Employees by Mode'!$BE:$BE,"=No"))),IF($A44="","",IF($A44="between",SUMIFS('All Employees by Mode'!AI:AI,'All Employees by Mode'!$I:$I,"&gt;="&amp;$B44,'All Employees by Mode'!$I:$I,"&lt;"&amp;$D44),SUMIFS('All Employees by Mode'!AI:AI,'All Employees by Mode'!$I:$I,"&gt;="&amp;$B44))))</calculatedColumnFormula>
    </tableColumn>
    <tableColumn id="15" name="Vehicle Operations_x000a_Salary Expenses" dataDxfId="37">
      <calculatedColumnFormula>IF($AF$1,IF($A44="","",IF($A44="between",SUMIFS('All Employees by Mode'!AK:AK,'All Employees by Mode'!$I:$I,"&gt;="&amp;$B44,'All Employees by Mode'!$I:$I,"&lt;"&amp;$D44,'All Employees by Mode'!$BE:$BE,"=No"),SUMIFS('All Employees by Mode'!AK:AK,'All Employees by Mode'!$I:$I,"&gt;="&amp;$B44,'All Employees by Mode'!$BE:$BE,"=No"))),IF($A44="","",IF($A44="between",SUMIFS('All Employees by Mode'!AK:AK,'All Employees by Mode'!$I:$I,"&gt;="&amp;$B44,'All Employees by Mode'!$I:$I,"&lt;"&amp;$D44),SUMIFS('All Employees by Mode'!AK:AK,'All Employees by Mode'!$I:$I,"&gt;="&amp;$B44))))</calculatedColumnFormula>
    </tableColumn>
    <tableColumn id="16" name="Vehicle Maintenance_x000a_Salary Expenses" dataDxfId="36">
      <calculatedColumnFormula>IF($AF$1,IF($A44="","",IF($A44="between",SUMIFS('All Employees by Mode'!AM:AM,'All Employees by Mode'!$I:$I,"&gt;="&amp;$B44,'All Employees by Mode'!$I:$I,"&lt;"&amp;$D44,'All Employees by Mode'!$BE:$BE,"=No"),SUMIFS('All Employees by Mode'!AM:AM,'All Employees by Mode'!$I:$I,"&gt;="&amp;$B44,'All Employees by Mode'!$BE:$BE,"=No"))),IF($A44="","",IF($A44="between",SUMIFS('All Employees by Mode'!AM:AM,'All Employees by Mode'!$I:$I,"&gt;="&amp;$B44,'All Employees by Mode'!$I:$I,"&lt;"&amp;$D44),SUMIFS('All Employees by Mode'!AM:AM,'All Employees by Mode'!$I:$I,"&gt;="&amp;$B44))))</calculatedColumnFormula>
    </tableColumn>
    <tableColumn id="17" name="Facility Maintenance_x000a_Salary Expenses" dataDxfId="35">
      <calculatedColumnFormula>IF($AF$1,IF($A44="","",IF($A44="between",SUMIFS('All Employees by Mode'!AO:AO,'All Employees by Mode'!$I:$I,"&gt;="&amp;$B44,'All Employees by Mode'!$I:$I,"&lt;"&amp;$D44,'All Employees by Mode'!$BE:$BE,"=No"),SUMIFS('All Employees by Mode'!AO:AO,'All Employees by Mode'!$I:$I,"&gt;="&amp;$B44,'All Employees by Mode'!$BE:$BE,"=No"))),IF($A44="","",IF($A44="between",SUMIFS('All Employees by Mode'!AO:AO,'All Employees by Mode'!$I:$I,"&gt;="&amp;$B44,'All Employees by Mode'!$I:$I,"&lt;"&amp;$D44),SUMIFS('All Employees by Mode'!AO:AO,'All Employees by Mode'!$I:$I,"&gt;="&amp;$B44))))</calculatedColumnFormula>
    </tableColumn>
    <tableColumn id="18" name="General Administration_x000a_Salary Expenses" dataDxfId="34">
      <calculatedColumnFormula>IF($AF$1,IF($A44="","",IF($A44="between",SUMIFS('All Employees by Mode'!AQ:AQ,'All Employees by Mode'!$I:$I,"&gt;="&amp;$B44,'All Employees by Mode'!$I:$I,"&lt;"&amp;$D44,'All Employees by Mode'!$BE:$BE,"=No"),SUMIFS('All Employees by Mode'!AQ:AQ,'All Employees by Mode'!$I:$I,"&gt;="&amp;$B44,'All Employees by Mode'!$BE:$BE,"=No"))),IF($A44="","",IF($A44="between",SUMIFS('All Employees by Mode'!AQ:AQ,'All Employees by Mode'!$I:$I,"&gt;="&amp;$B44,'All Employees by Mode'!$I:$I,"&lt;"&amp;$D44),SUMIFS('All Employees by Mode'!AQ:AQ,'All Employees by Mode'!$I:$I,"&gt;="&amp;$B44))))</calculatedColumnFormula>
    </tableColumn>
    <tableColumn id="19" name="_x000a_Total Operating_x000a__x000a_Salary Expenses" dataDxfId="33">
      <calculatedColumnFormula>IF($AF$1,IF($A44="","",IF($A44="between",SUMIFS('All Employees by Mode'!AS:AS,'All Employees by Mode'!$I:$I,"&gt;="&amp;$B44,'All Employees by Mode'!$I:$I,"&lt;"&amp;$D44,'All Employees by Mode'!$BE:$BE,"=No"),SUMIFS('All Employees by Mode'!AS:AS,'All Employees by Mode'!$I:$I,"&gt;="&amp;$B44,'All Employees by Mode'!$BE:$BE,"=No"))),IF($A44="","",IF($A44="between",SUMIFS('All Employees by Mode'!AS:AS,'All Employees by Mode'!$I:$I,"&gt;="&amp;$B44,'All Employees by Mode'!$I:$I,"&lt;"&amp;$D44),SUMIFS('All Employees by Mode'!AS:AS,'All Employees by Mode'!$I:$I,"&gt;="&amp;$B44))))</calculatedColumnFormula>
    </tableColumn>
    <tableColumn id="20" name="Vehicle Operations_x000a_Average Hourly Wage" dataDxfId="32">
      <calculatedColumnFormula>IFERROR(IF($A44="","",S44/G44),"-")</calculatedColumnFormula>
    </tableColumn>
    <tableColumn id="21" name="Vehicle Maintenance_x000a_Average Hourly Wage" dataDxfId="31">
      <calculatedColumnFormula>IFERROR(IF($A44="","",T44/H44),"-")</calculatedColumnFormula>
    </tableColumn>
    <tableColumn id="22" name="Facility Maintenance_x000a_Average Hourly Wage" dataDxfId="30">
      <calculatedColumnFormula>IFERROR(IF($A44="","",U44/I44),"-")</calculatedColumnFormula>
    </tableColumn>
    <tableColumn id="23" name="General Administration_x000a_Average Hourly Wage" dataDxfId="29">
      <calculatedColumnFormula>IFERROR(IF($A44="","",V44/J44),"-")</calculatedColumnFormula>
    </tableColumn>
    <tableColumn id="24" name="Total Operating_x000a_Average Hourly Wage" dataDxfId="28">
      <calculatedColumnFormula>IFERROR(IF(A44="","",W44/SUM(G44:J44)),"-")</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Agency Size (Vehicles)" altTextSummary="You can alter the content of this table to include or exclude questionable data using the accessible control panel. You can edit the agency size bins used to generate the table by entering new values in cells D43 to D51."/>
    </ext>
  </extLst>
</table>
</file>

<file path=xl/tables/table5.xml><?xml version="1.0" encoding="utf-8"?>
<table xmlns="http://schemas.openxmlformats.org/spreadsheetml/2006/main" id="6" name="Table6" displayName="Table6" ref="D58:AB114" totalsRowShown="0" headerRowDxfId="27" dataDxfId="26" tableBorderDxfId="25">
  <autoFilter ref="D58:AB11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name="State" dataDxfId="24"/>
    <tableColumn id="2" name="Column1" dataDxfId="23"/>
    <tableColumn id="3" name="_x000a_VOMS" dataDxfId="22">
      <calculatedColumnFormula>IF($AF$1,SUMIFS('All Employees by Mode'!L:L,'All Employees by Mode'!$C:$C,"="&amp;$C59,'All Employees by Mode'!$BE:$BE,"=No"),SUMIFS('All Employees by Mode'!L:L,'All Employees by Mode'!$C:$C,"="&amp;$C59))</calculatedColumnFormula>
    </tableColumn>
    <tableColumn id="4" name="Vehicle Operations_x000a_Employee Work Hours" dataDxfId="21">
      <calculatedColumnFormula>IF($AF$1,SUMIFS('All Employees by Mode'!M:M,'All Employees by Mode'!$C:$C,"="&amp;$C59,'All Employees by Mode'!$BE:$BE,"=No"),SUMIFS('All Employees by Mode'!M:M,'All Employees by Mode'!$C:$C,"="&amp;$C59))</calculatedColumnFormula>
    </tableColumn>
    <tableColumn id="5" name="Vehicle Maintenance_x000a_Employee Work Hours" dataDxfId="20">
      <calculatedColumnFormula>IF($AF$1,SUMIFS('All Employees by Mode'!O:O,'All Employees by Mode'!$C:$C,"="&amp;$C59,'All Employees by Mode'!$BE:$BE,"=No"),SUMIFS('All Employees by Mode'!O:O,'All Employees by Mode'!$C:$C,"="&amp;$C59))</calculatedColumnFormula>
    </tableColumn>
    <tableColumn id="6" name="Facility Maintenance_x000a_Employee Work Hours" dataDxfId="19">
      <calculatedColumnFormula>IF($AF$1,SUMIFS('All Employees by Mode'!Q:Q,'All Employees by Mode'!$C:$C,"="&amp;$C59,'All Employees by Mode'!$BE:$BE,"=No"),SUMIFS('All Employees by Mode'!Q:Q,'All Employees by Mode'!$C:$C,"="&amp;$C59))</calculatedColumnFormula>
    </tableColumn>
    <tableColumn id="7" name="General Administration_x000a_Employee Work Hours" dataDxfId="18">
      <calculatedColumnFormula>IF($AF$1,SUMIFS('All Employees by Mode'!S:S,'All Employees by Mode'!$C:$C,"="&amp;$C59,'All Employees by Mode'!$BE:$BE,"=No"),SUMIFS('All Employees by Mode'!S:S,'All Employees by Mode'!$C:$C,"="&amp;$C59))</calculatedColumnFormula>
    </tableColumn>
    <tableColumn id="8" name="Capital_x000a_Employee Work Hours" dataDxfId="17">
      <calculatedColumnFormula>IF($AF$1,SUMIFS('All Employees by Mode'!U:U,'All Employees by Mode'!$C:$C,"="&amp;$C59,'All Employees by Mode'!$BE:$BE,"=No"),SUMIFS('All Employees by Mode'!U:U,'All Employees by Mode'!$C:$C,"="&amp;$C59))</calculatedColumnFormula>
    </tableColumn>
    <tableColumn id="9" name="_x000a_Total Hours" dataDxfId="16">
      <calculatedColumnFormula>IF($AF$1,SUMIFS('All Employees by Mode'!W:W,'All Employees by Mode'!$C:$C,"="&amp;$C59,'All Employees by Mode'!$BE:$BE,"=No"),SUMIFS('All Employees by Mode'!W:W,'All Employees by Mode'!$C:$C,"="&amp;$C59))</calculatedColumnFormula>
    </tableColumn>
    <tableColumn id="10" name="Vehicle Operations_x000a_Employee Count" dataDxfId="15">
      <calculatedColumnFormula>IF($AF$1,SUMIFS('All Employees by Mode'!Y:Y,'All Employees by Mode'!$C:$C,"="&amp;$C59,'All Employees by Mode'!$BE:$BE,"=No"),SUMIFS('All Employees by Mode'!Y:Y,'All Employees by Mode'!$C:$C,"="&amp;$C59))</calculatedColumnFormula>
    </tableColumn>
    <tableColumn id="11" name="Vehicle Maintenance_x000a_Employee Count" dataDxfId="14">
      <calculatedColumnFormula>IF($AF$1,SUMIFS('All Employees by Mode'!AA:AA,'All Employees by Mode'!$C:$C,"="&amp;$C59,'All Employees by Mode'!$BE:$BE,"=No"),SUMIFS('All Employees by Mode'!AA:AA,'All Employees by Mode'!$C:$C,"="&amp;$C59))</calculatedColumnFormula>
    </tableColumn>
    <tableColumn id="12" name="Facility Maintenance_x000a_Employee Count" dataDxfId="13">
      <calculatedColumnFormula>IF($AF$1,SUMIFS('All Employees by Mode'!AC:AC,'All Employees by Mode'!$C:$C,"="&amp;$C59,'All Employees by Mode'!$BE:$BE,"=No"),SUMIFS('All Employees by Mode'!AC:AC,'All Employees by Mode'!$C:$C,"="&amp;$C59))</calculatedColumnFormula>
    </tableColumn>
    <tableColumn id="13" name="General Administration_x000a_Employee Count" dataDxfId="12">
      <calculatedColumnFormula>IF($AF$1,SUMIFS('All Employees by Mode'!AE:AE,'All Employees by Mode'!$C:$C,"="&amp;$C59,'All Employees by Mode'!$BE:$BE,"=No"),SUMIFS('All Employees by Mode'!AE:AE,'All Employees by Mode'!$C:$C,"="&amp;$C59))</calculatedColumnFormula>
    </tableColumn>
    <tableColumn id="14" name="Capital_x000a_Employee Count" dataDxfId="11">
      <calculatedColumnFormula>IF($AF$1,SUMIFS('All Employees by Mode'!AG:AG,'All Employees by Mode'!$C:$C,"="&amp;$C59,'All Employees by Mode'!$BE:$BE,"=No"),SUMIFS('All Employees by Mode'!AG:AG,'All Employees by Mode'!$C:$C,"="&amp;$C59))</calculatedColumnFormula>
    </tableColumn>
    <tableColumn id="15" name="_x000a_Total Count" dataDxfId="10">
      <calculatedColumnFormula>IF($AF$1,SUMIFS('All Employees by Mode'!AI:AI,'All Employees by Mode'!$C:$C,"="&amp;$C59,'All Employees by Mode'!$BE:$BE,"=No"),SUMIFS('All Employees by Mode'!AI:AI,'All Employees by Mode'!$C:$C,"="&amp;$C59))</calculatedColumnFormula>
    </tableColumn>
    <tableColumn id="16" name="Vehicle Operations_x000a_Salary Expenses" dataDxfId="9">
      <calculatedColumnFormula>IF($AF$1,SUMIFS('All Employees by Mode'!AK:AK,'All Employees by Mode'!$C:$C,"="&amp;$C59,'All Employees by Mode'!$BE:$BE,"=No"),SUMIFS('All Employees by Mode'!AK:AK,'All Employees by Mode'!$C:$C,"="&amp;$C59))</calculatedColumnFormula>
    </tableColumn>
    <tableColumn id="17" name="Vehicle Maintenance_x000a_Salary Expenses" dataDxfId="8">
      <calculatedColumnFormula>IF($AF$1,SUMIFS('All Employees by Mode'!AM:AM,'All Employees by Mode'!$C:$C,"="&amp;$C59,'All Employees by Mode'!$BE:$BE,"=No"),SUMIFS('All Employees by Mode'!AM:AM,'All Employees by Mode'!$C:$C,"="&amp;$C59))</calculatedColumnFormula>
    </tableColumn>
    <tableColumn id="18" name="Facility Maintenance_x000a_Salary Expenses" dataDxfId="7">
      <calculatedColumnFormula>IF($AF$1,SUMIFS('All Employees by Mode'!AO:AO,'All Employees by Mode'!$C:$C,"="&amp;$C59,'All Employees by Mode'!$BE:$BE,"=No"),SUMIFS('All Employees by Mode'!AO:AO,'All Employees by Mode'!$C:$C,"="&amp;$C59))</calculatedColumnFormula>
    </tableColumn>
    <tableColumn id="19" name="General Administration_x000a_Salary Expenses" dataDxfId="6">
      <calculatedColumnFormula>IF($AF$1,SUMIFS('All Employees by Mode'!AQ:AQ,'All Employees by Mode'!$C:$C,"="&amp;$C59,'All Employees by Mode'!$BE:$BE,"=No"),SUMIFS('All Employees by Mode'!AQ:AQ,'All Employees by Mode'!$C:$C,"="&amp;$C59))</calculatedColumnFormula>
    </tableColumn>
    <tableColumn id="20" name="_x000a_Total Operating_x000a__x000a_Salary Expenses" dataDxfId="5">
      <calculatedColumnFormula>IF($AF$1,SUMIFS('All Employees by Mode'!AS:AS,'All Employees by Mode'!$C:$C,"="&amp;$C59,'All Employees by Mode'!$BE:$BE,"=No"),SUMIFS('All Employees by Mode'!AS:AS,'All Employees by Mode'!$C:$C,"="&amp;$C59))</calculatedColumnFormula>
    </tableColumn>
    <tableColumn id="21" name="Vehicle Operations_x000a_Average Hourly Wage" dataDxfId="4">
      <calculatedColumnFormula>IFERROR(S59/G59,"-")</calculatedColumnFormula>
    </tableColumn>
    <tableColumn id="22" name="Vehicle Maintenance_x000a_Average Hourly Wage" dataDxfId="3">
      <calculatedColumnFormula>IFERROR(T59/H59,"-")</calculatedColumnFormula>
    </tableColumn>
    <tableColumn id="23" name="Facility Maintenance_x000a_Average Hourly Wage" dataDxfId="2">
      <calculatedColumnFormula>IFERROR(U59/I59,"-")</calculatedColumnFormula>
    </tableColumn>
    <tableColumn id="24" name="General Administration_x000a_Average Hourly Wage" dataDxfId="1">
      <calculatedColumnFormula>IFERROR(V59/J59,"-")</calculatedColumnFormula>
    </tableColumn>
    <tableColumn id="25" name="Total Operating_x000a_Average Hourly Wage" dataDxfId="0">
      <calculatedColumnFormula>IFERROR(W59/SUM(G59:J59),"-")</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State" altTextSummary="You can alter the content of this table to include or exclude questionable data using the accessible control panel."/>
    </ext>
  </extLst>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vmlDrawing" Target="../drawings/vmlDrawing5.vml"/><Relationship Id="rId7"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1.bin"/><Relationship Id="rId6" Type="http://schemas.openxmlformats.org/officeDocument/2006/relationships/ctrlProp" Target="../ctrlProps/ctrlProp7.xml"/><Relationship Id="rId11" Type="http://schemas.openxmlformats.org/officeDocument/2006/relationships/table" Target="../tables/table5.xml"/><Relationship Id="rId5" Type="http://schemas.openxmlformats.org/officeDocument/2006/relationships/ctrlProp" Target="../ctrlProps/ctrlProp6.xml"/><Relationship Id="rId10" Type="http://schemas.openxmlformats.org/officeDocument/2006/relationships/table" Target="../tables/table4.xml"/><Relationship Id="rId4" Type="http://schemas.openxmlformats.org/officeDocument/2006/relationships/ctrlProp" Target="../ctrlProps/ctrlProp5.xml"/><Relationship Id="rId9"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31"/>
  <sheetViews>
    <sheetView tabSelected="1" workbookViewId="0"/>
  </sheetViews>
  <sheetFormatPr defaultColWidth="8.85546875" defaultRowHeight="12.75"/>
  <cols>
    <col min="1" max="16384" width="8.85546875" style="245"/>
  </cols>
  <sheetData>
    <row r="1" spans="1:14">
      <c r="A1" s="246"/>
      <c r="B1" s="246"/>
      <c r="C1" s="246"/>
      <c r="D1" s="246"/>
      <c r="E1" s="246"/>
      <c r="F1" s="246"/>
      <c r="G1" s="246"/>
      <c r="H1" s="246"/>
      <c r="I1" s="246"/>
      <c r="J1" s="246"/>
      <c r="K1" s="246"/>
      <c r="L1" s="246"/>
      <c r="M1" s="246"/>
      <c r="N1" s="246"/>
    </row>
    <row r="2" spans="1:14">
      <c r="A2" s="246"/>
      <c r="B2" s="246"/>
      <c r="C2" s="246"/>
      <c r="D2" s="246"/>
      <c r="E2" s="246"/>
      <c r="F2" s="246"/>
      <c r="G2" s="246"/>
      <c r="H2" s="246"/>
      <c r="I2" s="246"/>
      <c r="J2" s="246"/>
      <c r="K2" s="246"/>
      <c r="L2" s="246"/>
      <c r="M2" s="246"/>
      <c r="N2" s="246"/>
    </row>
    <row r="3" spans="1:14">
      <c r="A3" s="246"/>
      <c r="B3" s="246"/>
      <c r="C3" s="246"/>
      <c r="D3" s="246"/>
      <c r="E3" s="246"/>
      <c r="F3" s="246"/>
      <c r="G3" s="246"/>
      <c r="H3" s="246"/>
      <c r="I3" s="246"/>
      <c r="J3" s="246"/>
      <c r="K3" s="246"/>
      <c r="L3" s="246"/>
      <c r="M3" s="246"/>
      <c r="N3" s="246"/>
    </row>
    <row r="4" spans="1:14">
      <c r="A4" s="246"/>
      <c r="B4" s="246"/>
      <c r="C4" s="246"/>
      <c r="D4" s="246"/>
      <c r="E4" s="246"/>
      <c r="F4" s="246"/>
      <c r="G4" s="246"/>
      <c r="H4" s="246"/>
      <c r="I4" s="246"/>
      <c r="J4" s="246"/>
      <c r="K4" s="246"/>
      <c r="L4" s="246"/>
      <c r="M4" s="246"/>
      <c r="N4" s="246"/>
    </row>
    <row r="5" spans="1:14">
      <c r="A5" s="246"/>
      <c r="B5" s="246"/>
      <c r="C5" s="246"/>
      <c r="D5" s="246"/>
      <c r="E5" s="246"/>
      <c r="F5" s="246"/>
      <c r="G5" s="246"/>
      <c r="H5" s="246"/>
      <c r="I5" s="246"/>
      <c r="J5" s="246"/>
      <c r="K5" s="246"/>
      <c r="L5" s="246"/>
      <c r="M5" s="246"/>
      <c r="N5" s="246"/>
    </row>
    <row r="6" spans="1:14">
      <c r="A6" s="246"/>
      <c r="B6" s="246"/>
      <c r="C6" s="246"/>
      <c r="D6" s="246"/>
      <c r="E6" s="246"/>
      <c r="F6" s="246"/>
      <c r="G6" s="246"/>
      <c r="H6" s="246"/>
      <c r="I6" s="246"/>
      <c r="J6" s="246"/>
      <c r="K6" s="246"/>
      <c r="L6" s="246"/>
      <c r="M6" s="246"/>
      <c r="N6" s="246"/>
    </row>
    <row r="7" spans="1:14">
      <c r="A7" s="246"/>
      <c r="B7" s="246"/>
      <c r="C7" s="246"/>
      <c r="D7" s="246"/>
      <c r="E7" s="246"/>
      <c r="F7" s="246"/>
      <c r="G7" s="246"/>
      <c r="H7" s="246"/>
      <c r="I7" s="246"/>
      <c r="J7" s="246"/>
      <c r="K7" s="246"/>
      <c r="L7" s="246"/>
      <c r="M7" s="246"/>
      <c r="N7" s="246"/>
    </row>
    <row r="8" spans="1:14">
      <c r="A8" s="246"/>
      <c r="B8" s="246"/>
      <c r="C8" s="246"/>
      <c r="D8" s="246"/>
      <c r="E8" s="246"/>
      <c r="F8" s="246"/>
      <c r="G8" s="246"/>
      <c r="H8" s="246"/>
      <c r="I8" s="246"/>
      <c r="J8" s="246"/>
      <c r="K8" s="246"/>
      <c r="L8" s="246"/>
      <c r="M8" s="246"/>
      <c r="N8" s="246"/>
    </row>
    <row r="9" spans="1:14">
      <c r="A9" s="246"/>
      <c r="B9" s="246"/>
      <c r="C9" s="246"/>
      <c r="D9" s="246"/>
      <c r="E9" s="246"/>
      <c r="F9" s="246"/>
      <c r="G9" s="246"/>
      <c r="H9" s="246"/>
      <c r="I9" s="246"/>
      <c r="J9" s="246"/>
      <c r="K9" s="246"/>
      <c r="L9" s="246"/>
      <c r="M9" s="246"/>
      <c r="N9" s="246"/>
    </row>
    <row r="10" spans="1:14">
      <c r="A10" s="246"/>
      <c r="B10" s="246"/>
      <c r="C10" s="246"/>
      <c r="D10" s="246"/>
      <c r="E10" s="246"/>
      <c r="F10" s="246"/>
      <c r="G10" s="246"/>
      <c r="H10" s="246"/>
      <c r="I10" s="246"/>
      <c r="J10" s="246"/>
      <c r="K10" s="246"/>
      <c r="L10" s="246"/>
      <c r="M10" s="246"/>
      <c r="N10" s="246"/>
    </row>
    <row r="11" spans="1:14">
      <c r="A11" s="246"/>
      <c r="B11" s="246"/>
      <c r="C11" s="246"/>
      <c r="D11" s="246"/>
      <c r="E11" s="246"/>
      <c r="F11" s="246"/>
      <c r="G11" s="246"/>
      <c r="H11" s="246"/>
      <c r="I11" s="246"/>
      <c r="J11" s="246"/>
      <c r="K11" s="246"/>
      <c r="L11" s="246"/>
      <c r="M11" s="246"/>
      <c r="N11" s="246"/>
    </row>
    <row r="12" spans="1:14">
      <c r="A12" s="246"/>
      <c r="B12" s="246"/>
      <c r="C12" s="246"/>
      <c r="D12" s="246"/>
      <c r="E12" s="246"/>
      <c r="F12" s="246"/>
      <c r="G12" s="246"/>
      <c r="H12" s="246"/>
      <c r="I12" s="246"/>
      <c r="J12" s="246"/>
      <c r="K12" s="246"/>
      <c r="L12" s="246"/>
      <c r="M12" s="246"/>
      <c r="N12" s="246"/>
    </row>
    <row r="13" spans="1:14">
      <c r="A13" s="246"/>
      <c r="B13" s="246"/>
      <c r="C13" s="246"/>
      <c r="D13" s="246"/>
      <c r="E13" s="246"/>
      <c r="F13" s="246"/>
      <c r="G13" s="246"/>
      <c r="H13" s="246"/>
      <c r="I13" s="246"/>
      <c r="J13" s="246"/>
      <c r="K13" s="246"/>
      <c r="L13" s="246"/>
      <c r="M13" s="246"/>
      <c r="N13" s="246"/>
    </row>
    <row r="14" spans="1:14">
      <c r="A14" s="246"/>
      <c r="B14" s="246"/>
      <c r="C14" s="246"/>
      <c r="D14" s="246"/>
      <c r="E14" s="246"/>
      <c r="F14" s="246"/>
      <c r="G14" s="246"/>
      <c r="H14" s="246"/>
      <c r="I14" s="246"/>
      <c r="J14" s="246"/>
      <c r="K14" s="246"/>
      <c r="L14" s="246"/>
      <c r="M14" s="246"/>
      <c r="N14" s="246"/>
    </row>
    <row r="15" spans="1:14">
      <c r="A15" s="246"/>
      <c r="B15" s="246"/>
      <c r="C15" s="246"/>
      <c r="D15" s="246"/>
      <c r="E15" s="246"/>
      <c r="F15" s="246"/>
      <c r="G15" s="246"/>
      <c r="H15" s="246"/>
      <c r="I15" s="246"/>
      <c r="J15" s="246"/>
      <c r="K15" s="246"/>
      <c r="L15" s="246"/>
      <c r="M15" s="246"/>
      <c r="N15" s="246"/>
    </row>
    <row r="16" spans="1:14">
      <c r="A16" s="246"/>
      <c r="B16" s="246"/>
      <c r="C16" s="246"/>
      <c r="D16" s="246"/>
      <c r="E16" s="246"/>
      <c r="F16" s="246"/>
      <c r="G16" s="246"/>
      <c r="H16" s="246"/>
      <c r="I16" s="246"/>
      <c r="J16" s="246"/>
      <c r="K16" s="246"/>
      <c r="L16" s="246"/>
      <c r="M16" s="246"/>
      <c r="N16" s="246"/>
    </row>
    <row r="17" spans="1:14">
      <c r="A17" s="246"/>
      <c r="B17" s="246"/>
      <c r="C17" s="246"/>
      <c r="D17" s="246"/>
      <c r="E17" s="246"/>
      <c r="F17" s="246"/>
      <c r="G17" s="246"/>
      <c r="H17" s="246"/>
      <c r="I17" s="246"/>
      <c r="J17" s="246"/>
      <c r="K17" s="246"/>
      <c r="L17" s="246"/>
      <c r="M17" s="246"/>
      <c r="N17" s="246"/>
    </row>
    <row r="18" spans="1:14">
      <c r="A18" s="246"/>
      <c r="B18" s="246"/>
      <c r="C18" s="246"/>
      <c r="D18" s="246"/>
      <c r="E18" s="246"/>
      <c r="F18" s="246"/>
      <c r="G18" s="246"/>
      <c r="H18" s="246"/>
      <c r="I18" s="246"/>
      <c r="J18" s="246"/>
      <c r="K18" s="246"/>
      <c r="L18" s="246"/>
      <c r="M18" s="246"/>
      <c r="N18" s="246"/>
    </row>
    <row r="19" spans="1:14">
      <c r="A19" s="246"/>
      <c r="B19" s="246"/>
      <c r="C19" s="246"/>
      <c r="D19" s="246"/>
      <c r="E19" s="246"/>
      <c r="F19" s="246"/>
      <c r="G19" s="246"/>
      <c r="H19" s="246"/>
      <c r="I19" s="246"/>
      <c r="J19" s="246"/>
      <c r="K19" s="246"/>
      <c r="L19" s="246"/>
      <c r="M19" s="246"/>
      <c r="N19" s="246"/>
    </row>
    <row r="20" spans="1:14">
      <c r="A20" s="246"/>
      <c r="B20" s="246"/>
      <c r="C20" s="246"/>
      <c r="D20" s="246"/>
      <c r="E20" s="246"/>
      <c r="F20" s="246"/>
      <c r="G20" s="246"/>
      <c r="H20" s="246"/>
      <c r="I20" s="246"/>
      <c r="J20" s="246"/>
      <c r="K20" s="246"/>
      <c r="L20" s="246"/>
      <c r="M20" s="246"/>
      <c r="N20" s="246"/>
    </row>
    <row r="21" spans="1:14">
      <c r="A21" s="246"/>
      <c r="B21" s="246"/>
      <c r="C21" s="246"/>
      <c r="D21" s="246"/>
      <c r="E21" s="246"/>
      <c r="F21" s="246"/>
      <c r="G21" s="246"/>
      <c r="H21" s="246"/>
      <c r="I21" s="246"/>
      <c r="J21" s="246"/>
      <c r="K21" s="246"/>
      <c r="L21" s="246"/>
      <c r="M21" s="246"/>
      <c r="N21" s="246"/>
    </row>
    <row r="22" spans="1:14">
      <c r="A22" s="246"/>
      <c r="B22" s="246"/>
      <c r="C22" s="246"/>
      <c r="D22" s="246"/>
      <c r="E22" s="246"/>
      <c r="F22" s="246"/>
      <c r="G22" s="246"/>
      <c r="H22" s="246"/>
      <c r="I22" s="246"/>
      <c r="J22" s="246"/>
      <c r="K22" s="246"/>
      <c r="L22" s="246"/>
      <c r="M22" s="246"/>
      <c r="N22" s="246"/>
    </row>
    <row r="23" spans="1:14">
      <c r="A23" s="246"/>
      <c r="B23" s="246"/>
      <c r="C23" s="246"/>
      <c r="D23" s="246"/>
      <c r="E23" s="246"/>
      <c r="F23" s="246"/>
      <c r="G23" s="246"/>
      <c r="H23" s="246"/>
      <c r="I23" s="246"/>
      <c r="J23" s="246"/>
      <c r="K23" s="246"/>
      <c r="L23" s="246"/>
      <c r="M23" s="246"/>
      <c r="N23" s="246"/>
    </row>
    <row r="24" spans="1:14">
      <c r="A24" s="246"/>
      <c r="B24" s="246"/>
      <c r="C24" s="246"/>
      <c r="D24" s="246"/>
      <c r="E24" s="246"/>
      <c r="F24" s="246"/>
      <c r="G24" s="246"/>
      <c r="H24" s="246"/>
      <c r="I24" s="246"/>
      <c r="J24" s="246"/>
      <c r="K24" s="246"/>
      <c r="L24" s="246"/>
      <c r="M24" s="246"/>
      <c r="N24" s="246"/>
    </row>
    <row r="25" spans="1:14">
      <c r="A25" s="246"/>
      <c r="B25" s="246"/>
      <c r="C25" s="246"/>
      <c r="D25" s="246"/>
      <c r="E25" s="246"/>
      <c r="F25" s="246"/>
      <c r="G25" s="246"/>
      <c r="H25" s="246"/>
      <c r="I25" s="246"/>
      <c r="J25" s="246"/>
      <c r="K25" s="246"/>
      <c r="L25" s="246"/>
      <c r="M25" s="246"/>
      <c r="N25" s="246"/>
    </row>
    <row r="26" spans="1:14">
      <c r="A26" s="246"/>
      <c r="B26" s="246"/>
      <c r="C26" s="246"/>
      <c r="D26" s="246"/>
      <c r="E26" s="246"/>
      <c r="F26" s="246"/>
      <c r="G26" s="246"/>
      <c r="H26" s="246"/>
      <c r="I26" s="246"/>
      <c r="J26" s="246"/>
      <c r="K26" s="246"/>
      <c r="L26" s="246"/>
      <c r="M26" s="246"/>
      <c r="N26" s="246"/>
    </row>
    <row r="27" spans="1:14">
      <c r="A27" s="246"/>
      <c r="B27" s="246"/>
      <c r="C27" s="246"/>
      <c r="D27" s="246"/>
      <c r="E27" s="246"/>
      <c r="F27" s="246"/>
      <c r="G27" s="246"/>
      <c r="H27" s="246"/>
      <c r="I27" s="246"/>
      <c r="J27" s="246"/>
      <c r="K27" s="246"/>
      <c r="L27" s="246"/>
      <c r="M27" s="246"/>
      <c r="N27" s="246"/>
    </row>
    <row r="28" spans="1:14">
      <c r="A28" s="246"/>
      <c r="B28" s="246"/>
      <c r="C28" s="246"/>
      <c r="D28" s="246"/>
      <c r="E28" s="246"/>
      <c r="F28" s="246"/>
      <c r="G28" s="246"/>
      <c r="H28" s="246"/>
      <c r="I28" s="246"/>
      <c r="J28" s="246"/>
      <c r="K28" s="246"/>
      <c r="L28" s="246"/>
      <c r="M28" s="246"/>
      <c r="N28" s="246"/>
    </row>
    <row r="29" spans="1:14">
      <c r="A29" s="246"/>
      <c r="B29" s="246"/>
      <c r="C29" s="246"/>
      <c r="D29" s="246"/>
      <c r="E29" s="246"/>
      <c r="F29" s="246"/>
      <c r="G29" s="246"/>
      <c r="H29" s="246"/>
      <c r="I29" s="246"/>
      <c r="J29" s="246"/>
      <c r="K29" s="246"/>
      <c r="L29" s="246"/>
      <c r="M29" s="246"/>
      <c r="N29" s="246"/>
    </row>
    <row r="30" spans="1:14">
      <c r="A30" s="246"/>
      <c r="B30" s="246"/>
      <c r="C30" s="246"/>
      <c r="D30" s="246"/>
      <c r="E30" s="246"/>
      <c r="F30" s="246"/>
      <c r="G30" s="246"/>
      <c r="H30" s="246"/>
      <c r="I30" s="246"/>
      <c r="J30" s="246"/>
      <c r="K30" s="246"/>
      <c r="L30" s="246"/>
      <c r="M30" s="246"/>
      <c r="N30" s="246"/>
    </row>
    <row r="31" spans="1:14">
      <c r="A31" s="246"/>
      <c r="B31" s="246"/>
      <c r="C31" s="246"/>
      <c r="D31" s="246"/>
      <c r="E31" s="246"/>
      <c r="F31" s="246"/>
      <c r="G31" s="246"/>
      <c r="H31" s="246"/>
      <c r="I31" s="246"/>
      <c r="J31" s="246"/>
      <c r="K31" s="246"/>
      <c r="L31" s="246"/>
      <c r="M31" s="246"/>
      <c r="N31" s="24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52"/>
  <sheetViews>
    <sheetView workbookViewId="0">
      <pane ySplit="1" topLeftCell="A2" activePane="bottomLeft" state="frozen"/>
      <selection pane="bottomLeft"/>
    </sheetView>
  </sheetViews>
  <sheetFormatPr defaultColWidth="8.85546875" defaultRowHeight="12.75"/>
  <cols>
    <col min="1" max="1" width="19" customWidth="1"/>
    <col min="2" max="2" width="27.42578125" customWidth="1"/>
    <col min="3" max="3" width="78.140625" customWidth="1"/>
  </cols>
  <sheetData>
    <row r="1" spans="1:3" s="25" customFormat="1">
      <c r="A1" s="21" t="s">
        <v>646</v>
      </c>
      <c r="B1" s="21" t="s">
        <v>647</v>
      </c>
      <c r="C1" s="21" t="s">
        <v>648</v>
      </c>
    </row>
    <row r="2" spans="1:3">
      <c r="A2" s="15" t="s">
        <v>649</v>
      </c>
      <c r="B2" s="15" t="s">
        <v>650</v>
      </c>
      <c r="C2" s="15" t="s">
        <v>651</v>
      </c>
    </row>
    <row r="3" spans="1:3">
      <c r="A3" s="15" t="s">
        <v>95</v>
      </c>
      <c r="B3" s="15" t="s">
        <v>650</v>
      </c>
      <c r="C3" s="15" t="s">
        <v>652</v>
      </c>
    </row>
    <row r="4" spans="1:3">
      <c r="A4" s="15" t="s">
        <v>0</v>
      </c>
      <c r="B4" s="15" t="s">
        <v>650</v>
      </c>
      <c r="C4" s="15" t="s">
        <v>653</v>
      </c>
    </row>
    <row r="5" spans="1:3">
      <c r="A5" s="16" t="s">
        <v>942</v>
      </c>
      <c r="B5" s="16" t="s">
        <v>650</v>
      </c>
      <c r="C5" s="15" t="s">
        <v>654</v>
      </c>
    </row>
    <row r="6" spans="1:3">
      <c r="A6" s="17" t="s">
        <v>943</v>
      </c>
      <c r="B6" s="17" t="s">
        <v>650</v>
      </c>
      <c r="C6" s="15" t="s">
        <v>655</v>
      </c>
    </row>
    <row r="7" spans="1:3">
      <c r="A7" s="17" t="s">
        <v>656</v>
      </c>
      <c r="B7" s="17" t="s">
        <v>650</v>
      </c>
      <c r="C7" s="15" t="s">
        <v>657</v>
      </c>
    </row>
    <row r="8" spans="1:3">
      <c r="A8" s="15" t="s">
        <v>100</v>
      </c>
      <c r="B8" s="15" t="s">
        <v>650</v>
      </c>
      <c r="C8" s="15" t="s">
        <v>658</v>
      </c>
    </row>
    <row r="9" spans="1:3" ht="33.75">
      <c r="A9" s="18" t="s">
        <v>106</v>
      </c>
      <c r="B9" s="18" t="s">
        <v>659</v>
      </c>
      <c r="C9" s="15" t="s">
        <v>660</v>
      </c>
    </row>
    <row r="10" spans="1:3" ht="56.25">
      <c r="A10" s="18" t="s">
        <v>111</v>
      </c>
      <c r="B10" s="18" t="s">
        <v>661</v>
      </c>
      <c r="C10" s="15" t="s">
        <v>662</v>
      </c>
    </row>
    <row r="11" spans="1:3" ht="33.75">
      <c r="A11" s="15" t="s">
        <v>2</v>
      </c>
      <c r="B11" s="18" t="s">
        <v>663</v>
      </c>
      <c r="C11" s="15" t="s">
        <v>664</v>
      </c>
    </row>
    <row r="12" spans="1:3" ht="33.75">
      <c r="A12" s="15" t="s">
        <v>665</v>
      </c>
      <c r="B12" s="18" t="s">
        <v>663</v>
      </c>
      <c r="C12" s="15" t="s">
        <v>666</v>
      </c>
    </row>
    <row r="13" spans="1:3" ht="56.25">
      <c r="A13" s="18" t="s">
        <v>112</v>
      </c>
      <c r="B13" s="18" t="s">
        <v>661</v>
      </c>
      <c r="C13" s="15" t="s">
        <v>667</v>
      </c>
    </row>
    <row r="14" spans="1:3" ht="22.5">
      <c r="A14" s="18" t="s">
        <v>668</v>
      </c>
      <c r="B14" s="18"/>
      <c r="C14" s="15" t="s">
        <v>669</v>
      </c>
    </row>
    <row r="15" spans="1:3">
      <c r="A15" s="18" t="s">
        <v>670</v>
      </c>
      <c r="B15" s="18"/>
      <c r="C15" s="15" t="s">
        <v>671</v>
      </c>
    </row>
    <row r="16" spans="1:3">
      <c r="A16" s="18" t="s">
        <v>672</v>
      </c>
      <c r="B16" s="18"/>
      <c r="C16" s="15" t="s">
        <v>673</v>
      </c>
    </row>
    <row r="17" spans="1:3">
      <c r="A17" s="18" t="s">
        <v>674</v>
      </c>
      <c r="B17" s="18"/>
      <c r="C17" s="15" t="s">
        <v>675</v>
      </c>
    </row>
    <row r="18" spans="1:3" ht="22.5">
      <c r="A18" s="18" t="s">
        <v>676</v>
      </c>
      <c r="B18" s="18"/>
      <c r="C18" s="15" t="s">
        <v>677</v>
      </c>
    </row>
    <row r="19" spans="1:3">
      <c r="A19" s="18" t="s">
        <v>678</v>
      </c>
      <c r="B19" s="18"/>
      <c r="C19" s="15" t="s">
        <v>679</v>
      </c>
    </row>
    <row r="20" spans="1:3" ht="33.75">
      <c r="A20" s="18" t="s">
        <v>137</v>
      </c>
      <c r="B20" s="18"/>
      <c r="C20" s="15" t="s">
        <v>680</v>
      </c>
    </row>
    <row r="21" spans="1:3" ht="33.75">
      <c r="A21" s="18" t="s">
        <v>681</v>
      </c>
      <c r="B21" s="18"/>
      <c r="C21" s="15" t="s">
        <v>682</v>
      </c>
    </row>
    <row r="22" spans="1:3" ht="67.5">
      <c r="A22" s="18" t="s">
        <v>683</v>
      </c>
      <c r="B22" s="18"/>
      <c r="C22" s="15" t="s">
        <v>684</v>
      </c>
    </row>
    <row r="23" spans="1:3" ht="22.5">
      <c r="A23" s="18" t="s">
        <v>685</v>
      </c>
      <c r="B23" s="18"/>
      <c r="C23" s="15" t="s">
        <v>686</v>
      </c>
    </row>
    <row r="24" spans="1:3" ht="67.5">
      <c r="A24" s="18" t="s">
        <v>687</v>
      </c>
      <c r="B24" s="18"/>
      <c r="C24" s="15" t="s">
        <v>688</v>
      </c>
    </row>
    <row r="25" spans="1:3" ht="112.5">
      <c r="A25" s="18" t="s">
        <v>689</v>
      </c>
      <c r="B25" s="18"/>
      <c r="C25" s="15" t="s">
        <v>690</v>
      </c>
    </row>
    <row r="26" spans="1:3" ht="33.75">
      <c r="A26" s="18" t="s">
        <v>691</v>
      </c>
      <c r="B26" s="18"/>
      <c r="C26" s="15" t="s">
        <v>692</v>
      </c>
    </row>
    <row r="27" spans="1:3" ht="45">
      <c r="A27" s="18" t="s">
        <v>693</v>
      </c>
      <c r="B27" s="18"/>
      <c r="C27" s="15" t="s">
        <v>694</v>
      </c>
    </row>
    <row r="28" spans="1:3" ht="202.5">
      <c r="A28" s="18" t="s">
        <v>695</v>
      </c>
      <c r="B28" s="18"/>
      <c r="C28" s="15" t="s">
        <v>696</v>
      </c>
    </row>
    <row r="29" spans="1:3" ht="168.75">
      <c r="A29" s="18" t="s">
        <v>697</v>
      </c>
      <c r="B29" s="18"/>
      <c r="C29" s="15" t="s">
        <v>698</v>
      </c>
    </row>
    <row r="30" spans="1:3" ht="33.75">
      <c r="A30" s="18" t="s">
        <v>699</v>
      </c>
      <c r="B30" s="18"/>
      <c r="C30" s="15" t="s">
        <v>700</v>
      </c>
    </row>
    <row r="31" spans="1:3" ht="78.75">
      <c r="A31" s="18" t="s">
        <v>701</v>
      </c>
      <c r="B31" s="18"/>
      <c r="C31" s="15" t="s">
        <v>702</v>
      </c>
    </row>
    <row r="32" spans="1:3" ht="67.5">
      <c r="A32" s="18" t="s">
        <v>703</v>
      </c>
      <c r="B32" s="18"/>
      <c r="C32" s="15" t="s">
        <v>704</v>
      </c>
    </row>
    <row r="33" spans="1:3" ht="45">
      <c r="A33" s="18" t="s">
        <v>705</v>
      </c>
      <c r="B33" s="18"/>
      <c r="C33" s="15" t="s">
        <v>706</v>
      </c>
    </row>
    <row r="34" spans="1:3" ht="45">
      <c r="A34" s="18" t="s">
        <v>707</v>
      </c>
      <c r="B34" s="18"/>
      <c r="C34" s="15" t="s">
        <v>708</v>
      </c>
    </row>
    <row r="35" spans="1:3" ht="67.5">
      <c r="A35" s="18" t="s">
        <v>709</v>
      </c>
      <c r="B35" s="18"/>
      <c r="C35" s="15" t="s">
        <v>710</v>
      </c>
    </row>
    <row r="36" spans="1:3" ht="22.5">
      <c r="A36" s="18" t="s">
        <v>711</v>
      </c>
      <c r="B36" s="18"/>
      <c r="C36" s="15" t="s">
        <v>712</v>
      </c>
    </row>
    <row r="37" spans="1:3" ht="22.5">
      <c r="A37" s="18" t="s">
        <v>713</v>
      </c>
      <c r="B37" s="18"/>
      <c r="C37" s="15" t="s">
        <v>714</v>
      </c>
    </row>
    <row r="38" spans="1:3" ht="33.75">
      <c r="A38" s="18" t="s">
        <v>715</v>
      </c>
      <c r="B38" s="18"/>
      <c r="C38" s="15" t="s">
        <v>716</v>
      </c>
    </row>
    <row r="39" spans="1:3" ht="33.75">
      <c r="A39" s="18" t="s">
        <v>717</v>
      </c>
      <c r="B39" s="18"/>
      <c r="C39" s="15" t="s">
        <v>718</v>
      </c>
    </row>
    <row r="40" spans="1:3" ht="22.5">
      <c r="A40" s="18" t="s">
        <v>719</v>
      </c>
      <c r="B40" s="18"/>
      <c r="C40" s="15" t="s">
        <v>720</v>
      </c>
    </row>
    <row r="41" spans="1:3" ht="33.75">
      <c r="A41" s="18" t="s">
        <v>721</v>
      </c>
      <c r="B41" s="18"/>
      <c r="C41" s="15" t="s">
        <v>722</v>
      </c>
    </row>
    <row r="42" spans="1:3" ht="67.5">
      <c r="A42" s="18" t="s">
        <v>723</v>
      </c>
      <c r="B42" s="18"/>
      <c r="C42" s="15" t="s">
        <v>930</v>
      </c>
    </row>
    <row r="43" spans="1:3" ht="22.5">
      <c r="A43" s="18" t="s">
        <v>724</v>
      </c>
      <c r="B43" s="18"/>
      <c r="C43" s="15" t="s">
        <v>725</v>
      </c>
    </row>
    <row r="44" spans="1:3" ht="22.5">
      <c r="A44" s="18" t="s">
        <v>726</v>
      </c>
      <c r="B44" s="18"/>
      <c r="C44" s="15" t="s">
        <v>727</v>
      </c>
    </row>
    <row r="45" spans="1:3" ht="33.75">
      <c r="A45" s="15" t="s">
        <v>3</v>
      </c>
      <c r="B45" s="15" t="s">
        <v>732</v>
      </c>
      <c r="C45" s="15" t="s">
        <v>731</v>
      </c>
    </row>
    <row r="46" spans="1:3" ht="22.5">
      <c r="A46" s="15" t="s">
        <v>108</v>
      </c>
      <c r="B46" s="15" t="s">
        <v>732</v>
      </c>
      <c r="C46" s="15" t="s">
        <v>733</v>
      </c>
    </row>
    <row r="47" spans="1:3" ht="33.75">
      <c r="A47" s="15" t="s">
        <v>109</v>
      </c>
      <c r="B47" s="15" t="s">
        <v>732</v>
      </c>
      <c r="C47" s="15" t="s">
        <v>734</v>
      </c>
    </row>
    <row r="48" spans="1:3" ht="22.5">
      <c r="A48" s="15" t="s">
        <v>110</v>
      </c>
      <c r="B48" s="15" t="s">
        <v>732</v>
      </c>
      <c r="C48" s="15" t="s">
        <v>735</v>
      </c>
    </row>
    <row r="49" spans="1:3">
      <c r="A49" s="15" t="s">
        <v>728</v>
      </c>
      <c r="B49" s="15" t="s">
        <v>736</v>
      </c>
      <c r="C49" s="15" t="s">
        <v>737</v>
      </c>
    </row>
    <row r="50" spans="1:3" ht="90">
      <c r="A50" s="15" t="s">
        <v>729</v>
      </c>
      <c r="B50" s="15" t="s">
        <v>736</v>
      </c>
      <c r="C50" s="15" t="s">
        <v>738</v>
      </c>
    </row>
    <row r="51" spans="1:3">
      <c r="A51" s="15" t="s">
        <v>730</v>
      </c>
      <c r="B51" s="15" t="s">
        <v>736</v>
      </c>
      <c r="C51" s="15" t="s">
        <v>739</v>
      </c>
    </row>
    <row r="52" spans="1:3" ht="22.5">
      <c r="A52" s="15" t="s">
        <v>107</v>
      </c>
      <c r="B52" s="15" t="s">
        <v>732</v>
      </c>
      <c r="C52" s="15" t="s">
        <v>740</v>
      </c>
    </row>
  </sheetData>
  <conditionalFormatting sqref="A2:B13">
    <cfRule type="expression" dxfId="151" priority="5">
      <formula>MOD(ROW(),2)=0</formula>
    </cfRule>
  </conditionalFormatting>
  <conditionalFormatting sqref="C2:C13">
    <cfRule type="expression" dxfId="150" priority="4">
      <formula>MOD(ROW(),2)=0</formula>
    </cfRule>
  </conditionalFormatting>
  <conditionalFormatting sqref="C14:C44">
    <cfRule type="expression" dxfId="149" priority="3">
      <formula>MOD(ROW(),2)=0</formula>
    </cfRule>
  </conditionalFormatting>
  <conditionalFormatting sqref="A14:B44">
    <cfRule type="expression" dxfId="148" priority="2">
      <formula>MOD(ROW(),2)=0</formula>
    </cfRule>
  </conditionalFormatting>
  <conditionalFormatting sqref="A45:C52">
    <cfRule type="expression" dxfId="147"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J700"/>
  <sheetViews>
    <sheetView zoomScaleNormal="100" workbookViewId="0">
      <pane xSplit="3" ySplit="1" topLeftCell="D2" activePane="bottomRight" state="frozen"/>
      <selection pane="topRight" activeCell="D1" sqref="D1"/>
      <selection pane="bottomLeft" activeCell="A2" sqref="A2"/>
      <selection pane="bottomRight"/>
    </sheetView>
  </sheetViews>
  <sheetFormatPr defaultColWidth="9.140625" defaultRowHeight="11.25"/>
  <cols>
    <col min="1" max="1" width="34" style="3" customWidth="1"/>
    <col min="2" max="2" width="15.42578125" style="3" customWidth="1"/>
    <col min="3" max="3" width="7.28515625" style="38" customWidth="1"/>
    <col min="4" max="4" width="8.85546875" style="298" customWidth="1"/>
    <col min="5" max="5" width="8.85546875" style="299" customWidth="1"/>
    <col min="6" max="6" width="19.85546875" style="28" customWidth="1"/>
    <col min="7" max="7" width="14.7109375" style="2" customWidth="1"/>
    <col min="8" max="8" width="13" style="36" customWidth="1"/>
    <col min="9" max="9" width="9.28515625" style="36" customWidth="1"/>
    <col min="10" max="11" width="9.28515625" style="38" customWidth="1"/>
    <col min="12" max="12" width="9.28515625" style="6" customWidth="1"/>
    <col min="13" max="13" width="12" style="6" customWidth="1"/>
    <col min="14" max="14" width="11.42578125" style="2" hidden="1" customWidth="1"/>
    <col min="15" max="15" width="12.42578125" style="6" customWidth="1"/>
    <col min="16" max="16" width="15.140625" style="2" hidden="1" customWidth="1"/>
    <col min="17" max="17" width="11.85546875" style="6" customWidth="1"/>
    <col min="18" max="18" width="18.42578125" style="2" hidden="1" customWidth="1"/>
    <col min="19" max="19" width="12.42578125" style="6" customWidth="1"/>
    <col min="20" max="20" width="18.85546875" style="2" hidden="1" customWidth="1"/>
    <col min="21" max="21" width="12.85546875" style="6" customWidth="1"/>
    <col min="22" max="22" width="14.42578125" style="2" hidden="1" customWidth="1"/>
    <col min="23" max="23" width="13.42578125" style="10" bestFit="1" customWidth="1"/>
    <col min="24" max="24" width="14.42578125" style="2" hidden="1" customWidth="1"/>
    <col min="25" max="25" width="12.42578125" style="20" bestFit="1" customWidth="1"/>
    <col min="26" max="26" width="22.42578125" style="4" hidden="1" customWidth="1"/>
    <col min="27" max="27" width="12.5703125" style="20" bestFit="1" customWidth="1"/>
    <col min="28" max="28" width="18.42578125" style="5" hidden="1" customWidth="1"/>
    <col min="29" max="29" width="12.5703125" style="20" bestFit="1" customWidth="1"/>
    <col min="30" max="30" width="18.42578125" style="5" hidden="1" customWidth="1"/>
    <col min="31" max="31" width="13" style="20" bestFit="1" customWidth="1"/>
    <col min="32" max="32" width="18.85546875" style="5" hidden="1" customWidth="1"/>
    <col min="33" max="33" width="9.85546875" style="20" customWidth="1"/>
    <col min="34" max="34" width="14.42578125" style="4" hidden="1" customWidth="1"/>
    <col min="35" max="35" width="11.5703125" style="71" bestFit="1" customWidth="1"/>
    <col min="36" max="36" width="16" style="13" hidden="1" customWidth="1"/>
    <col min="37" max="37" width="14" style="22" bestFit="1" customWidth="1"/>
    <col min="38" max="38" width="15.42578125" style="22" hidden="1" customWidth="1"/>
    <col min="39" max="39" width="14" style="22" bestFit="1" customWidth="1"/>
    <col min="40" max="40" width="16.42578125" style="22" hidden="1" customWidth="1"/>
    <col min="41" max="41" width="14" style="22" bestFit="1" customWidth="1"/>
    <col min="42" max="42" width="16.42578125" style="22" hidden="1" customWidth="1"/>
    <col min="43" max="43" width="14" style="22" bestFit="1" customWidth="1"/>
    <col min="44" max="44" width="18.140625" style="22" hidden="1" customWidth="1"/>
    <col min="45" max="45" width="14" style="26" bestFit="1" customWidth="1"/>
    <col min="46" max="46" width="14" style="22" hidden="1" customWidth="1"/>
    <col min="47" max="47" width="15.42578125" style="23" bestFit="1" customWidth="1"/>
    <col min="48" max="48" width="15.85546875" style="23" hidden="1" customWidth="1"/>
    <col min="49" max="49" width="16.42578125" style="23" bestFit="1" customWidth="1"/>
    <col min="50" max="50" width="16.42578125" style="23" hidden="1" customWidth="1"/>
    <col min="51" max="51" width="16.42578125" style="23" bestFit="1" customWidth="1"/>
    <col min="52" max="52" width="16.42578125" style="23" hidden="1" customWidth="1"/>
    <col min="53" max="53" width="17.140625" style="23" bestFit="1" customWidth="1"/>
    <col min="54" max="54" width="18.140625" style="23" hidden="1" customWidth="1"/>
    <col min="55" max="55" width="13.42578125" style="24" bestFit="1" customWidth="1"/>
    <col min="56" max="56" width="15.85546875" style="1" hidden="1" customWidth="1"/>
    <col min="57" max="57" width="12.28515625" style="1" hidden="1" customWidth="1"/>
    <col min="58" max="60" width="9.140625" style="1"/>
    <col min="61" max="61" width="9.140625" style="1" customWidth="1"/>
    <col min="62" max="62" width="9.140625" style="1" hidden="1" customWidth="1"/>
    <col min="63" max="64" width="9.140625" style="1" customWidth="1"/>
    <col min="65" max="16384" width="9.140625" style="1"/>
  </cols>
  <sheetData>
    <row r="1" spans="1:62" s="66" customFormat="1" ht="51" customHeight="1">
      <c r="A1" s="66" t="s">
        <v>649</v>
      </c>
      <c r="B1" s="66" t="s">
        <v>95</v>
      </c>
      <c r="C1" s="72" t="s">
        <v>0</v>
      </c>
      <c r="D1" s="300" t="s">
        <v>942</v>
      </c>
      <c r="E1" s="301" t="s">
        <v>943</v>
      </c>
      <c r="F1" s="65" t="s">
        <v>656</v>
      </c>
      <c r="G1" s="66" t="s">
        <v>100</v>
      </c>
      <c r="H1" s="69" t="s">
        <v>106</v>
      </c>
      <c r="I1" s="69" t="s">
        <v>111</v>
      </c>
      <c r="J1" s="72" t="s">
        <v>2</v>
      </c>
      <c r="K1" s="72" t="s">
        <v>133</v>
      </c>
      <c r="L1" s="69" t="s">
        <v>112</v>
      </c>
      <c r="M1" s="286" t="s">
        <v>113</v>
      </c>
      <c r="N1" s="287" t="s">
        <v>741</v>
      </c>
      <c r="O1" s="286" t="s">
        <v>114</v>
      </c>
      <c r="P1" s="287" t="s">
        <v>742</v>
      </c>
      <c r="Q1" s="286" t="s">
        <v>115</v>
      </c>
      <c r="R1" s="287" t="s">
        <v>743</v>
      </c>
      <c r="S1" s="286" t="s">
        <v>116</v>
      </c>
      <c r="T1" s="287" t="s">
        <v>764</v>
      </c>
      <c r="U1" s="286" t="s">
        <v>117</v>
      </c>
      <c r="V1" s="287" t="s">
        <v>745</v>
      </c>
      <c r="W1" s="286" t="s">
        <v>98</v>
      </c>
      <c r="X1" s="66" t="s">
        <v>746</v>
      </c>
      <c r="Y1" s="70" t="s">
        <v>118</v>
      </c>
      <c r="Z1" s="67" t="s">
        <v>765</v>
      </c>
      <c r="AA1" s="70" t="s">
        <v>119</v>
      </c>
      <c r="AB1" s="67" t="s">
        <v>766</v>
      </c>
      <c r="AC1" s="70" t="s">
        <v>120</v>
      </c>
      <c r="AD1" s="67" t="s">
        <v>767</v>
      </c>
      <c r="AE1" s="70" t="s">
        <v>121</v>
      </c>
      <c r="AF1" s="67" t="s">
        <v>768</v>
      </c>
      <c r="AG1" s="70" t="s">
        <v>122</v>
      </c>
      <c r="AH1" s="67" t="s">
        <v>769</v>
      </c>
      <c r="AI1" s="70" t="s">
        <v>99</v>
      </c>
      <c r="AJ1" s="66" t="s">
        <v>752</v>
      </c>
      <c r="AK1" s="74" t="s">
        <v>123</v>
      </c>
      <c r="AL1" s="74" t="s">
        <v>771</v>
      </c>
      <c r="AM1" s="74" t="s">
        <v>124</v>
      </c>
      <c r="AN1" s="74" t="s">
        <v>772</v>
      </c>
      <c r="AO1" s="74" t="s">
        <v>125</v>
      </c>
      <c r="AP1" s="74" t="s">
        <v>773</v>
      </c>
      <c r="AQ1" s="74" t="s">
        <v>126</v>
      </c>
      <c r="AR1" s="74" t="s">
        <v>774</v>
      </c>
      <c r="AS1" s="74" t="s">
        <v>127</v>
      </c>
      <c r="AT1" s="68" t="s">
        <v>775</v>
      </c>
      <c r="AU1" s="288" t="s">
        <v>128</v>
      </c>
      <c r="AV1" s="288" t="s">
        <v>776</v>
      </c>
      <c r="AW1" s="288" t="s">
        <v>129</v>
      </c>
      <c r="AX1" s="288" t="s">
        <v>777</v>
      </c>
      <c r="AY1" s="288" t="s">
        <v>130</v>
      </c>
      <c r="AZ1" s="288" t="s">
        <v>778</v>
      </c>
      <c r="BA1" s="288" t="s">
        <v>131</v>
      </c>
      <c r="BB1" s="288" t="s">
        <v>779</v>
      </c>
      <c r="BC1" s="288" t="s">
        <v>132</v>
      </c>
      <c r="BD1" s="66" t="s">
        <v>780</v>
      </c>
      <c r="BE1" s="66" t="s">
        <v>763</v>
      </c>
      <c r="BJ1" s="66">
        <f>IF(BJ4=1,1,0)</f>
        <v>1</v>
      </c>
    </row>
    <row r="2" spans="1:62" ht="11.25" customHeight="1">
      <c r="A2" s="7" t="s">
        <v>407</v>
      </c>
      <c r="B2" s="7" t="s">
        <v>378</v>
      </c>
      <c r="C2" s="37" t="s">
        <v>54</v>
      </c>
      <c r="D2" s="296">
        <v>2008</v>
      </c>
      <c r="E2" s="297">
        <v>20008</v>
      </c>
      <c r="F2" s="27" t="s">
        <v>194</v>
      </c>
      <c r="G2" s="73" t="s">
        <v>137</v>
      </c>
      <c r="H2" s="35">
        <v>18351295</v>
      </c>
      <c r="I2" s="35">
        <v>10856</v>
      </c>
      <c r="J2" s="37" t="s">
        <v>15</v>
      </c>
      <c r="K2" s="37" t="s">
        <v>138</v>
      </c>
      <c r="L2" s="8">
        <v>5364</v>
      </c>
      <c r="M2" s="8">
        <v>13863377</v>
      </c>
      <c r="N2" s="9"/>
      <c r="O2" s="8">
        <v>10838293</v>
      </c>
      <c r="P2" s="9"/>
      <c r="Q2" s="8">
        <v>26232805</v>
      </c>
      <c r="R2" s="9"/>
      <c r="S2" s="8">
        <v>2519598</v>
      </c>
      <c r="T2" s="9"/>
      <c r="U2" s="8">
        <v>13744472</v>
      </c>
      <c r="V2" s="9"/>
      <c r="W2" s="33">
        <v>67198545</v>
      </c>
      <c r="X2" s="9"/>
      <c r="Y2" s="30">
        <v>7168</v>
      </c>
      <c r="Z2" s="9"/>
      <c r="AA2" s="30">
        <v>5454</v>
      </c>
      <c r="AB2" s="9"/>
      <c r="AC2" s="30">
        <v>13069</v>
      </c>
      <c r="AD2" s="9"/>
      <c r="AE2" s="30">
        <v>1435</v>
      </c>
      <c r="AF2" s="9"/>
      <c r="AG2" s="30">
        <v>6229</v>
      </c>
      <c r="AH2" s="9"/>
      <c r="AI2" s="32">
        <v>33355</v>
      </c>
      <c r="AJ2" s="12"/>
      <c r="AK2" s="22">
        <v>613578164</v>
      </c>
      <c r="AM2" s="22">
        <v>427087110</v>
      </c>
      <c r="AO2" s="22">
        <v>887290448</v>
      </c>
      <c r="AQ2" s="22">
        <v>111200856</v>
      </c>
      <c r="AS2" s="26">
        <v>2039156578</v>
      </c>
      <c r="AU2" s="23">
        <v>44.258899999999997</v>
      </c>
      <c r="AW2" s="23">
        <v>39.4054</v>
      </c>
      <c r="AY2" s="23">
        <v>33.823700000000002</v>
      </c>
      <c r="BA2" s="23">
        <v>44.134399999999999</v>
      </c>
      <c r="BC2" s="24">
        <v>30.345199999999998</v>
      </c>
      <c r="BE2" s="1" t="str">
        <f t="shared" ref="BE2:BE65" si="0">IF(BD2&amp;BB2&amp;AZ2&amp;AX2&amp;AV2&amp;AT2&amp;AR2&amp;AP2&amp;AN2&amp;AL2&amp;AJ2&amp;AH2&amp;AF2&amp;AD2&amp;AB2&amp;Z2&amp;X2&amp;V2&amp;T2&amp;R2&amp;P2&amp;N2&lt;&gt;"","Yes","No")</f>
        <v>No</v>
      </c>
      <c r="BJ2" s="1" t="s">
        <v>845</v>
      </c>
    </row>
    <row r="3" spans="1:62" ht="11.25" customHeight="1">
      <c r="A3" s="7" t="s">
        <v>407</v>
      </c>
      <c r="B3" s="7" t="s">
        <v>378</v>
      </c>
      <c r="C3" s="37" t="s">
        <v>54</v>
      </c>
      <c r="D3" s="296">
        <v>2008</v>
      </c>
      <c r="E3" s="297">
        <v>20008</v>
      </c>
      <c r="F3" s="27" t="s">
        <v>194</v>
      </c>
      <c r="G3" s="73" t="s">
        <v>137</v>
      </c>
      <c r="H3" s="35">
        <v>18351295</v>
      </c>
      <c r="I3" s="35">
        <v>10856</v>
      </c>
      <c r="J3" s="37" t="s">
        <v>13</v>
      </c>
      <c r="K3" s="37" t="s">
        <v>138</v>
      </c>
      <c r="L3" s="8">
        <v>488</v>
      </c>
      <c r="M3" s="8">
        <v>1784708</v>
      </c>
      <c r="N3" s="9"/>
      <c r="O3" s="8">
        <v>483876</v>
      </c>
      <c r="P3" s="9"/>
      <c r="Q3" s="8">
        <v>94910</v>
      </c>
      <c r="R3" s="9"/>
      <c r="S3" s="8">
        <v>97526</v>
      </c>
      <c r="T3" s="9"/>
      <c r="U3" s="8">
        <v>169085</v>
      </c>
      <c r="V3" s="9"/>
      <c r="W3" s="33">
        <v>2630105</v>
      </c>
      <c r="X3" s="9"/>
      <c r="Y3" s="30">
        <v>870</v>
      </c>
      <c r="Z3" s="9"/>
      <c r="AA3" s="30">
        <v>243</v>
      </c>
      <c r="AB3" s="9"/>
      <c r="AC3" s="30">
        <v>49</v>
      </c>
      <c r="AD3" s="9"/>
      <c r="AE3" s="30">
        <v>65</v>
      </c>
      <c r="AF3" s="9"/>
      <c r="AG3" s="30">
        <v>82</v>
      </c>
      <c r="AH3" s="9"/>
      <c r="AI3" s="32">
        <v>1309</v>
      </c>
      <c r="AJ3" s="12"/>
      <c r="AK3" s="22">
        <v>66325261</v>
      </c>
      <c r="AM3" s="22">
        <v>18370483</v>
      </c>
      <c r="AO3" s="22">
        <v>5328185</v>
      </c>
      <c r="AQ3" s="22">
        <v>4252222</v>
      </c>
      <c r="AS3" s="26">
        <v>94276151</v>
      </c>
      <c r="AU3" s="23">
        <v>37.1631</v>
      </c>
      <c r="AW3" s="23">
        <v>37.965299999999999</v>
      </c>
      <c r="AY3" s="23">
        <v>56.139299999999999</v>
      </c>
      <c r="BA3" s="23">
        <v>43.600900000000003</v>
      </c>
      <c r="BC3" s="24">
        <v>35.844999999999999</v>
      </c>
      <c r="BE3" s="1" t="str">
        <f t="shared" si="0"/>
        <v>No</v>
      </c>
      <c r="BJ3" s="1" t="s">
        <v>846</v>
      </c>
    </row>
    <row r="4" spans="1:62" ht="11.25" customHeight="1">
      <c r="A4" s="7" t="s">
        <v>407</v>
      </c>
      <c r="B4" s="7" t="s">
        <v>378</v>
      </c>
      <c r="C4" s="37" t="s">
        <v>54</v>
      </c>
      <c r="D4" s="296">
        <v>2008</v>
      </c>
      <c r="E4" s="297">
        <v>20008</v>
      </c>
      <c r="F4" s="27" t="s">
        <v>194</v>
      </c>
      <c r="G4" s="73" t="s">
        <v>137</v>
      </c>
      <c r="H4" s="35">
        <v>18351295</v>
      </c>
      <c r="I4" s="35">
        <v>10856</v>
      </c>
      <c r="J4" s="37" t="s">
        <v>6</v>
      </c>
      <c r="K4" s="37" t="s">
        <v>138</v>
      </c>
      <c r="L4" s="8">
        <v>3256</v>
      </c>
      <c r="M4" s="8">
        <v>20295339</v>
      </c>
      <c r="N4" s="9"/>
      <c r="O4" s="8">
        <v>5502536</v>
      </c>
      <c r="P4" s="9"/>
      <c r="Q4" s="8">
        <v>1077844</v>
      </c>
      <c r="R4" s="9"/>
      <c r="S4" s="8">
        <v>1109051</v>
      </c>
      <c r="T4" s="9"/>
      <c r="U4" s="8">
        <v>1922803</v>
      </c>
      <c r="V4" s="9"/>
      <c r="W4" s="33">
        <v>29907573</v>
      </c>
      <c r="X4" s="9"/>
      <c r="Y4" s="30">
        <v>9883</v>
      </c>
      <c r="Z4" s="9"/>
      <c r="AA4" s="30">
        <v>2755</v>
      </c>
      <c r="AB4" s="9"/>
      <c r="AC4" s="30">
        <v>542</v>
      </c>
      <c r="AD4" s="9"/>
      <c r="AE4" s="30">
        <v>664</v>
      </c>
      <c r="AF4" s="9"/>
      <c r="AG4" s="30">
        <v>928</v>
      </c>
      <c r="AH4" s="9"/>
      <c r="AI4" s="32">
        <v>14772</v>
      </c>
      <c r="AJ4" s="12"/>
      <c r="AK4" s="22">
        <v>754237261</v>
      </c>
      <c r="AM4" s="22">
        <v>208905362</v>
      </c>
      <c r="AO4" s="22">
        <v>60591024</v>
      </c>
      <c r="AQ4" s="22">
        <v>48355395</v>
      </c>
      <c r="AS4" s="26">
        <v>1072089042</v>
      </c>
      <c r="AU4" s="23">
        <v>37.1631</v>
      </c>
      <c r="AW4" s="23">
        <v>37.965299999999999</v>
      </c>
      <c r="AY4" s="23">
        <v>56.215000000000003</v>
      </c>
      <c r="BA4" s="23">
        <v>43.600700000000003</v>
      </c>
      <c r="BC4" s="24">
        <v>35.846699999999998</v>
      </c>
      <c r="BE4" s="1" t="str">
        <f t="shared" si="0"/>
        <v>No</v>
      </c>
      <c r="BJ4" s="1">
        <v>1</v>
      </c>
    </row>
    <row r="5" spans="1:62" ht="11.25" customHeight="1">
      <c r="A5" s="7" t="s">
        <v>407</v>
      </c>
      <c r="B5" s="7" t="s">
        <v>378</v>
      </c>
      <c r="C5" s="37" t="s">
        <v>54</v>
      </c>
      <c r="D5" s="296">
        <v>2008</v>
      </c>
      <c r="E5" s="297">
        <v>20008</v>
      </c>
      <c r="F5" s="27" t="s">
        <v>194</v>
      </c>
      <c r="G5" s="73" t="s">
        <v>137</v>
      </c>
      <c r="H5" s="35">
        <v>18351295</v>
      </c>
      <c r="I5" s="35">
        <v>10856</v>
      </c>
      <c r="J5" s="37" t="s">
        <v>17</v>
      </c>
      <c r="K5" s="37" t="s">
        <v>138</v>
      </c>
      <c r="L5" s="8">
        <v>146</v>
      </c>
      <c r="M5" s="8">
        <v>800831</v>
      </c>
      <c r="N5" s="9"/>
      <c r="O5" s="8">
        <v>217125</v>
      </c>
      <c r="P5" s="9"/>
      <c r="Q5" s="8">
        <v>41318</v>
      </c>
      <c r="R5" s="9"/>
      <c r="S5" s="8">
        <v>43762</v>
      </c>
      <c r="T5" s="9"/>
      <c r="U5" s="8">
        <v>75872</v>
      </c>
      <c r="V5" s="9"/>
      <c r="W5" s="33">
        <v>1178908</v>
      </c>
      <c r="X5" s="9"/>
      <c r="Y5" s="30">
        <v>391</v>
      </c>
      <c r="Z5" s="9"/>
      <c r="AA5" s="30">
        <v>110</v>
      </c>
      <c r="AB5" s="9"/>
      <c r="AC5" s="30">
        <v>22</v>
      </c>
      <c r="AD5" s="9"/>
      <c r="AE5" s="30">
        <v>28</v>
      </c>
      <c r="AF5" s="9"/>
      <c r="AG5" s="30">
        <v>37</v>
      </c>
      <c r="AH5" s="9"/>
      <c r="AI5" s="32">
        <v>588</v>
      </c>
      <c r="AJ5" s="12"/>
      <c r="AK5" s="22">
        <v>29761335</v>
      </c>
      <c r="AM5" s="22">
        <v>8243165</v>
      </c>
      <c r="AO5" s="22">
        <v>2390852</v>
      </c>
      <c r="AQ5" s="22">
        <v>1908048</v>
      </c>
      <c r="AS5" s="26">
        <v>42303400</v>
      </c>
      <c r="AU5" s="23">
        <v>37.1631</v>
      </c>
      <c r="AW5" s="23">
        <v>37.9651</v>
      </c>
      <c r="AY5" s="23">
        <v>57.864699999999999</v>
      </c>
      <c r="BA5" s="23">
        <v>43.6006</v>
      </c>
      <c r="BC5" s="24">
        <v>35.883499999999998</v>
      </c>
      <c r="BE5" s="1" t="str">
        <f t="shared" si="0"/>
        <v>No</v>
      </c>
    </row>
    <row r="6" spans="1:62" ht="11.25" customHeight="1">
      <c r="A6" s="7" t="s">
        <v>405</v>
      </c>
      <c r="B6" s="7" t="s">
        <v>404</v>
      </c>
      <c r="C6" s="37" t="s">
        <v>48</v>
      </c>
      <c r="D6" s="296">
        <v>2080</v>
      </c>
      <c r="E6" s="297">
        <v>20080</v>
      </c>
      <c r="F6" s="27" t="s">
        <v>317</v>
      </c>
      <c r="G6" s="73" t="s">
        <v>137</v>
      </c>
      <c r="H6" s="35">
        <v>18351295</v>
      </c>
      <c r="I6" s="35">
        <v>3873</v>
      </c>
      <c r="J6" s="37" t="s">
        <v>6</v>
      </c>
      <c r="K6" s="37" t="s">
        <v>138</v>
      </c>
      <c r="L6" s="8">
        <v>1854</v>
      </c>
      <c r="M6" s="8">
        <v>6790253</v>
      </c>
      <c r="N6" s="9"/>
      <c r="O6" s="8">
        <v>2133378</v>
      </c>
      <c r="P6" s="9"/>
      <c r="Q6" s="8">
        <v>186886</v>
      </c>
      <c r="R6" s="9"/>
      <c r="S6" s="8">
        <v>1854093</v>
      </c>
      <c r="T6" s="9"/>
      <c r="U6" s="8">
        <v>114648</v>
      </c>
      <c r="V6" s="9"/>
      <c r="W6" s="33">
        <v>11079258</v>
      </c>
      <c r="X6" s="9"/>
      <c r="Y6" s="30">
        <v>3623</v>
      </c>
      <c r="Z6" s="9"/>
      <c r="AA6" s="30">
        <v>1153</v>
      </c>
      <c r="AB6" s="9"/>
      <c r="AC6" s="30">
        <v>95</v>
      </c>
      <c r="AD6" s="9"/>
      <c r="AE6" s="30">
        <v>1043</v>
      </c>
      <c r="AF6" s="9"/>
      <c r="AG6" s="30">
        <v>60</v>
      </c>
      <c r="AH6" s="9"/>
      <c r="AI6" s="32">
        <v>5974</v>
      </c>
      <c r="AJ6" s="12"/>
      <c r="AK6" s="22">
        <v>227660612</v>
      </c>
      <c r="AM6" s="22">
        <v>67936733</v>
      </c>
      <c r="AO6" s="22">
        <v>6691458</v>
      </c>
      <c r="AQ6" s="22">
        <v>31428432</v>
      </c>
      <c r="AS6" s="26">
        <v>333717235</v>
      </c>
      <c r="AU6" s="23">
        <v>33.5276</v>
      </c>
      <c r="AW6" s="23">
        <v>31.8447</v>
      </c>
      <c r="AY6" s="23">
        <v>35.805</v>
      </c>
      <c r="BA6" s="23">
        <v>16.950800000000001</v>
      </c>
      <c r="BC6" s="24">
        <v>30.120899999999999</v>
      </c>
      <c r="BE6" s="1" t="str">
        <f t="shared" si="0"/>
        <v>No</v>
      </c>
    </row>
    <row r="7" spans="1:62" ht="11.25" customHeight="1">
      <c r="A7" s="7" t="s">
        <v>405</v>
      </c>
      <c r="B7" s="7" t="s">
        <v>404</v>
      </c>
      <c r="C7" s="37" t="s">
        <v>48</v>
      </c>
      <c r="D7" s="296">
        <v>2080</v>
      </c>
      <c r="E7" s="297">
        <v>20080</v>
      </c>
      <c r="F7" s="27" t="s">
        <v>317</v>
      </c>
      <c r="G7" s="73" t="s">
        <v>137</v>
      </c>
      <c r="H7" s="35">
        <v>18351295</v>
      </c>
      <c r="I7" s="35">
        <v>3873</v>
      </c>
      <c r="J7" s="37" t="s">
        <v>16</v>
      </c>
      <c r="K7" s="37" t="s">
        <v>138</v>
      </c>
      <c r="L7" s="8">
        <v>14</v>
      </c>
      <c r="M7" s="8">
        <v>92184</v>
      </c>
      <c r="N7" s="9"/>
      <c r="O7" s="8">
        <v>29259</v>
      </c>
      <c r="P7" s="9"/>
      <c r="Q7" s="8">
        <v>80282</v>
      </c>
      <c r="R7" s="9"/>
      <c r="S7" s="8">
        <v>39405</v>
      </c>
      <c r="T7" s="9"/>
      <c r="U7" s="8">
        <v>3920</v>
      </c>
      <c r="V7" s="9"/>
      <c r="W7" s="33">
        <v>245050</v>
      </c>
      <c r="X7" s="9"/>
      <c r="Y7" s="30">
        <v>48</v>
      </c>
      <c r="Z7" s="9"/>
      <c r="AA7" s="30">
        <v>15</v>
      </c>
      <c r="AB7" s="9"/>
      <c r="AC7" s="30">
        <v>39</v>
      </c>
      <c r="AD7" s="9"/>
      <c r="AE7" s="30">
        <v>24</v>
      </c>
      <c r="AF7" s="9"/>
      <c r="AG7" s="30">
        <v>2</v>
      </c>
      <c r="AH7" s="9"/>
      <c r="AI7" s="32">
        <v>128</v>
      </c>
      <c r="AJ7" s="12"/>
      <c r="AK7" s="22">
        <v>4213821</v>
      </c>
      <c r="AM7" s="22">
        <v>1188529</v>
      </c>
      <c r="AO7" s="22">
        <v>2557362</v>
      </c>
      <c r="AQ7" s="22">
        <v>1350156</v>
      </c>
      <c r="AS7" s="26">
        <v>9309868</v>
      </c>
      <c r="AU7" s="23">
        <v>45.710999999999999</v>
      </c>
      <c r="AW7" s="23">
        <v>40.621000000000002</v>
      </c>
      <c r="AY7" s="23">
        <v>31.854700000000001</v>
      </c>
      <c r="BA7" s="23">
        <v>34.263599999999997</v>
      </c>
      <c r="BC7" s="24">
        <v>37.991700000000002</v>
      </c>
      <c r="BE7" s="1" t="str">
        <f t="shared" si="0"/>
        <v>No</v>
      </c>
    </row>
    <row r="8" spans="1:62" ht="11.25" customHeight="1">
      <c r="A8" s="7" t="s">
        <v>405</v>
      </c>
      <c r="B8" s="7" t="s">
        <v>404</v>
      </c>
      <c r="C8" s="37" t="s">
        <v>48</v>
      </c>
      <c r="D8" s="296">
        <v>2080</v>
      </c>
      <c r="E8" s="297">
        <v>20080</v>
      </c>
      <c r="F8" s="27" t="s">
        <v>317</v>
      </c>
      <c r="G8" s="73" t="s">
        <v>137</v>
      </c>
      <c r="H8" s="35">
        <v>18351295</v>
      </c>
      <c r="I8" s="35">
        <v>3873</v>
      </c>
      <c r="J8" s="37" t="s">
        <v>31</v>
      </c>
      <c r="K8" s="37" t="s">
        <v>138</v>
      </c>
      <c r="L8" s="8">
        <v>1185</v>
      </c>
      <c r="M8" s="8">
        <v>4326150</v>
      </c>
      <c r="N8" s="9"/>
      <c r="O8" s="8">
        <v>2550768</v>
      </c>
      <c r="P8" s="9"/>
      <c r="Q8" s="8">
        <v>1340066</v>
      </c>
      <c r="R8" s="9"/>
      <c r="S8" s="8">
        <v>1075950</v>
      </c>
      <c r="T8" s="9"/>
      <c r="U8" s="8">
        <v>776755</v>
      </c>
      <c r="V8" s="9"/>
      <c r="W8" s="33">
        <v>10069689</v>
      </c>
      <c r="X8" s="9"/>
      <c r="Y8" s="30">
        <v>1927</v>
      </c>
      <c r="Z8" s="9"/>
      <c r="AA8" s="30">
        <v>1298</v>
      </c>
      <c r="AB8" s="9"/>
      <c r="AC8" s="30">
        <v>629</v>
      </c>
      <c r="AD8" s="9"/>
      <c r="AE8" s="30">
        <v>570</v>
      </c>
      <c r="AF8" s="9"/>
      <c r="AG8" s="30">
        <v>485</v>
      </c>
      <c r="AH8" s="9"/>
      <c r="AI8" s="32">
        <v>4909</v>
      </c>
      <c r="AJ8" s="12"/>
      <c r="AK8" s="22">
        <v>181105909</v>
      </c>
      <c r="AM8" s="22">
        <v>89085915</v>
      </c>
      <c r="AO8" s="22">
        <v>57381159</v>
      </c>
      <c r="AQ8" s="22">
        <v>30829814</v>
      </c>
      <c r="AS8" s="26">
        <v>358402797</v>
      </c>
      <c r="AU8" s="23">
        <v>41.863100000000003</v>
      </c>
      <c r="AW8" s="23">
        <v>34.9251</v>
      </c>
      <c r="AY8" s="23">
        <v>42.819699999999997</v>
      </c>
      <c r="BA8" s="23">
        <v>28.653600000000001</v>
      </c>
      <c r="BC8" s="24">
        <v>35.592199999999998</v>
      </c>
      <c r="BE8" s="1" t="str">
        <f t="shared" si="0"/>
        <v>No</v>
      </c>
    </row>
    <row r="9" spans="1:62" ht="11.25" customHeight="1">
      <c r="A9" s="7" t="s">
        <v>954</v>
      </c>
      <c r="B9" s="7" t="s">
        <v>360</v>
      </c>
      <c r="C9" s="37" t="s">
        <v>12</v>
      </c>
      <c r="D9" s="296">
        <v>9154</v>
      </c>
      <c r="E9" s="297">
        <v>90154</v>
      </c>
      <c r="F9" s="27" t="s">
        <v>142</v>
      </c>
      <c r="G9" s="73" t="s">
        <v>137</v>
      </c>
      <c r="H9" s="35">
        <v>12150996</v>
      </c>
      <c r="I9" s="35">
        <v>3458</v>
      </c>
      <c r="J9" s="37" t="s">
        <v>15</v>
      </c>
      <c r="K9" s="37" t="s">
        <v>138</v>
      </c>
      <c r="L9" s="8">
        <v>68</v>
      </c>
      <c r="M9" s="8">
        <v>393399</v>
      </c>
      <c r="N9" s="9"/>
      <c r="O9" s="8">
        <v>363609</v>
      </c>
      <c r="P9" s="9"/>
      <c r="Q9" s="8">
        <v>321173</v>
      </c>
      <c r="R9" s="9"/>
      <c r="S9" s="8">
        <v>301448</v>
      </c>
      <c r="T9" s="9"/>
      <c r="U9" s="8">
        <v>0</v>
      </c>
      <c r="V9" s="9"/>
      <c r="W9" s="33">
        <v>1379629</v>
      </c>
      <c r="X9" s="9"/>
      <c r="Y9" s="30">
        <v>215</v>
      </c>
      <c r="Z9" s="9"/>
      <c r="AA9" s="30">
        <v>210</v>
      </c>
      <c r="AB9" s="9"/>
      <c r="AC9" s="30">
        <v>161</v>
      </c>
      <c r="AD9" s="9"/>
      <c r="AE9" s="30">
        <v>142</v>
      </c>
      <c r="AF9" s="9"/>
      <c r="AG9" s="30">
        <v>0</v>
      </c>
      <c r="AH9" s="9"/>
      <c r="AI9" s="32">
        <v>728</v>
      </c>
      <c r="AJ9" s="12"/>
      <c r="AK9" s="22">
        <v>12266706</v>
      </c>
      <c r="AM9" s="22">
        <v>11248234</v>
      </c>
      <c r="AO9" s="22">
        <v>10679834</v>
      </c>
      <c r="AQ9" s="22">
        <v>10482198</v>
      </c>
      <c r="AS9" s="26">
        <v>44676972</v>
      </c>
      <c r="AU9" s="23">
        <v>31.1813</v>
      </c>
      <c r="AW9" s="23">
        <v>30.934999999999999</v>
      </c>
      <c r="AY9" s="23">
        <v>33.252600000000001</v>
      </c>
      <c r="BA9" s="23">
        <v>34.772799999999997</v>
      </c>
      <c r="BC9" s="24">
        <v>32.383299999999998</v>
      </c>
      <c r="BE9" s="1" t="str">
        <f t="shared" si="0"/>
        <v>No</v>
      </c>
    </row>
    <row r="10" spans="1:62" ht="11.25" customHeight="1">
      <c r="A10" s="7" t="s">
        <v>954</v>
      </c>
      <c r="B10" s="7" t="s">
        <v>360</v>
      </c>
      <c r="C10" s="37" t="s">
        <v>12</v>
      </c>
      <c r="D10" s="296">
        <v>9154</v>
      </c>
      <c r="E10" s="297">
        <v>90154</v>
      </c>
      <c r="F10" s="27" t="s">
        <v>142</v>
      </c>
      <c r="G10" s="73" t="s">
        <v>137</v>
      </c>
      <c r="H10" s="35">
        <v>12150996</v>
      </c>
      <c r="I10" s="35">
        <v>3458</v>
      </c>
      <c r="J10" s="37" t="s">
        <v>17</v>
      </c>
      <c r="K10" s="37" t="s">
        <v>138</v>
      </c>
      <c r="L10" s="8">
        <v>31</v>
      </c>
      <c r="M10" s="8">
        <v>169751</v>
      </c>
      <c r="N10" s="9"/>
      <c r="O10" s="8">
        <v>31422</v>
      </c>
      <c r="P10" s="9"/>
      <c r="Q10" s="8">
        <v>11529</v>
      </c>
      <c r="R10" s="9"/>
      <c r="S10" s="8">
        <v>24271</v>
      </c>
      <c r="T10" s="9"/>
      <c r="U10" s="8">
        <v>0</v>
      </c>
      <c r="V10" s="9"/>
      <c r="W10" s="33">
        <v>236973</v>
      </c>
      <c r="X10" s="9"/>
      <c r="Y10" s="30">
        <v>100</v>
      </c>
      <c r="Z10" s="9"/>
      <c r="AA10" s="30">
        <v>15</v>
      </c>
      <c r="AB10" s="9"/>
      <c r="AC10" s="30">
        <v>6</v>
      </c>
      <c r="AD10" s="9"/>
      <c r="AE10" s="30">
        <v>12</v>
      </c>
      <c r="AF10" s="9"/>
      <c r="AG10" s="30">
        <v>0</v>
      </c>
      <c r="AH10" s="9"/>
      <c r="AI10" s="32">
        <v>133</v>
      </c>
      <c r="AJ10" s="12"/>
      <c r="AK10" s="22">
        <v>4673023</v>
      </c>
      <c r="AM10" s="22">
        <v>1074811</v>
      </c>
      <c r="AO10" s="22">
        <v>385502</v>
      </c>
      <c r="AQ10" s="22">
        <v>938089</v>
      </c>
      <c r="AS10" s="26">
        <v>7071425</v>
      </c>
      <c r="AU10" s="23">
        <v>27.528700000000001</v>
      </c>
      <c r="AW10" s="23">
        <v>34.2057</v>
      </c>
      <c r="AY10" s="23">
        <v>33.437600000000003</v>
      </c>
      <c r="BA10" s="23">
        <v>38.650599999999997</v>
      </c>
      <c r="BC10" s="24">
        <v>29.840599999999998</v>
      </c>
      <c r="BE10" s="1" t="str">
        <f t="shared" si="0"/>
        <v>No</v>
      </c>
    </row>
    <row r="11" spans="1:62" ht="11.25" customHeight="1">
      <c r="A11" s="7" t="s">
        <v>954</v>
      </c>
      <c r="B11" s="7" t="s">
        <v>360</v>
      </c>
      <c r="C11" s="37" t="s">
        <v>12</v>
      </c>
      <c r="D11" s="296">
        <v>9154</v>
      </c>
      <c r="E11" s="297">
        <v>90154</v>
      </c>
      <c r="F11" s="27" t="s">
        <v>142</v>
      </c>
      <c r="G11" s="73" t="s">
        <v>137</v>
      </c>
      <c r="H11" s="35">
        <v>12150996</v>
      </c>
      <c r="I11" s="35">
        <v>3458</v>
      </c>
      <c r="J11" s="37" t="s">
        <v>16</v>
      </c>
      <c r="K11" s="37" t="s">
        <v>138</v>
      </c>
      <c r="L11" s="8">
        <v>196</v>
      </c>
      <c r="M11" s="8">
        <v>1235411</v>
      </c>
      <c r="N11" s="9"/>
      <c r="O11" s="8">
        <v>753898</v>
      </c>
      <c r="P11" s="9"/>
      <c r="Q11" s="8">
        <v>448380</v>
      </c>
      <c r="R11" s="9"/>
      <c r="S11" s="8">
        <v>500120</v>
      </c>
      <c r="T11" s="9"/>
      <c r="U11" s="8">
        <v>0</v>
      </c>
      <c r="V11" s="9"/>
      <c r="W11" s="33">
        <v>2937809</v>
      </c>
      <c r="X11" s="9"/>
      <c r="Y11" s="30">
        <v>574</v>
      </c>
      <c r="Z11" s="9"/>
      <c r="AA11" s="30">
        <v>371</v>
      </c>
      <c r="AB11" s="9"/>
      <c r="AC11" s="30">
        <v>221</v>
      </c>
      <c r="AD11" s="9"/>
      <c r="AE11" s="30">
        <v>241</v>
      </c>
      <c r="AF11" s="9"/>
      <c r="AG11" s="30">
        <v>0</v>
      </c>
      <c r="AH11" s="9"/>
      <c r="AI11" s="32">
        <v>1407</v>
      </c>
      <c r="AJ11" s="12"/>
      <c r="AK11" s="22">
        <v>42215424</v>
      </c>
      <c r="AM11" s="22">
        <v>28869841</v>
      </c>
      <c r="AO11" s="22">
        <v>17041736</v>
      </c>
      <c r="AQ11" s="22">
        <v>22390713</v>
      </c>
      <c r="AS11" s="26">
        <v>110517714</v>
      </c>
      <c r="AU11" s="23">
        <v>34.171199999999999</v>
      </c>
      <c r="AW11" s="23">
        <v>38.2941</v>
      </c>
      <c r="AY11" s="23">
        <v>38.007399999999997</v>
      </c>
      <c r="BA11" s="23">
        <v>44.770699999999998</v>
      </c>
      <c r="BC11" s="24">
        <v>37.619100000000003</v>
      </c>
      <c r="BE11" s="1" t="str">
        <f t="shared" si="0"/>
        <v>No</v>
      </c>
    </row>
    <row r="12" spans="1:62" ht="11.25" customHeight="1">
      <c r="A12" s="7" t="s">
        <v>954</v>
      </c>
      <c r="B12" s="7" t="s">
        <v>360</v>
      </c>
      <c r="C12" s="37" t="s">
        <v>12</v>
      </c>
      <c r="D12" s="296">
        <v>9154</v>
      </c>
      <c r="E12" s="297">
        <v>90154</v>
      </c>
      <c r="F12" s="27" t="s">
        <v>142</v>
      </c>
      <c r="G12" s="73" t="s">
        <v>137</v>
      </c>
      <c r="H12" s="35">
        <v>12150996</v>
      </c>
      <c r="I12" s="35">
        <v>3458</v>
      </c>
      <c r="J12" s="37" t="s">
        <v>6</v>
      </c>
      <c r="K12" s="37" t="s">
        <v>138</v>
      </c>
      <c r="L12" s="8">
        <v>1750</v>
      </c>
      <c r="M12" s="8">
        <v>8949634</v>
      </c>
      <c r="N12" s="9"/>
      <c r="O12" s="8">
        <v>3012255</v>
      </c>
      <c r="P12" s="9"/>
      <c r="Q12" s="8">
        <v>337569</v>
      </c>
      <c r="R12" s="9"/>
      <c r="S12" s="8">
        <v>1190194</v>
      </c>
      <c r="T12" s="9"/>
      <c r="U12" s="8">
        <v>0</v>
      </c>
      <c r="V12" s="9"/>
      <c r="W12" s="33">
        <v>13489652</v>
      </c>
      <c r="X12" s="9"/>
      <c r="Y12" s="30">
        <v>4725</v>
      </c>
      <c r="Z12" s="9"/>
      <c r="AA12" s="30">
        <v>1509</v>
      </c>
      <c r="AB12" s="9"/>
      <c r="AC12" s="30">
        <v>204</v>
      </c>
      <c r="AD12" s="9"/>
      <c r="AE12" s="30">
        <v>721</v>
      </c>
      <c r="AF12" s="9"/>
      <c r="AG12" s="30">
        <v>0</v>
      </c>
      <c r="AH12" s="9"/>
      <c r="AI12" s="32">
        <v>7159</v>
      </c>
      <c r="AJ12" s="12"/>
      <c r="AK12" s="22">
        <v>253221719</v>
      </c>
      <c r="AM12" s="22">
        <v>92549561</v>
      </c>
      <c r="AO12" s="22">
        <v>11498386</v>
      </c>
      <c r="AQ12" s="22">
        <v>48534329</v>
      </c>
      <c r="AS12" s="26">
        <v>405803995</v>
      </c>
      <c r="AU12" s="23">
        <v>28.2941</v>
      </c>
      <c r="AW12" s="23">
        <v>30.724299999999999</v>
      </c>
      <c r="AY12" s="23">
        <v>34.0623</v>
      </c>
      <c r="BA12" s="23">
        <v>40.778500000000001</v>
      </c>
      <c r="BC12" s="24">
        <v>30.082599999999999</v>
      </c>
      <c r="BE12" s="1" t="str">
        <f t="shared" si="0"/>
        <v>No</v>
      </c>
    </row>
    <row r="13" spans="1:62" ht="11.25" customHeight="1">
      <c r="A13" s="7" t="s">
        <v>955</v>
      </c>
      <c r="B13" s="7" t="s">
        <v>214</v>
      </c>
      <c r="C13" s="37" t="s">
        <v>73</v>
      </c>
      <c r="D13" s="296">
        <v>1</v>
      </c>
      <c r="E13" s="297">
        <v>1</v>
      </c>
      <c r="F13" s="27" t="s">
        <v>140</v>
      </c>
      <c r="G13" s="73" t="s">
        <v>137</v>
      </c>
      <c r="H13" s="35">
        <v>3059393</v>
      </c>
      <c r="I13" s="35">
        <v>3150</v>
      </c>
      <c r="J13" s="37" t="s">
        <v>6</v>
      </c>
      <c r="K13" s="37" t="s">
        <v>138</v>
      </c>
      <c r="L13" s="8">
        <v>986</v>
      </c>
      <c r="M13" s="8">
        <v>3946946</v>
      </c>
      <c r="N13" s="9"/>
      <c r="O13" s="8">
        <v>941322</v>
      </c>
      <c r="P13" s="9"/>
      <c r="Q13" s="8">
        <v>351678</v>
      </c>
      <c r="R13" s="9"/>
      <c r="S13" s="8">
        <v>233445</v>
      </c>
      <c r="T13" s="9"/>
      <c r="U13" s="8">
        <v>147594</v>
      </c>
      <c r="V13" s="9"/>
      <c r="W13" s="33">
        <v>5620985</v>
      </c>
      <c r="X13" s="9"/>
      <c r="Y13" s="30">
        <v>2696.82</v>
      </c>
      <c r="Z13" s="9"/>
      <c r="AA13" s="30">
        <v>581.29</v>
      </c>
      <c r="AB13" s="9"/>
      <c r="AC13" s="30">
        <v>226.04</v>
      </c>
      <c r="AD13" s="9"/>
      <c r="AE13" s="30">
        <v>147.41</v>
      </c>
      <c r="AF13" s="9"/>
      <c r="AG13" s="30">
        <v>94.29</v>
      </c>
      <c r="AH13" s="9"/>
      <c r="AI13" s="32">
        <v>3745.85</v>
      </c>
      <c r="AJ13" s="12"/>
      <c r="AK13" s="22">
        <v>165725649</v>
      </c>
      <c r="AM13" s="22">
        <v>40639158</v>
      </c>
      <c r="AO13" s="22">
        <v>11406822</v>
      </c>
      <c r="AQ13" s="22">
        <v>17601267</v>
      </c>
      <c r="AS13" s="26">
        <v>235372896</v>
      </c>
      <c r="AU13" s="23">
        <v>41.988300000000002</v>
      </c>
      <c r="AW13" s="23">
        <v>43.172400000000003</v>
      </c>
      <c r="AY13" s="23">
        <v>32.435400000000001</v>
      </c>
      <c r="BA13" s="23">
        <v>75.397900000000007</v>
      </c>
      <c r="BC13" s="24">
        <v>41.874000000000002</v>
      </c>
      <c r="BE13" s="1" t="str">
        <f t="shared" si="0"/>
        <v>No</v>
      </c>
    </row>
    <row r="14" spans="1:62" ht="11.25" customHeight="1">
      <c r="A14" s="7" t="s">
        <v>955</v>
      </c>
      <c r="B14" s="7" t="s">
        <v>214</v>
      </c>
      <c r="C14" s="37" t="s">
        <v>73</v>
      </c>
      <c r="D14" s="296">
        <v>1</v>
      </c>
      <c r="E14" s="297">
        <v>1</v>
      </c>
      <c r="F14" s="27" t="s">
        <v>140</v>
      </c>
      <c r="G14" s="73" t="s">
        <v>137</v>
      </c>
      <c r="H14" s="35">
        <v>3059393</v>
      </c>
      <c r="I14" s="35">
        <v>3150</v>
      </c>
      <c r="J14" s="37" t="s">
        <v>14</v>
      </c>
      <c r="K14" s="37" t="s">
        <v>138</v>
      </c>
      <c r="L14" s="8">
        <v>2</v>
      </c>
      <c r="M14" s="8">
        <v>26097</v>
      </c>
      <c r="N14" s="9"/>
      <c r="O14" s="8">
        <v>8026</v>
      </c>
      <c r="P14" s="9"/>
      <c r="Q14" s="8">
        <v>166</v>
      </c>
      <c r="R14" s="9"/>
      <c r="S14" s="8">
        <v>11406</v>
      </c>
      <c r="T14" s="9"/>
      <c r="U14" s="8">
        <v>4242</v>
      </c>
      <c r="V14" s="9"/>
      <c r="W14" s="33">
        <v>49937</v>
      </c>
      <c r="X14" s="9"/>
      <c r="Y14" s="30">
        <v>23.2</v>
      </c>
      <c r="Z14" s="9"/>
      <c r="AA14" s="30">
        <v>6.25</v>
      </c>
      <c r="AB14" s="9"/>
      <c r="AC14" s="30">
        <v>0.1</v>
      </c>
      <c r="AD14" s="9"/>
      <c r="AE14" s="30">
        <v>9.35</v>
      </c>
      <c r="AF14" s="9"/>
      <c r="AG14" s="30">
        <v>2.23</v>
      </c>
      <c r="AH14" s="9"/>
      <c r="AI14" s="32">
        <v>41.13</v>
      </c>
      <c r="AJ14" s="12"/>
      <c r="AK14" s="22">
        <v>1026503</v>
      </c>
      <c r="AM14" s="22">
        <v>362247</v>
      </c>
      <c r="AO14" s="22">
        <v>8182</v>
      </c>
      <c r="AQ14" s="22">
        <v>573801</v>
      </c>
      <c r="AS14" s="26">
        <v>1970733</v>
      </c>
      <c r="AU14" s="23">
        <v>39.334099999999999</v>
      </c>
      <c r="AW14" s="23">
        <v>45.1342</v>
      </c>
      <c r="AY14" s="23">
        <v>49.289200000000001</v>
      </c>
      <c r="BA14" s="23">
        <v>50.306899999999999</v>
      </c>
      <c r="BC14" s="24">
        <v>39.464399999999998</v>
      </c>
      <c r="BE14" s="1" t="str">
        <f t="shared" si="0"/>
        <v>No</v>
      </c>
    </row>
    <row r="15" spans="1:62" ht="11.25" customHeight="1">
      <c r="A15" s="7" t="s">
        <v>955</v>
      </c>
      <c r="B15" s="7" t="s">
        <v>214</v>
      </c>
      <c r="C15" s="37" t="s">
        <v>73</v>
      </c>
      <c r="D15" s="296">
        <v>1</v>
      </c>
      <c r="E15" s="297">
        <v>1</v>
      </c>
      <c r="F15" s="27" t="s">
        <v>140</v>
      </c>
      <c r="G15" s="73" t="s">
        <v>137</v>
      </c>
      <c r="H15" s="35">
        <v>3059393</v>
      </c>
      <c r="I15" s="35">
        <v>3150</v>
      </c>
      <c r="J15" s="37" t="s">
        <v>7</v>
      </c>
      <c r="K15" s="37" t="s">
        <v>138</v>
      </c>
      <c r="L15" s="8">
        <v>1608</v>
      </c>
      <c r="M15" s="8">
        <v>0</v>
      </c>
      <c r="N15" s="9"/>
      <c r="O15" s="8">
        <v>0</v>
      </c>
      <c r="P15" s="9"/>
      <c r="Q15" s="8">
        <v>804</v>
      </c>
      <c r="R15" s="9"/>
      <c r="S15" s="8">
        <v>59386</v>
      </c>
      <c r="T15" s="9"/>
      <c r="U15" s="8">
        <v>1383</v>
      </c>
      <c r="V15" s="9"/>
      <c r="W15" s="33">
        <v>61573</v>
      </c>
      <c r="X15" s="9" t="s">
        <v>101</v>
      </c>
      <c r="Y15" s="30">
        <v>0</v>
      </c>
      <c r="Z15" s="9"/>
      <c r="AA15" s="30">
        <v>0</v>
      </c>
      <c r="AB15" s="9"/>
      <c r="AC15" s="30">
        <v>0.52</v>
      </c>
      <c r="AD15" s="9"/>
      <c r="AE15" s="30">
        <v>36</v>
      </c>
      <c r="AF15" s="9"/>
      <c r="AG15" s="30">
        <v>0.85</v>
      </c>
      <c r="AH15" s="9"/>
      <c r="AI15" s="32">
        <v>37.369999999999997</v>
      </c>
      <c r="AJ15" s="12"/>
      <c r="AK15" s="22">
        <v>0</v>
      </c>
      <c r="AM15" s="22">
        <v>0</v>
      </c>
      <c r="AO15" s="22">
        <v>42045</v>
      </c>
      <c r="AQ15" s="22">
        <v>2663375</v>
      </c>
      <c r="AS15" s="26">
        <v>2705420</v>
      </c>
      <c r="AY15" s="23">
        <v>52.294800000000002</v>
      </c>
      <c r="BA15" s="23">
        <v>44.848500000000001</v>
      </c>
      <c r="BC15" s="24">
        <v>43.938400000000001</v>
      </c>
      <c r="BE15" s="1" t="str">
        <f t="shared" si="0"/>
        <v>Yes</v>
      </c>
    </row>
    <row r="16" spans="1:62" ht="11.25" customHeight="1">
      <c r="A16" s="7" t="s">
        <v>955</v>
      </c>
      <c r="B16" s="7" t="s">
        <v>214</v>
      </c>
      <c r="C16" s="37" t="s">
        <v>73</v>
      </c>
      <c r="D16" s="296">
        <v>1</v>
      </c>
      <c r="E16" s="297">
        <v>1</v>
      </c>
      <c r="F16" s="27" t="s">
        <v>140</v>
      </c>
      <c r="G16" s="73" t="s">
        <v>137</v>
      </c>
      <c r="H16" s="35">
        <v>3059393</v>
      </c>
      <c r="I16" s="35">
        <v>3150</v>
      </c>
      <c r="J16" s="37" t="s">
        <v>20</v>
      </c>
      <c r="K16" s="37" t="s">
        <v>138</v>
      </c>
      <c r="L16" s="8">
        <v>140</v>
      </c>
      <c r="M16" s="8">
        <v>551233</v>
      </c>
      <c r="N16" s="9"/>
      <c r="O16" s="8">
        <v>71922</v>
      </c>
      <c r="P16" s="9"/>
      <c r="Q16" s="8">
        <v>100917</v>
      </c>
      <c r="R16" s="9"/>
      <c r="S16" s="8">
        <v>39266</v>
      </c>
      <c r="T16" s="9"/>
      <c r="U16" s="8">
        <v>22415</v>
      </c>
      <c r="V16" s="9"/>
      <c r="W16" s="33">
        <v>785753</v>
      </c>
      <c r="X16" s="9"/>
      <c r="Y16" s="30">
        <v>376.68</v>
      </c>
      <c r="Z16" s="9"/>
      <c r="AA16" s="30">
        <v>44.42</v>
      </c>
      <c r="AB16" s="9"/>
      <c r="AC16" s="30">
        <v>64.48</v>
      </c>
      <c r="AD16" s="9"/>
      <c r="AE16" s="30">
        <v>25.18</v>
      </c>
      <c r="AF16" s="9"/>
      <c r="AG16" s="30">
        <v>14.25</v>
      </c>
      <c r="AH16" s="9"/>
      <c r="AI16" s="32">
        <v>525.01</v>
      </c>
      <c r="AJ16" s="12"/>
      <c r="AK16" s="22">
        <v>22731401</v>
      </c>
      <c r="AM16" s="22">
        <v>3108470</v>
      </c>
      <c r="AO16" s="22">
        <v>4603662</v>
      </c>
      <c r="AQ16" s="22">
        <v>2428428</v>
      </c>
      <c r="AS16" s="26">
        <v>32871961</v>
      </c>
      <c r="AU16" s="23">
        <v>41.237400000000001</v>
      </c>
      <c r="AW16" s="23">
        <v>43.22</v>
      </c>
      <c r="AY16" s="23">
        <v>45.618299999999998</v>
      </c>
      <c r="BA16" s="23">
        <v>61.845599999999997</v>
      </c>
      <c r="BC16" s="24">
        <v>41.835000000000001</v>
      </c>
      <c r="BE16" s="1" t="str">
        <f t="shared" si="0"/>
        <v>No</v>
      </c>
    </row>
    <row r="17" spans="1:57" ht="11.25" customHeight="1">
      <c r="A17" s="7" t="s">
        <v>955</v>
      </c>
      <c r="B17" s="7" t="s">
        <v>214</v>
      </c>
      <c r="C17" s="37" t="s">
        <v>73</v>
      </c>
      <c r="D17" s="296">
        <v>1</v>
      </c>
      <c r="E17" s="297">
        <v>1</v>
      </c>
      <c r="F17" s="27" t="s">
        <v>140</v>
      </c>
      <c r="G17" s="73" t="s">
        <v>137</v>
      </c>
      <c r="H17" s="35">
        <v>3059393</v>
      </c>
      <c r="I17" s="35">
        <v>3150</v>
      </c>
      <c r="J17" s="37" t="s">
        <v>10</v>
      </c>
      <c r="K17" s="37" t="s">
        <v>138</v>
      </c>
      <c r="L17" s="8">
        <v>10</v>
      </c>
      <c r="M17" s="8">
        <v>68360</v>
      </c>
      <c r="N17" s="9"/>
      <c r="O17" s="8">
        <v>13951</v>
      </c>
      <c r="P17" s="9"/>
      <c r="Q17" s="8">
        <v>6751</v>
      </c>
      <c r="R17" s="9"/>
      <c r="S17" s="8">
        <v>16270</v>
      </c>
      <c r="T17" s="9"/>
      <c r="U17" s="8">
        <v>1045</v>
      </c>
      <c r="V17" s="9"/>
      <c r="W17" s="33">
        <v>106377</v>
      </c>
      <c r="X17" s="9"/>
      <c r="Y17" s="30">
        <v>43.92</v>
      </c>
      <c r="Z17" s="9"/>
      <c r="AA17" s="30">
        <v>9.83</v>
      </c>
      <c r="AB17" s="9"/>
      <c r="AC17" s="30">
        <v>4.32</v>
      </c>
      <c r="AD17" s="9"/>
      <c r="AE17" s="30">
        <v>11.4</v>
      </c>
      <c r="AF17" s="9"/>
      <c r="AG17" s="30">
        <v>0.67</v>
      </c>
      <c r="AH17" s="9"/>
      <c r="AI17" s="32">
        <v>70.14</v>
      </c>
      <c r="AJ17" s="12"/>
      <c r="AK17" s="22">
        <v>3267580</v>
      </c>
      <c r="AM17" s="22">
        <v>739800</v>
      </c>
      <c r="AO17" s="22">
        <v>474472</v>
      </c>
      <c r="AQ17" s="22">
        <v>828854</v>
      </c>
      <c r="AS17" s="26">
        <v>5310706</v>
      </c>
      <c r="AU17" s="23">
        <v>47.799599999999998</v>
      </c>
      <c r="AW17" s="23">
        <v>53.028500000000001</v>
      </c>
      <c r="AY17" s="23">
        <v>70.281700000000001</v>
      </c>
      <c r="BA17" s="23">
        <v>50.9437</v>
      </c>
      <c r="BC17" s="24">
        <v>49.923400000000001</v>
      </c>
      <c r="BE17" s="1" t="str">
        <f t="shared" si="0"/>
        <v>No</v>
      </c>
    </row>
    <row r="18" spans="1:57" ht="11.25" customHeight="1">
      <c r="A18" s="7" t="s">
        <v>539</v>
      </c>
      <c r="B18" s="7" t="s">
        <v>540</v>
      </c>
      <c r="C18" s="37" t="s">
        <v>24</v>
      </c>
      <c r="D18" s="296">
        <v>3030</v>
      </c>
      <c r="E18" s="297">
        <v>30030</v>
      </c>
      <c r="F18" s="27" t="s">
        <v>142</v>
      </c>
      <c r="G18" s="73" t="s">
        <v>137</v>
      </c>
      <c r="H18" s="35">
        <v>4586770</v>
      </c>
      <c r="I18" s="35">
        <v>3139</v>
      </c>
      <c r="J18" s="37" t="s">
        <v>15</v>
      </c>
      <c r="K18" s="37" t="s">
        <v>138</v>
      </c>
      <c r="L18" s="8">
        <v>888</v>
      </c>
      <c r="M18" s="8">
        <v>5382408</v>
      </c>
      <c r="N18" s="9"/>
      <c r="O18" s="8">
        <v>941492</v>
      </c>
      <c r="P18" s="9"/>
      <c r="Q18" s="8">
        <v>2200414</v>
      </c>
      <c r="R18" s="9"/>
      <c r="S18" s="8">
        <v>2360597</v>
      </c>
      <c r="T18" s="9"/>
      <c r="U18" s="8">
        <v>4184358</v>
      </c>
      <c r="V18" s="9"/>
      <c r="W18" s="33">
        <v>15069269</v>
      </c>
      <c r="X18" s="9"/>
      <c r="Y18" s="30">
        <v>2571</v>
      </c>
      <c r="Z18" s="9"/>
      <c r="AA18" s="30">
        <v>463</v>
      </c>
      <c r="AB18" s="9"/>
      <c r="AC18" s="30">
        <v>1067</v>
      </c>
      <c r="AD18" s="9"/>
      <c r="AE18" s="30">
        <v>1659</v>
      </c>
      <c r="AF18" s="9"/>
      <c r="AG18" s="30">
        <v>1825</v>
      </c>
      <c r="AH18" s="9"/>
      <c r="AI18" s="32">
        <v>7585</v>
      </c>
      <c r="AJ18" s="12"/>
      <c r="AK18" s="22">
        <v>171835505</v>
      </c>
      <c r="AM18" s="22">
        <v>44677929</v>
      </c>
      <c r="AO18" s="22">
        <v>113173548</v>
      </c>
      <c r="AQ18" s="22">
        <v>112502715</v>
      </c>
      <c r="AS18" s="26">
        <v>442189697</v>
      </c>
      <c r="AU18" s="23">
        <v>31.9254</v>
      </c>
      <c r="AW18" s="23">
        <v>47.4544</v>
      </c>
      <c r="AY18" s="23">
        <v>51.4328</v>
      </c>
      <c r="BA18" s="23">
        <v>47.6586</v>
      </c>
      <c r="BC18" s="24">
        <v>29.343800000000002</v>
      </c>
      <c r="BE18" s="1" t="str">
        <f t="shared" si="0"/>
        <v>No</v>
      </c>
    </row>
    <row r="19" spans="1:57" ht="11.25" customHeight="1">
      <c r="A19" s="7" t="s">
        <v>539</v>
      </c>
      <c r="B19" s="7" t="s">
        <v>540</v>
      </c>
      <c r="C19" s="37" t="s">
        <v>24</v>
      </c>
      <c r="D19" s="296">
        <v>3030</v>
      </c>
      <c r="E19" s="297">
        <v>30030</v>
      </c>
      <c r="F19" s="27" t="s">
        <v>142</v>
      </c>
      <c r="G19" s="73" t="s">
        <v>137</v>
      </c>
      <c r="H19" s="35">
        <v>4586770</v>
      </c>
      <c r="I19" s="35">
        <v>3139</v>
      </c>
      <c r="J19" s="37" t="s">
        <v>6</v>
      </c>
      <c r="K19" s="37" t="s">
        <v>138</v>
      </c>
      <c r="L19" s="8">
        <v>1278</v>
      </c>
      <c r="M19" s="8">
        <v>7460081</v>
      </c>
      <c r="N19" s="9"/>
      <c r="O19" s="8">
        <v>1793051</v>
      </c>
      <c r="P19" s="9"/>
      <c r="Q19" s="8">
        <v>39194</v>
      </c>
      <c r="R19" s="9"/>
      <c r="S19" s="8">
        <v>6154</v>
      </c>
      <c r="T19" s="9"/>
      <c r="U19" s="8">
        <v>617832</v>
      </c>
      <c r="V19" s="9"/>
      <c r="W19" s="33">
        <v>9916312</v>
      </c>
      <c r="X19" s="9"/>
      <c r="Y19" s="30">
        <v>3364</v>
      </c>
      <c r="Z19" s="9"/>
      <c r="AA19" s="30">
        <v>823</v>
      </c>
      <c r="AB19" s="9"/>
      <c r="AC19" s="30">
        <v>19</v>
      </c>
      <c r="AD19" s="9"/>
      <c r="AE19" s="30">
        <v>4</v>
      </c>
      <c r="AF19" s="9"/>
      <c r="AG19" s="30">
        <v>269</v>
      </c>
      <c r="AH19" s="9"/>
      <c r="AI19" s="32">
        <v>4479</v>
      </c>
      <c r="AJ19" s="12"/>
      <c r="AK19" s="22">
        <v>235576144</v>
      </c>
      <c r="AM19" s="22">
        <v>60346480</v>
      </c>
      <c r="AO19" s="22">
        <v>1313172</v>
      </c>
      <c r="AQ19" s="22">
        <v>226103</v>
      </c>
      <c r="AS19" s="26">
        <v>297461899</v>
      </c>
      <c r="AU19" s="23">
        <v>31.578199999999999</v>
      </c>
      <c r="AW19" s="23">
        <v>33.655799999999999</v>
      </c>
      <c r="AY19" s="23">
        <v>33.504399999999997</v>
      </c>
      <c r="BA19" s="23">
        <v>36.7408</v>
      </c>
      <c r="BC19" s="24">
        <v>29.997199999999999</v>
      </c>
      <c r="BE19" s="1" t="str">
        <f t="shared" si="0"/>
        <v>No</v>
      </c>
    </row>
    <row r="20" spans="1:57" ht="11.25" customHeight="1">
      <c r="A20" s="7" t="s">
        <v>225</v>
      </c>
      <c r="B20" s="7" t="s">
        <v>226</v>
      </c>
      <c r="C20" s="37" t="s">
        <v>30</v>
      </c>
      <c r="D20" s="296">
        <v>5066</v>
      </c>
      <c r="E20" s="297">
        <v>50066</v>
      </c>
      <c r="F20" s="27" t="s">
        <v>142</v>
      </c>
      <c r="G20" s="73" t="s">
        <v>137</v>
      </c>
      <c r="H20" s="35">
        <v>8608208</v>
      </c>
      <c r="I20" s="35">
        <v>2711</v>
      </c>
      <c r="J20" s="37" t="s">
        <v>6</v>
      </c>
      <c r="K20" s="37" t="s">
        <v>138</v>
      </c>
      <c r="L20" s="8">
        <v>1569</v>
      </c>
      <c r="M20" s="8">
        <v>8269923</v>
      </c>
      <c r="N20" s="9"/>
      <c r="O20" s="8">
        <v>1774712</v>
      </c>
      <c r="P20" s="9"/>
      <c r="Q20" s="8">
        <v>265670</v>
      </c>
      <c r="R20" s="9"/>
      <c r="S20" s="8">
        <v>427899</v>
      </c>
      <c r="T20" s="9"/>
      <c r="U20" s="8">
        <v>449898</v>
      </c>
      <c r="V20" s="9"/>
      <c r="W20" s="33">
        <v>11188102</v>
      </c>
      <c r="X20" s="9"/>
      <c r="Y20" s="30">
        <v>4657</v>
      </c>
      <c r="Z20" s="9"/>
      <c r="AA20" s="30">
        <v>948</v>
      </c>
      <c r="AB20" s="9"/>
      <c r="AC20" s="30">
        <v>143</v>
      </c>
      <c r="AD20" s="9"/>
      <c r="AE20" s="30">
        <v>239</v>
      </c>
      <c r="AF20" s="9"/>
      <c r="AG20" s="30">
        <v>242</v>
      </c>
      <c r="AH20" s="9"/>
      <c r="AI20" s="32">
        <v>6229</v>
      </c>
      <c r="AJ20" s="12"/>
      <c r="AK20" s="22">
        <v>269834992</v>
      </c>
      <c r="AM20" s="22">
        <v>54368358</v>
      </c>
      <c r="AO20" s="22">
        <v>11781107</v>
      </c>
      <c r="AQ20" s="22">
        <v>9935758</v>
      </c>
      <c r="AS20" s="26">
        <v>345920215</v>
      </c>
      <c r="AU20" s="23">
        <v>32.628500000000003</v>
      </c>
      <c r="AW20" s="23">
        <v>30.635000000000002</v>
      </c>
      <c r="AY20" s="23">
        <v>44.344900000000003</v>
      </c>
      <c r="BA20" s="23">
        <v>23.219899999999999</v>
      </c>
      <c r="BC20" s="24">
        <v>30.918600000000001</v>
      </c>
      <c r="BE20" s="1" t="str">
        <f t="shared" si="0"/>
        <v>No</v>
      </c>
    </row>
    <row r="21" spans="1:57" ht="11.25" customHeight="1">
      <c r="A21" s="7" t="s">
        <v>225</v>
      </c>
      <c r="B21" s="7" t="s">
        <v>226</v>
      </c>
      <c r="C21" s="37" t="s">
        <v>30</v>
      </c>
      <c r="D21" s="296">
        <v>5066</v>
      </c>
      <c r="E21" s="297">
        <v>50066</v>
      </c>
      <c r="F21" s="27" t="s">
        <v>142</v>
      </c>
      <c r="G21" s="73" t="s">
        <v>137</v>
      </c>
      <c r="H21" s="35">
        <v>8608208</v>
      </c>
      <c r="I21" s="35">
        <v>2711</v>
      </c>
      <c r="J21" s="37" t="s">
        <v>15</v>
      </c>
      <c r="K21" s="37" t="s">
        <v>138</v>
      </c>
      <c r="L21" s="8">
        <v>1142</v>
      </c>
      <c r="M21" s="8">
        <v>4244399</v>
      </c>
      <c r="N21" s="9"/>
      <c r="O21" s="8">
        <v>1252494</v>
      </c>
      <c r="P21" s="9"/>
      <c r="Q21" s="8">
        <v>1760344</v>
      </c>
      <c r="R21" s="9"/>
      <c r="S21" s="8">
        <v>521318</v>
      </c>
      <c r="T21" s="9"/>
      <c r="U21" s="8">
        <v>734851</v>
      </c>
      <c r="V21" s="9"/>
      <c r="W21" s="33">
        <v>8513406</v>
      </c>
      <c r="X21" s="9"/>
      <c r="Y21" s="30">
        <v>2452</v>
      </c>
      <c r="Z21" s="9"/>
      <c r="AA21" s="30">
        <v>697</v>
      </c>
      <c r="AB21" s="9"/>
      <c r="AC21" s="30">
        <v>974</v>
      </c>
      <c r="AD21" s="9"/>
      <c r="AE21" s="30">
        <v>293</v>
      </c>
      <c r="AF21" s="9"/>
      <c r="AG21" s="30">
        <v>398</v>
      </c>
      <c r="AH21" s="9"/>
      <c r="AI21" s="32">
        <v>4814</v>
      </c>
      <c r="AJ21" s="12"/>
      <c r="AK21" s="22">
        <v>125615926</v>
      </c>
      <c r="AM21" s="22">
        <v>39550325</v>
      </c>
      <c r="AO21" s="22">
        <v>72987656</v>
      </c>
      <c r="AQ21" s="22">
        <v>11779975</v>
      </c>
      <c r="AS21" s="26">
        <v>249933882</v>
      </c>
      <c r="AU21" s="23">
        <v>29.595700000000001</v>
      </c>
      <c r="AW21" s="23">
        <v>31.577300000000001</v>
      </c>
      <c r="AY21" s="23">
        <v>41.462200000000003</v>
      </c>
      <c r="BA21" s="23">
        <v>22.596499999999999</v>
      </c>
      <c r="BC21" s="24">
        <v>29.357700000000001</v>
      </c>
      <c r="BE21" s="1" t="str">
        <f t="shared" si="0"/>
        <v>No</v>
      </c>
    </row>
    <row r="22" spans="1:57" ht="11.25" customHeight="1">
      <c r="A22" s="7" t="s">
        <v>956</v>
      </c>
      <c r="B22" s="7" t="s">
        <v>386</v>
      </c>
      <c r="C22" s="37" t="s">
        <v>68</v>
      </c>
      <c r="D22" s="296">
        <v>6008</v>
      </c>
      <c r="E22" s="297">
        <v>60008</v>
      </c>
      <c r="F22" s="27" t="s">
        <v>142</v>
      </c>
      <c r="G22" s="73" t="s">
        <v>137</v>
      </c>
      <c r="H22" s="35">
        <v>4944332</v>
      </c>
      <c r="I22" s="35">
        <v>2659</v>
      </c>
      <c r="J22" s="37" t="s">
        <v>6</v>
      </c>
      <c r="K22" s="37" t="s">
        <v>138</v>
      </c>
      <c r="L22" s="8">
        <v>598</v>
      </c>
      <c r="M22" s="8">
        <v>3463468</v>
      </c>
      <c r="N22" s="9"/>
      <c r="O22" s="8">
        <v>1002897</v>
      </c>
      <c r="P22" s="9"/>
      <c r="Q22" s="8">
        <v>230629</v>
      </c>
      <c r="R22" s="9"/>
      <c r="S22" s="8">
        <v>694019</v>
      </c>
      <c r="T22" s="9"/>
      <c r="U22" s="8">
        <v>55209</v>
      </c>
      <c r="V22" s="9"/>
      <c r="W22" s="33">
        <v>5446222</v>
      </c>
      <c r="X22" s="9"/>
      <c r="Y22" s="30">
        <v>1718.66</v>
      </c>
      <c r="Z22" s="9"/>
      <c r="AA22" s="30">
        <v>497.65</v>
      </c>
      <c r="AB22" s="9"/>
      <c r="AC22" s="30">
        <v>120.57</v>
      </c>
      <c r="AD22" s="9"/>
      <c r="AE22" s="30">
        <v>390.98</v>
      </c>
      <c r="AF22" s="9"/>
      <c r="AG22" s="30">
        <v>30.89</v>
      </c>
      <c r="AH22" s="9"/>
      <c r="AI22" s="32">
        <v>2758.75</v>
      </c>
      <c r="AJ22" s="12"/>
      <c r="AK22" s="22">
        <v>76204744</v>
      </c>
      <c r="AM22" s="22">
        <v>24808134</v>
      </c>
      <c r="AO22" s="22">
        <v>4685642</v>
      </c>
      <c r="AQ22" s="22">
        <v>20679498</v>
      </c>
      <c r="AS22" s="26">
        <v>126378018</v>
      </c>
      <c r="AU22" s="23">
        <v>22.002400000000002</v>
      </c>
      <c r="AW22" s="23">
        <v>24.736499999999999</v>
      </c>
      <c r="AY22" s="23">
        <v>20.316800000000001</v>
      </c>
      <c r="BA22" s="23">
        <v>29.796700000000001</v>
      </c>
      <c r="BC22" s="24">
        <v>23.204699999999999</v>
      </c>
      <c r="BE22" s="1" t="str">
        <f t="shared" si="0"/>
        <v>No</v>
      </c>
    </row>
    <row r="23" spans="1:57" ht="11.25" customHeight="1">
      <c r="A23" s="7" t="s">
        <v>956</v>
      </c>
      <c r="B23" s="7" t="s">
        <v>386</v>
      </c>
      <c r="C23" s="37" t="s">
        <v>68</v>
      </c>
      <c r="D23" s="296">
        <v>6008</v>
      </c>
      <c r="E23" s="297">
        <v>60008</v>
      </c>
      <c r="F23" s="27" t="s">
        <v>142</v>
      </c>
      <c r="G23" s="73" t="s">
        <v>137</v>
      </c>
      <c r="H23" s="35">
        <v>4944332</v>
      </c>
      <c r="I23" s="35">
        <v>2659</v>
      </c>
      <c r="J23" s="37" t="s">
        <v>7</v>
      </c>
      <c r="K23" s="37" t="s">
        <v>138</v>
      </c>
      <c r="L23" s="8">
        <v>562</v>
      </c>
      <c r="M23" s="8">
        <v>25972</v>
      </c>
      <c r="N23" s="9"/>
      <c r="O23" s="8">
        <v>0</v>
      </c>
      <c r="P23" s="9"/>
      <c r="Q23" s="8">
        <v>0</v>
      </c>
      <c r="R23" s="9"/>
      <c r="S23" s="8">
        <v>13984</v>
      </c>
      <c r="T23" s="9"/>
      <c r="U23" s="8">
        <v>0</v>
      </c>
      <c r="V23" s="9"/>
      <c r="W23" s="33">
        <v>39956</v>
      </c>
      <c r="X23" s="9"/>
      <c r="Y23" s="30">
        <v>23</v>
      </c>
      <c r="Z23" s="9"/>
      <c r="AA23" s="30">
        <v>0</v>
      </c>
      <c r="AB23" s="9"/>
      <c r="AC23" s="30">
        <v>0</v>
      </c>
      <c r="AD23" s="9"/>
      <c r="AE23" s="30">
        <v>7.88</v>
      </c>
      <c r="AF23" s="9"/>
      <c r="AG23" s="30">
        <v>0</v>
      </c>
      <c r="AH23" s="9"/>
      <c r="AI23" s="32">
        <v>30.88</v>
      </c>
      <c r="AJ23" s="12"/>
      <c r="AK23" s="22">
        <v>651878</v>
      </c>
      <c r="AM23" s="22">
        <v>0</v>
      </c>
      <c r="AO23" s="22">
        <v>0</v>
      </c>
      <c r="AQ23" s="22">
        <v>416686</v>
      </c>
      <c r="AS23" s="26">
        <v>1068564</v>
      </c>
      <c r="AU23" s="23">
        <v>25.099299999999999</v>
      </c>
      <c r="BA23" s="23">
        <v>29.7973</v>
      </c>
      <c r="BC23" s="24">
        <v>26.743500000000001</v>
      </c>
      <c r="BE23" s="1" t="str">
        <f t="shared" si="0"/>
        <v>No</v>
      </c>
    </row>
    <row r="24" spans="1:57" ht="11.25" customHeight="1">
      <c r="A24" s="7" t="s">
        <v>956</v>
      </c>
      <c r="B24" s="7" t="s">
        <v>386</v>
      </c>
      <c r="C24" s="37" t="s">
        <v>68</v>
      </c>
      <c r="D24" s="296">
        <v>6008</v>
      </c>
      <c r="E24" s="297">
        <v>60008</v>
      </c>
      <c r="F24" s="27" t="s">
        <v>142</v>
      </c>
      <c r="G24" s="73" t="s">
        <v>137</v>
      </c>
      <c r="H24" s="35">
        <v>4944332</v>
      </c>
      <c r="I24" s="35">
        <v>2659</v>
      </c>
      <c r="J24" s="37" t="s">
        <v>16</v>
      </c>
      <c r="K24" s="37" t="s">
        <v>138</v>
      </c>
      <c r="L24" s="8">
        <v>54</v>
      </c>
      <c r="M24" s="8">
        <v>655148</v>
      </c>
      <c r="N24" s="9"/>
      <c r="O24" s="8">
        <v>214419</v>
      </c>
      <c r="P24" s="9"/>
      <c r="Q24" s="8">
        <v>221422</v>
      </c>
      <c r="R24" s="9"/>
      <c r="S24" s="8">
        <v>101198</v>
      </c>
      <c r="T24" s="9"/>
      <c r="U24" s="8">
        <v>7365</v>
      </c>
      <c r="V24" s="9"/>
      <c r="W24" s="33">
        <v>1199552</v>
      </c>
      <c r="X24" s="9"/>
      <c r="Y24" s="30">
        <v>362</v>
      </c>
      <c r="Z24" s="9"/>
      <c r="AA24" s="30">
        <v>102</v>
      </c>
      <c r="AB24" s="9"/>
      <c r="AC24" s="30">
        <v>103</v>
      </c>
      <c r="AD24" s="9"/>
      <c r="AE24" s="30">
        <v>57</v>
      </c>
      <c r="AF24" s="9"/>
      <c r="AG24" s="30">
        <v>27.64</v>
      </c>
      <c r="AH24" s="9"/>
      <c r="AI24" s="32">
        <v>651.64</v>
      </c>
      <c r="AJ24" s="12"/>
      <c r="AK24" s="22">
        <v>16903324</v>
      </c>
      <c r="AM24" s="22">
        <v>6376349</v>
      </c>
      <c r="AO24" s="22">
        <v>6499701</v>
      </c>
      <c r="AQ24" s="22">
        <v>6179852</v>
      </c>
      <c r="AS24" s="26">
        <v>35959226</v>
      </c>
      <c r="AU24" s="23">
        <v>25.800799999999999</v>
      </c>
      <c r="AW24" s="23">
        <v>29.7378</v>
      </c>
      <c r="AY24" s="23">
        <v>29.354399999999998</v>
      </c>
      <c r="BA24" s="23">
        <v>61.066899999999997</v>
      </c>
      <c r="BC24" s="24">
        <v>29.9772</v>
      </c>
      <c r="BE24" s="1" t="str">
        <f t="shared" si="0"/>
        <v>No</v>
      </c>
    </row>
    <row r="25" spans="1:57" ht="11.25" customHeight="1">
      <c r="A25" s="7" t="s">
        <v>956</v>
      </c>
      <c r="B25" s="7" t="s">
        <v>386</v>
      </c>
      <c r="C25" s="37" t="s">
        <v>68</v>
      </c>
      <c r="D25" s="296">
        <v>6008</v>
      </c>
      <c r="E25" s="297">
        <v>60008</v>
      </c>
      <c r="F25" s="27" t="s">
        <v>142</v>
      </c>
      <c r="G25" s="73" t="s">
        <v>137</v>
      </c>
      <c r="H25" s="35">
        <v>4944332</v>
      </c>
      <c r="I25" s="35">
        <v>2659</v>
      </c>
      <c r="J25" s="37" t="s">
        <v>13</v>
      </c>
      <c r="K25" s="37" t="s">
        <v>138</v>
      </c>
      <c r="L25" s="8">
        <v>248</v>
      </c>
      <c r="M25" s="8">
        <v>454439</v>
      </c>
      <c r="N25" s="9"/>
      <c r="O25" s="8">
        <v>256225</v>
      </c>
      <c r="P25" s="9"/>
      <c r="Q25" s="8">
        <v>88866</v>
      </c>
      <c r="R25" s="9"/>
      <c r="S25" s="8">
        <v>96209</v>
      </c>
      <c r="T25" s="9"/>
      <c r="U25" s="8">
        <v>7244</v>
      </c>
      <c r="V25" s="9"/>
      <c r="W25" s="33">
        <v>902983</v>
      </c>
      <c r="X25" s="9"/>
      <c r="Y25" s="30">
        <v>225.5</v>
      </c>
      <c r="Z25" s="9"/>
      <c r="AA25" s="30">
        <v>127.14</v>
      </c>
      <c r="AB25" s="9"/>
      <c r="AC25" s="30">
        <v>46.46</v>
      </c>
      <c r="AD25" s="9"/>
      <c r="AE25" s="30">
        <v>54.2</v>
      </c>
      <c r="AF25" s="9"/>
      <c r="AG25" s="30">
        <v>4.05</v>
      </c>
      <c r="AH25" s="9"/>
      <c r="AI25" s="32">
        <v>457.35</v>
      </c>
      <c r="AJ25" s="12"/>
      <c r="AK25" s="22">
        <v>10717985</v>
      </c>
      <c r="AM25" s="22">
        <v>6338090</v>
      </c>
      <c r="AO25" s="22">
        <v>1805460</v>
      </c>
      <c r="AQ25" s="22">
        <v>2866725</v>
      </c>
      <c r="AS25" s="26">
        <v>21728260</v>
      </c>
      <c r="AU25" s="23">
        <v>23.585100000000001</v>
      </c>
      <c r="AW25" s="23">
        <v>24.7364</v>
      </c>
      <c r="AY25" s="23">
        <v>20.316700000000001</v>
      </c>
      <c r="BA25" s="23">
        <v>29.796800000000001</v>
      </c>
      <c r="BC25" s="24">
        <v>24.062799999999999</v>
      </c>
      <c r="BE25" s="1" t="str">
        <f t="shared" si="0"/>
        <v>No</v>
      </c>
    </row>
    <row r="26" spans="1:57" ht="11.25" customHeight="1">
      <c r="A26" s="7" t="s">
        <v>371</v>
      </c>
      <c r="B26" s="7" t="s">
        <v>372</v>
      </c>
      <c r="C26" s="37" t="s">
        <v>36</v>
      </c>
      <c r="D26" s="296">
        <v>1003</v>
      </c>
      <c r="E26" s="297">
        <v>10003</v>
      </c>
      <c r="F26" s="27" t="s">
        <v>142</v>
      </c>
      <c r="G26" s="73" t="s">
        <v>137</v>
      </c>
      <c r="H26" s="35">
        <v>4181019</v>
      </c>
      <c r="I26" s="35">
        <v>2423</v>
      </c>
      <c r="J26" s="37" t="s">
        <v>6</v>
      </c>
      <c r="K26" s="37" t="s">
        <v>138</v>
      </c>
      <c r="L26" s="8">
        <v>775</v>
      </c>
      <c r="M26" s="8">
        <v>3858995</v>
      </c>
      <c r="N26" s="9"/>
      <c r="O26" s="8">
        <v>389934</v>
      </c>
      <c r="P26" s="9"/>
      <c r="Q26" s="8">
        <v>256698</v>
      </c>
      <c r="R26" s="9"/>
      <c r="S26" s="8">
        <v>346212</v>
      </c>
      <c r="T26" s="9"/>
      <c r="U26" s="8">
        <v>4211</v>
      </c>
      <c r="V26" s="9"/>
      <c r="W26" s="33">
        <v>4856050</v>
      </c>
      <c r="X26" s="9"/>
      <c r="Y26" s="30">
        <v>2046</v>
      </c>
      <c r="Z26" s="9"/>
      <c r="AA26" s="30">
        <v>293</v>
      </c>
      <c r="AB26" s="9"/>
      <c r="AC26" s="30">
        <v>128</v>
      </c>
      <c r="AD26" s="9"/>
      <c r="AE26" s="30">
        <v>168</v>
      </c>
      <c r="AF26" s="9"/>
      <c r="AG26" s="30">
        <v>20</v>
      </c>
      <c r="AH26" s="9"/>
      <c r="AI26" s="32">
        <v>2655</v>
      </c>
      <c r="AJ26" s="12"/>
      <c r="AK26" s="22">
        <v>103422294</v>
      </c>
      <c r="AM26" s="22">
        <v>14028400</v>
      </c>
      <c r="AO26" s="22">
        <v>7354200</v>
      </c>
      <c r="AQ26" s="22">
        <v>27336000</v>
      </c>
      <c r="AS26" s="26">
        <v>152140894</v>
      </c>
      <c r="AU26" s="23">
        <v>26.8003</v>
      </c>
      <c r="AW26" s="23">
        <v>35.976300000000002</v>
      </c>
      <c r="AY26" s="23">
        <v>28.6492</v>
      </c>
      <c r="BA26" s="23">
        <v>78.957400000000007</v>
      </c>
      <c r="BC26" s="24">
        <v>31.330200000000001</v>
      </c>
      <c r="BE26" s="1" t="str">
        <f t="shared" si="0"/>
        <v>No</v>
      </c>
    </row>
    <row r="27" spans="1:57" ht="11.25" customHeight="1">
      <c r="A27" s="7" t="s">
        <v>371</v>
      </c>
      <c r="B27" s="7" t="s">
        <v>372</v>
      </c>
      <c r="C27" s="37" t="s">
        <v>36</v>
      </c>
      <c r="D27" s="296">
        <v>1003</v>
      </c>
      <c r="E27" s="297">
        <v>10003</v>
      </c>
      <c r="F27" s="27" t="s">
        <v>142</v>
      </c>
      <c r="G27" s="73" t="s">
        <v>137</v>
      </c>
      <c r="H27" s="35">
        <v>4181019</v>
      </c>
      <c r="I27" s="35">
        <v>2423</v>
      </c>
      <c r="J27" s="37" t="s">
        <v>17</v>
      </c>
      <c r="K27" s="37" t="s">
        <v>138</v>
      </c>
      <c r="L27" s="8">
        <v>34</v>
      </c>
      <c r="M27" s="8">
        <v>249173</v>
      </c>
      <c r="N27" s="9"/>
      <c r="O27" s="8">
        <v>63007</v>
      </c>
      <c r="P27" s="9" t="s">
        <v>102</v>
      </c>
      <c r="Q27" s="8">
        <v>21556</v>
      </c>
      <c r="R27" s="9"/>
      <c r="S27" s="8">
        <v>41212</v>
      </c>
      <c r="T27" s="9"/>
      <c r="U27" s="8">
        <v>0</v>
      </c>
      <c r="V27" s="9"/>
      <c r="W27" s="33">
        <v>374948</v>
      </c>
      <c r="X27" s="9" t="s">
        <v>102</v>
      </c>
      <c r="Y27" s="30">
        <v>100</v>
      </c>
      <c r="Z27" s="9"/>
      <c r="AA27" s="30">
        <v>22</v>
      </c>
      <c r="AB27" s="9"/>
      <c r="AC27" s="30">
        <v>15</v>
      </c>
      <c r="AD27" s="9"/>
      <c r="AE27" s="30">
        <v>17</v>
      </c>
      <c r="AF27" s="9"/>
      <c r="AG27" s="30">
        <v>0</v>
      </c>
      <c r="AH27" s="9"/>
      <c r="AI27" s="32">
        <v>154</v>
      </c>
      <c r="AJ27" s="12"/>
      <c r="AK27" s="22">
        <v>11115791</v>
      </c>
      <c r="AM27" s="22">
        <v>1874386</v>
      </c>
      <c r="AO27" s="22">
        <v>500025</v>
      </c>
      <c r="AQ27" s="22">
        <v>880011</v>
      </c>
      <c r="AS27" s="26">
        <v>14370213</v>
      </c>
      <c r="AU27" s="23">
        <v>44.610700000000001</v>
      </c>
      <c r="AW27" s="23">
        <v>29.748899999999999</v>
      </c>
      <c r="AX27" s="23" t="s">
        <v>102</v>
      </c>
      <c r="AY27" s="23">
        <v>23.1966</v>
      </c>
      <c r="BA27" s="23">
        <v>21.353300000000001</v>
      </c>
      <c r="BC27" s="24">
        <v>38.325899999999997</v>
      </c>
      <c r="BE27" s="1" t="str">
        <f t="shared" si="0"/>
        <v>Yes</v>
      </c>
    </row>
    <row r="28" spans="1:57" ht="11.25" customHeight="1">
      <c r="A28" s="7" t="s">
        <v>371</v>
      </c>
      <c r="B28" s="7" t="s">
        <v>372</v>
      </c>
      <c r="C28" s="37" t="s">
        <v>36</v>
      </c>
      <c r="D28" s="296">
        <v>1003</v>
      </c>
      <c r="E28" s="297">
        <v>10003</v>
      </c>
      <c r="F28" s="27" t="s">
        <v>142</v>
      </c>
      <c r="G28" s="73" t="s">
        <v>137</v>
      </c>
      <c r="H28" s="35">
        <v>4181019</v>
      </c>
      <c r="I28" s="35">
        <v>2423</v>
      </c>
      <c r="J28" s="37" t="s">
        <v>15</v>
      </c>
      <c r="K28" s="37" t="s">
        <v>138</v>
      </c>
      <c r="L28" s="8">
        <v>336</v>
      </c>
      <c r="M28" s="8">
        <v>2219206</v>
      </c>
      <c r="N28" s="9"/>
      <c r="O28" s="8">
        <v>588002</v>
      </c>
      <c r="P28" s="9"/>
      <c r="Q28" s="8">
        <v>306004</v>
      </c>
      <c r="R28" s="9"/>
      <c r="S28" s="8">
        <v>699995</v>
      </c>
      <c r="T28" s="9"/>
      <c r="U28" s="8">
        <v>84620</v>
      </c>
      <c r="V28" s="9"/>
      <c r="W28" s="33">
        <v>3897827</v>
      </c>
      <c r="X28" s="9"/>
      <c r="Y28" s="30">
        <v>753</v>
      </c>
      <c r="Z28" s="9"/>
      <c r="AA28" s="30">
        <v>280</v>
      </c>
      <c r="AB28" s="9"/>
      <c r="AC28" s="30">
        <v>154</v>
      </c>
      <c r="AD28" s="9"/>
      <c r="AE28" s="30">
        <v>369</v>
      </c>
      <c r="AF28" s="9"/>
      <c r="AG28" s="30">
        <v>42</v>
      </c>
      <c r="AH28" s="9"/>
      <c r="AI28" s="32">
        <v>1598</v>
      </c>
      <c r="AJ28" s="12"/>
      <c r="AK28" s="22">
        <v>56248290</v>
      </c>
      <c r="AM28" s="22">
        <v>19923779</v>
      </c>
      <c r="AO28" s="22">
        <v>7826970</v>
      </c>
      <c r="AQ28" s="22">
        <v>22542000</v>
      </c>
      <c r="AS28" s="26">
        <v>106541039</v>
      </c>
      <c r="AU28" s="23">
        <v>25.3461</v>
      </c>
      <c r="AW28" s="23">
        <v>33.883899999999997</v>
      </c>
      <c r="AY28" s="23">
        <v>25.577999999999999</v>
      </c>
      <c r="BA28" s="23">
        <v>32.203099999999999</v>
      </c>
      <c r="BC28" s="24">
        <v>27.333400000000001</v>
      </c>
      <c r="BE28" s="1" t="str">
        <f t="shared" si="0"/>
        <v>No</v>
      </c>
    </row>
    <row r="29" spans="1:57" ht="11.25" customHeight="1">
      <c r="A29" s="7" t="s">
        <v>371</v>
      </c>
      <c r="B29" s="7" t="s">
        <v>372</v>
      </c>
      <c r="C29" s="37" t="s">
        <v>36</v>
      </c>
      <c r="D29" s="296">
        <v>1003</v>
      </c>
      <c r="E29" s="297">
        <v>10003</v>
      </c>
      <c r="F29" s="27" t="s">
        <v>142</v>
      </c>
      <c r="G29" s="73" t="s">
        <v>137</v>
      </c>
      <c r="H29" s="35">
        <v>4181019</v>
      </c>
      <c r="I29" s="35">
        <v>2423</v>
      </c>
      <c r="J29" s="37" t="s">
        <v>20</v>
      </c>
      <c r="K29" s="37" t="s">
        <v>138</v>
      </c>
      <c r="L29" s="8">
        <v>21</v>
      </c>
      <c r="M29" s="8">
        <v>78961</v>
      </c>
      <c r="N29" s="9" t="s">
        <v>102</v>
      </c>
      <c r="O29" s="8">
        <v>25838</v>
      </c>
      <c r="P29" s="9"/>
      <c r="Q29" s="8">
        <v>5999</v>
      </c>
      <c r="R29" s="9"/>
      <c r="S29" s="8">
        <v>7888</v>
      </c>
      <c r="T29" s="9"/>
      <c r="U29" s="8">
        <v>0</v>
      </c>
      <c r="V29" s="9"/>
      <c r="W29" s="33">
        <v>118686</v>
      </c>
      <c r="X29" s="9" t="s">
        <v>102</v>
      </c>
      <c r="Y29" s="30">
        <v>26.1</v>
      </c>
      <c r="Z29" s="9"/>
      <c r="AA29" s="30">
        <v>12</v>
      </c>
      <c r="AB29" s="9"/>
      <c r="AC29" s="30">
        <v>3</v>
      </c>
      <c r="AD29" s="9"/>
      <c r="AE29" s="30">
        <v>4</v>
      </c>
      <c r="AF29" s="9"/>
      <c r="AG29" s="30">
        <v>0</v>
      </c>
      <c r="AH29" s="9"/>
      <c r="AI29" s="32">
        <v>45.1</v>
      </c>
      <c r="AJ29" s="12"/>
      <c r="AK29" s="22">
        <v>9189401</v>
      </c>
      <c r="AM29" s="22">
        <v>266540</v>
      </c>
      <c r="AO29" s="22">
        <v>1050600</v>
      </c>
      <c r="AQ29" s="22">
        <v>3060000</v>
      </c>
      <c r="AS29" s="26">
        <v>13566541</v>
      </c>
      <c r="AU29" s="23">
        <v>116.379</v>
      </c>
      <c r="AV29" s="23" t="s">
        <v>102</v>
      </c>
      <c r="AW29" s="23">
        <v>10.315799999999999</v>
      </c>
      <c r="AY29" s="23">
        <v>175.1292</v>
      </c>
      <c r="BA29" s="23">
        <v>387.93099999999998</v>
      </c>
      <c r="BC29" s="24">
        <v>114.3062</v>
      </c>
      <c r="BE29" s="1" t="str">
        <f t="shared" si="0"/>
        <v>Yes</v>
      </c>
    </row>
    <row r="30" spans="1:57" ht="11.25" customHeight="1">
      <c r="A30" s="7" t="s">
        <v>371</v>
      </c>
      <c r="B30" s="7" t="s">
        <v>372</v>
      </c>
      <c r="C30" s="37" t="s">
        <v>36</v>
      </c>
      <c r="D30" s="296">
        <v>1003</v>
      </c>
      <c r="E30" s="297">
        <v>10003</v>
      </c>
      <c r="F30" s="27" t="s">
        <v>142</v>
      </c>
      <c r="G30" s="73" t="s">
        <v>137</v>
      </c>
      <c r="H30" s="35">
        <v>4181019</v>
      </c>
      <c r="I30" s="35">
        <v>2423</v>
      </c>
      <c r="J30" s="37" t="s">
        <v>16</v>
      </c>
      <c r="K30" s="37" t="s">
        <v>138</v>
      </c>
      <c r="L30" s="8">
        <v>151</v>
      </c>
      <c r="M30" s="8">
        <v>1608025</v>
      </c>
      <c r="N30" s="9"/>
      <c r="O30" s="8">
        <v>352479</v>
      </c>
      <c r="P30" s="9"/>
      <c r="Q30" s="8">
        <v>198888</v>
      </c>
      <c r="R30" s="9"/>
      <c r="S30" s="8">
        <v>278444</v>
      </c>
      <c r="T30" s="9"/>
      <c r="U30" s="8">
        <v>309845</v>
      </c>
      <c r="V30" s="9"/>
      <c r="W30" s="33">
        <v>2747681</v>
      </c>
      <c r="X30" s="9"/>
      <c r="Y30" s="30">
        <v>880</v>
      </c>
      <c r="Z30" s="9"/>
      <c r="AA30" s="30">
        <v>199</v>
      </c>
      <c r="AB30" s="9"/>
      <c r="AC30" s="30">
        <v>99</v>
      </c>
      <c r="AD30" s="9"/>
      <c r="AE30" s="30">
        <v>139</v>
      </c>
      <c r="AF30" s="9"/>
      <c r="AG30" s="30">
        <v>155</v>
      </c>
      <c r="AH30" s="9"/>
      <c r="AI30" s="32">
        <v>1472</v>
      </c>
      <c r="AJ30" s="12"/>
      <c r="AK30" s="22">
        <v>40580110</v>
      </c>
      <c r="AM30" s="22">
        <v>24597344</v>
      </c>
      <c r="AO30" s="22">
        <v>4857180</v>
      </c>
      <c r="AQ30" s="22">
        <v>10065167</v>
      </c>
      <c r="AS30" s="26">
        <v>80099801</v>
      </c>
      <c r="AU30" s="23">
        <v>25.236000000000001</v>
      </c>
      <c r="AW30" s="23">
        <v>69.783900000000003</v>
      </c>
      <c r="AY30" s="23">
        <v>24.421700000000001</v>
      </c>
      <c r="BA30" s="23">
        <v>36.1479</v>
      </c>
      <c r="BC30" s="24">
        <v>29.151800000000001</v>
      </c>
      <c r="BE30" s="1" t="str">
        <f t="shared" si="0"/>
        <v>No</v>
      </c>
    </row>
    <row r="31" spans="1:57" ht="11.25" customHeight="1">
      <c r="A31" s="7" t="s">
        <v>485</v>
      </c>
      <c r="B31" s="7" t="s">
        <v>486</v>
      </c>
      <c r="C31" s="37" t="s">
        <v>61</v>
      </c>
      <c r="D31" s="296">
        <v>3019</v>
      </c>
      <c r="E31" s="297">
        <v>30019</v>
      </c>
      <c r="F31" s="27" t="s">
        <v>142</v>
      </c>
      <c r="G31" s="73" t="s">
        <v>137</v>
      </c>
      <c r="H31" s="35">
        <v>5441567</v>
      </c>
      <c r="I31" s="35">
        <v>2372</v>
      </c>
      <c r="J31" s="37" t="s">
        <v>31</v>
      </c>
      <c r="K31" s="37" t="s">
        <v>138</v>
      </c>
      <c r="L31" s="8">
        <v>349</v>
      </c>
      <c r="M31" s="8">
        <v>1964799</v>
      </c>
      <c r="N31" s="9"/>
      <c r="O31" s="8">
        <v>744037</v>
      </c>
      <c r="P31" s="9"/>
      <c r="Q31" s="8">
        <v>654611</v>
      </c>
      <c r="R31" s="9"/>
      <c r="S31" s="8">
        <v>258200</v>
      </c>
      <c r="T31" s="9"/>
      <c r="U31" s="8">
        <v>502596</v>
      </c>
      <c r="V31" s="9"/>
      <c r="W31" s="33">
        <v>4124243</v>
      </c>
      <c r="X31" s="9"/>
      <c r="Y31" s="30">
        <v>911</v>
      </c>
      <c r="Z31" s="9"/>
      <c r="AA31" s="30">
        <v>366</v>
      </c>
      <c r="AB31" s="9"/>
      <c r="AC31" s="30">
        <v>319</v>
      </c>
      <c r="AD31" s="9"/>
      <c r="AE31" s="30">
        <v>142</v>
      </c>
      <c r="AF31" s="9"/>
      <c r="AG31" s="30">
        <v>242</v>
      </c>
      <c r="AH31" s="9"/>
      <c r="AI31" s="32">
        <v>1980</v>
      </c>
      <c r="AJ31" s="12"/>
      <c r="AK31" s="22">
        <v>69495592</v>
      </c>
      <c r="AM31" s="22">
        <v>24156252</v>
      </c>
      <c r="AO31" s="22">
        <v>23090723</v>
      </c>
      <c r="AQ31" s="22">
        <v>9712080</v>
      </c>
      <c r="AS31" s="26">
        <v>126454647</v>
      </c>
      <c r="AU31" s="23">
        <v>35.3703</v>
      </c>
      <c r="AW31" s="23">
        <v>32.466500000000003</v>
      </c>
      <c r="AY31" s="23">
        <v>35.274000000000001</v>
      </c>
      <c r="BA31" s="23">
        <v>37.614600000000003</v>
      </c>
      <c r="BC31" s="24">
        <v>30.661300000000001</v>
      </c>
      <c r="BE31" s="1" t="str">
        <f t="shared" si="0"/>
        <v>No</v>
      </c>
    </row>
    <row r="32" spans="1:57" ht="11.25" customHeight="1">
      <c r="A32" s="7" t="s">
        <v>485</v>
      </c>
      <c r="B32" s="7" t="s">
        <v>486</v>
      </c>
      <c r="C32" s="37" t="s">
        <v>61</v>
      </c>
      <c r="D32" s="296">
        <v>3019</v>
      </c>
      <c r="E32" s="297">
        <v>30019</v>
      </c>
      <c r="F32" s="27" t="s">
        <v>142</v>
      </c>
      <c r="G32" s="73" t="s">
        <v>137</v>
      </c>
      <c r="H32" s="35">
        <v>5441567</v>
      </c>
      <c r="I32" s="35">
        <v>2372</v>
      </c>
      <c r="J32" s="37" t="s">
        <v>20</v>
      </c>
      <c r="K32" s="37" t="s">
        <v>138</v>
      </c>
      <c r="L32" s="8">
        <v>30</v>
      </c>
      <c r="M32" s="8">
        <v>160847</v>
      </c>
      <c r="N32" s="9"/>
      <c r="O32" s="8">
        <v>14677</v>
      </c>
      <c r="P32" s="9"/>
      <c r="Q32" s="8">
        <v>29061</v>
      </c>
      <c r="R32" s="9"/>
      <c r="S32" s="8">
        <v>21989</v>
      </c>
      <c r="T32" s="9"/>
      <c r="U32" s="8">
        <v>13768</v>
      </c>
      <c r="V32" s="9"/>
      <c r="W32" s="33">
        <v>240342</v>
      </c>
      <c r="X32" s="9"/>
      <c r="Y32" s="30">
        <v>78</v>
      </c>
      <c r="Z32" s="9"/>
      <c r="AA32" s="30">
        <v>8</v>
      </c>
      <c r="AB32" s="9"/>
      <c r="AC32" s="30">
        <v>15</v>
      </c>
      <c r="AD32" s="9"/>
      <c r="AE32" s="30">
        <v>11</v>
      </c>
      <c r="AF32" s="9"/>
      <c r="AG32" s="30">
        <v>7</v>
      </c>
      <c r="AH32" s="9"/>
      <c r="AI32" s="32">
        <v>119</v>
      </c>
      <c r="AJ32" s="12"/>
      <c r="AK32" s="22">
        <v>4709316</v>
      </c>
      <c r="AM32" s="22">
        <v>451919</v>
      </c>
      <c r="AO32" s="22">
        <v>615842</v>
      </c>
      <c r="AQ32" s="22">
        <v>635059</v>
      </c>
      <c r="AS32" s="26">
        <v>6412136</v>
      </c>
      <c r="AU32" s="23">
        <v>29.278199999999998</v>
      </c>
      <c r="AW32" s="23">
        <v>30.791</v>
      </c>
      <c r="AY32" s="23">
        <v>21.191400000000002</v>
      </c>
      <c r="BA32" s="23">
        <v>28.880800000000001</v>
      </c>
      <c r="BC32" s="24">
        <v>26.679200000000002</v>
      </c>
      <c r="BE32" s="1" t="str">
        <f t="shared" si="0"/>
        <v>No</v>
      </c>
    </row>
    <row r="33" spans="1:57" ht="11.25" customHeight="1">
      <c r="A33" s="7" t="s">
        <v>485</v>
      </c>
      <c r="B33" s="7" t="s">
        <v>486</v>
      </c>
      <c r="C33" s="37" t="s">
        <v>61</v>
      </c>
      <c r="D33" s="296">
        <v>3019</v>
      </c>
      <c r="E33" s="297">
        <v>30019</v>
      </c>
      <c r="F33" s="27" t="s">
        <v>142</v>
      </c>
      <c r="G33" s="73" t="s">
        <v>137</v>
      </c>
      <c r="H33" s="35">
        <v>5441567</v>
      </c>
      <c r="I33" s="35">
        <v>2372</v>
      </c>
      <c r="J33" s="37" t="s">
        <v>15</v>
      </c>
      <c r="K33" s="37" t="s">
        <v>138</v>
      </c>
      <c r="L33" s="8">
        <v>285</v>
      </c>
      <c r="M33" s="8">
        <v>1410053</v>
      </c>
      <c r="N33" s="9"/>
      <c r="O33" s="8">
        <v>580518</v>
      </c>
      <c r="P33" s="9"/>
      <c r="Q33" s="8">
        <v>658073</v>
      </c>
      <c r="R33" s="9"/>
      <c r="S33" s="8">
        <v>195086</v>
      </c>
      <c r="T33" s="9"/>
      <c r="U33" s="8">
        <v>277920</v>
      </c>
      <c r="V33" s="9"/>
      <c r="W33" s="33">
        <v>3121650</v>
      </c>
      <c r="X33" s="9"/>
      <c r="Y33" s="30">
        <v>706</v>
      </c>
      <c r="Z33" s="9"/>
      <c r="AA33" s="30">
        <v>272</v>
      </c>
      <c r="AB33" s="9"/>
      <c r="AC33" s="30">
        <v>305</v>
      </c>
      <c r="AD33" s="9"/>
      <c r="AE33" s="30">
        <v>108</v>
      </c>
      <c r="AF33" s="9"/>
      <c r="AG33" s="30">
        <v>144</v>
      </c>
      <c r="AH33" s="9"/>
      <c r="AI33" s="32">
        <v>1535</v>
      </c>
      <c r="AJ33" s="12"/>
      <c r="AK33" s="22">
        <v>45416281</v>
      </c>
      <c r="AM33" s="22">
        <v>18944027</v>
      </c>
      <c r="AO33" s="22">
        <v>21145041</v>
      </c>
      <c r="AQ33" s="22">
        <v>6033063</v>
      </c>
      <c r="AS33" s="26">
        <v>91538412</v>
      </c>
      <c r="AU33" s="23">
        <v>32.2089</v>
      </c>
      <c r="AW33" s="23">
        <v>32.633000000000003</v>
      </c>
      <c r="AY33" s="23">
        <v>32.131799999999998</v>
      </c>
      <c r="BA33" s="23">
        <v>30.9251</v>
      </c>
      <c r="BC33" s="24">
        <v>29.323699999999999</v>
      </c>
      <c r="BE33" s="1" t="str">
        <f t="shared" si="0"/>
        <v>No</v>
      </c>
    </row>
    <row r="34" spans="1:57" ht="11.25" customHeight="1">
      <c r="A34" s="7" t="s">
        <v>485</v>
      </c>
      <c r="B34" s="7" t="s">
        <v>486</v>
      </c>
      <c r="C34" s="37" t="s">
        <v>61</v>
      </c>
      <c r="D34" s="296">
        <v>3019</v>
      </c>
      <c r="E34" s="297">
        <v>30019</v>
      </c>
      <c r="F34" s="27" t="s">
        <v>142</v>
      </c>
      <c r="G34" s="73" t="s">
        <v>137</v>
      </c>
      <c r="H34" s="35">
        <v>5441567</v>
      </c>
      <c r="I34" s="35">
        <v>2372</v>
      </c>
      <c r="J34" s="37" t="s">
        <v>10</v>
      </c>
      <c r="K34" s="37" t="s">
        <v>138</v>
      </c>
      <c r="L34" s="8">
        <v>121</v>
      </c>
      <c r="M34" s="8">
        <v>699169</v>
      </c>
      <c r="N34" s="9"/>
      <c r="O34" s="8">
        <v>270898</v>
      </c>
      <c r="P34" s="9"/>
      <c r="Q34" s="8">
        <v>127677</v>
      </c>
      <c r="R34" s="9"/>
      <c r="S34" s="8">
        <v>84185</v>
      </c>
      <c r="T34" s="9"/>
      <c r="U34" s="8">
        <v>128331</v>
      </c>
      <c r="V34" s="9"/>
      <c r="W34" s="33">
        <v>1310260</v>
      </c>
      <c r="X34" s="9"/>
      <c r="Y34" s="30">
        <v>337</v>
      </c>
      <c r="Z34" s="9"/>
      <c r="AA34" s="30">
        <v>132</v>
      </c>
      <c r="AB34" s="9"/>
      <c r="AC34" s="30">
        <v>62</v>
      </c>
      <c r="AD34" s="9"/>
      <c r="AE34" s="30">
        <v>43</v>
      </c>
      <c r="AF34" s="9"/>
      <c r="AG34" s="30">
        <v>62</v>
      </c>
      <c r="AH34" s="9"/>
      <c r="AI34" s="32">
        <v>636</v>
      </c>
      <c r="AJ34" s="12"/>
      <c r="AK34" s="22">
        <v>20069362</v>
      </c>
      <c r="AM34" s="22">
        <v>8802225</v>
      </c>
      <c r="AO34" s="22">
        <v>3194953</v>
      </c>
      <c r="AQ34" s="22">
        <v>2562688</v>
      </c>
      <c r="AS34" s="26">
        <v>34629228</v>
      </c>
      <c r="AU34" s="23">
        <v>28.704599999999999</v>
      </c>
      <c r="AW34" s="23">
        <v>32.492800000000003</v>
      </c>
      <c r="AY34" s="23">
        <v>25.023700000000002</v>
      </c>
      <c r="BA34" s="23">
        <v>30.441099999999999</v>
      </c>
      <c r="BC34" s="24">
        <v>26.429300000000001</v>
      </c>
      <c r="BE34" s="1" t="str">
        <f t="shared" si="0"/>
        <v>No</v>
      </c>
    </row>
    <row r="35" spans="1:57" ht="11.25" customHeight="1">
      <c r="A35" s="7" t="s">
        <v>485</v>
      </c>
      <c r="B35" s="7" t="s">
        <v>486</v>
      </c>
      <c r="C35" s="37" t="s">
        <v>61</v>
      </c>
      <c r="D35" s="296">
        <v>3019</v>
      </c>
      <c r="E35" s="297">
        <v>30019</v>
      </c>
      <c r="F35" s="27" t="s">
        <v>142</v>
      </c>
      <c r="G35" s="73" t="s">
        <v>137</v>
      </c>
      <c r="H35" s="35">
        <v>5441567</v>
      </c>
      <c r="I35" s="35">
        <v>2372</v>
      </c>
      <c r="J35" s="37" t="s">
        <v>6</v>
      </c>
      <c r="K35" s="37" t="s">
        <v>138</v>
      </c>
      <c r="L35" s="8">
        <v>1172</v>
      </c>
      <c r="M35" s="8">
        <v>6153242</v>
      </c>
      <c r="N35" s="9"/>
      <c r="O35" s="8">
        <v>1607042</v>
      </c>
      <c r="P35" s="9"/>
      <c r="Q35" s="8">
        <v>1135587</v>
      </c>
      <c r="R35" s="9"/>
      <c r="S35" s="8">
        <v>837335</v>
      </c>
      <c r="T35" s="9"/>
      <c r="U35" s="8">
        <v>678725</v>
      </c>
      <c r="V35" s="9"/>
      <c r="W35" s="33">
        <v>10411931</v>
      </c>
      <c r="X35" s="9"/>
      <c r="Y35" s="30">
        <v>2939</v>
      </c>
      <c r="Z35" s="9"/>
      <c r="AA35" s="30">
        <v>884</v>
      </c>
      <c r="AB35" s="9"/>
      <c r="AC35" s="30">
        <v>551</v>
      </c>
      <c r="AD35" s="9"/>
      <c r="AE35" s="30">
        <v>469</v>
      </c>
      <c r="AF35" s="9"/>
      <c r="AG35" s="30">
        <v>319</v>
      </c>
      <c r="AH35" s="9"/>
      <c r="AI35" s="32">
        <v>5162</v>
      </c>
      <c r="AJ35" s="12"/>
      <c r="AK35" s="22">
        <v>178095981</v>
      </c>
      <c r="AM35" s="22">
        <v>46478689</v>
      </c>
      <c r="AO35" s="22">
        <v>37221254</v>
      </c>
      <c r="AQ35" s="22">
        <v>24872358</v>
      </c>
      <c r="AS35" s="26">
        <v>286668282</v>
      </c>
      <c r="AU35" s="23">
        <v>28.9434</v>
      </c>
      <c r="AW35" s="23">
        <v>28.921900000000001</v>
      </c>
      <c r="AY35" s="23">
        <v>32.777099999999997</v>
      </c>
      <c r="BA35" s="23">
        <v>29.7042</v>
      </c>
      <c r="BC35" s="24">
        <v>27.532699999999998</v>
      </c>
      <c r="BE35" s="1" t="str">
        <f t="shared" si="0"/>
        <v>No</v>
      </c>
    </row>
    <row r="36" spans="1:57" ht="11.25" customHeight="1">
      <c r="A36" s="7" t="s">
        <v>367</v>
      </c>
      <c r="B36" s="7" t="s">
        <v>368</v>
      </c>
      <c r="C36" s="37" t="s">
        <v>37</v>
      </c>
      <c r="D36" s="296">
        <v>3034</v>
      </c>
      <c r="E36" s="297">
        <v>30034</v>
      </c>
      <c r="F36" s="27" t="s">
        <v>136</v>
      </c>
      <c r="G36" s="73" t="s">
        <v>137</v>
      </c>
      <c r="H36" s="35">
        <v>2203663</v>
      </c>
      <c r="I36" s="35">
        <v>1683</v>
      </c>
      <c r="J36" s="37" t="s">
        <v>6</v>
      </c>
      <c r="K36" s="37" t="s">
        <v>138</v>
      </c>
      <c r="L36" s="8">
        <v>638</v>
      </c>
      <c r="M36" s="8">
        <v>3106281</v>
      </c>
      <c r="N36" s="9"/>
      <c r="O36" s="8">
        <v>1034497</v>
      </c>
      <c r="P36" s="9"/>
      <c r="Q36" s="8">
        <v>90969</v>
      </c>
      <c r="R36" s="9"/>
      <c r="S36" s="8">
        <v>410573</v>
      </c>
      <c r="T36" s="9"/>
      <c r="U36" s="8">
        <v>92187</v>
      </c>
      <c r="V36" s="9"/>
      <c r="W36" s="33">
        <v>4734507</v>
      </c>
      <c r="X36" s="9"/>
      <c r="Y36" s="30">
        <v>1432</v>
      </c>
      <c r="Z36" s="9"/>
      <c r="AA36" s="30">
        <v>473</v>
      </c>
      <c r="AB36" s="9"/>
      <c r="AC36" s="30">
        <v>54</v>
      </c>
      <c r="AD36" s="9"/>
      <c r="AE36" s="30">
        <v>298</v>
      </c>
      <c r="AF36" s="9"/>
      <c r="AG36" s="30">
        <v>48</v>
      </c>
      <c r="AH36" s="9"/>
      <c r="AI36" s="32">
        <v>2305</v>
      </c>
      <c r="AJ36" s="12"/>
      <c r="AK36" s="22">
        <v>96963612</v>
      </c>
      <c r="AM36" s="22">
        <v>24898769</v>
      </c>
      <c r="AO36" s="22">
        <v>2544056</v>
      </c>
      <c r="AQ36" s="22">
        <v>17454182</v>
      </c>
      <c r="AS36" s="26">
        <v>141860619</v>
      </c>
      <c r="AU36" s="23">
        <v>31.215299999999999</v>
      </c>
      <c r="AW36" s="23">
        <v>24.0685</v>
      </c>
      <c r="AY36" s="23">
        <v>27.966200000000001</v>
      </c>
      <c r="BA36" s="23">
        <v>42.511800000000001</v>
      </c>
      <c r="BC36" s="24">
        <v>29.963100000000001</v>
      </c>
      <c r="BE36" s="1" t="str">
        <f t="shared" si="0"/>
        <v>No</v>
      </c>
    </row>
    <row r="37" spans="1:57" ht="11.25" customHeight="1">
      <c r="A37" s="7" t="s">
        <v>367</v>
      </c>
      <c r="B37" s="7" t="s">
        <v>368</v>
      </c>
      <c r="C37" s="37" t="s">
        <v>37</v>
      </c>
      <c r="D37" s="296">
        <v>3034</v>
      </c>
      <c r="E37" s="297">
        <v>30034</v>
      </c>
      <c r="F37" s="27" t="s">
        <v>136</v>
      </c>
      <c r="G37" s="73" t="s">
        <v>137</v>
      </c>
      <c r="H37" s="35">
        <v>2203663</v>
      </c>
      <c r="I37" s="35">
        <v>1683</v>
      </c>
      <c r="J37" s="37" t="s">
        <v>15</v>
      </c>
      <c r="K37" s="37" t="s">
        <v>138</v>
      </c>
      <c r="L37" s="8">
        <v>54</v>
      </c>
      <c r="M37" s="8">
        <v>284542</v>
      </c>
      <c r="N37" s="9"/>
      <c r="O37" s="8">
        <v>230567</v>
      </c>
      <c r="P37" s="9"/>
      <c r="Q37" s="8">
        <v>140698</v>
      </c>
      <c r="R37" s="9"/>
      <c r="S37" s="8">
        <v>161899</v>
      </c>
      <c r="T37" s="9"/>
      <c r="U37" s="8">
        <v>12007</v>
      </c>
      <c r="V37" s="9"/>
      <c r="W37" s="33">
        <v>829713</v>
      </c>
      <c r="X37" s="9"/>
      <c r="Y37" s="30">
        <v>136</v>
      </c>
      <c r="Z37" s="9"/>
      <c r="AA37" s="30">
        <v>129</v>
      </c>
      <c r="AB37" s="9"/>
      <c r="AC37" s="30">
        <v>64</v>
      </c>
      <c r="AD37" s="9"/>
      <c r="AE37" s="30">
        <v>74</v>
      </c>
      <c r="AF37" s="9"/>
      <c r="AG37" s="30">
        <v>8</v>
      </c>
      <c r="AH37" s="9"/>
      <c r="AI37" s="32">
        <v>411</v>
      </c>
      <c r="AJ37" s="12"/>
      <c r="AK37" s="22">
        <v>10906844</v>
      </c>
      <c r="AM37" s="22">
        <v>5043932</v>
      </c>
      <c r="AO37" s="22">
        <v>4908283</v>
      </c>
      <c r="AQ37" s="22">
        <v>2697047</v>
      </c>
      <c r="AS37" s="26">
        <v>23556106</v>
      </c>
      <c r="AU37" s="23">
        <v>38.331200000000003</v>
      </c>
      <c r="AW37" s="23">
        <v>21.876200000000001</v>
      </c>
      <c r="AY37" s="23">
        <v>34.885199999999998</v>
      </c>
      <c r="BA37" s="23">
        <v>16.658799999999999</v>
      </c>
      <c r="BC37" s="24">
        <v>28.390699999999999</v>
      </c>
      <c r="BE37" s="1" t="str">
        <f t="shared" si="0"/>
        <v>No</v>
      </c>
    </row>
    <row r="38" spans="1:57" ht="11.25" customHeight="1">
      <c r="A38" s="7" t="s">
        <v>367</v>
      </c>
      <c r="B38" s="7" t="s">
        <v>368</v>
      </c>
      <c r="C38" s="37" t="s">
        <v>37</v>
      </c>
      <c r="D38" s="296">
        <v>3034</v>
      </c>
      <c r="E38" s="297">
        <v>30034</v>
      </c>
      <c r="F38" s="27" t="s">
        <v>136</v>
      </c>
      <c r="G38" s="73" t="s">
        <v>137</v>
      </c>
      <c r="H38" s="35">
        <v>2203663</v>
      </c>
      <c r="I38" s="35">
        <v>1683</v>
      </c>
      <c r="J38" s="37" t="s">
        <v>16</v>
      </c>
      <c r="K38" s="37" t="s">
        <v>138</v>
      </c>
      <c r="L38" s="8">
        <v>38</v>
      </c>
      <c r="M38" s="8">
        <v>259907</v>
      </c>
      <c r="N38" s="9"/>
      <c r="O38" s="8">
        <v>210977</v>
      </c>
      <c r="P38" s="9"/>
      <c r="Q38" s="8">
        <v>105877</v>
      </c>
      <c r="R38" s="9"/>
      <c r="S38" s="8">
        <v>107054</v>
      </c>
      <c r="T38" s="9"/>
      <c r="U38" s="8">
        <v>15125</v>
      </c>
      <c r="V38" s="9"/>
      <c r="W38" s="33">
        <v>698940</v>
      </c>
      <c r="X38" s="9"/>
      <c r="Y38" s="30">
        <v>119</v>
      </c>
      <c r="Z38" s="9"/>
      <c r="AA38" s="30">
        <v>95</v>
      </c>
      <c r="AB38" s="9"/>
      <c r="AC38" s="30">
        <v>49</v>
      </c>
      <c r="AD38" s="9"/>
      <c r="AE38" s="30">
        <v>63</v>
      </c>
      <c r="AF38" s="9"/>
      <c r="AG38" s="30">
        <v>9</v>
      </c>
      <c r="AH38" s="9"/>
      <c r="AI38" s="32">
        <v>335</v>
      </c>
      <c r="AJ38" s="12"/>
      <c r="AK38" s="22">
        <v>7501438</v>
      </c>
      <c r="AM38" s="22">
        <v>4517978</v>
      </c>
      <c r="AO38" s="22">
        <v>4061448</v>
      </c>
      <c r="AQ38" s="22">
        <v>1728357</v>
      </c>
      <c r="AS38" s="26">
        <v>17809221</v>
      </c>
      <c r="AU38" s="23">
        <v>28.861999999999998</v>
      </c>
      <c r="AW38" s="23">
        <v>21.4146</v>
      </c>
      <c r="AY38" s="23">
        <v>38.360100000000003</v>
      </c>
      <c r="BA38" s="23">
        <v>16.1447</v>
      </c>
      <c r="BC38" s="24">
        <v>25.4803</v>
      </c>
      <c r="BE38" s="1" t="str">
        <f t="shared" si="0"/>
        <v>No</v>
      </c>
    </row>
    <row r="39" spans="1:57" ht="11.25" customHeight="1">
      <c r="A39" s="7" t="s">
        <v>367</v>
      </c>
      <c r="B39" s="7" t="s">
        <v>368</v>
      </c>
      <c r="C39" s="37" t="s">
        <v>37</v>
      </c>
      <c r="D39" s="296">
        <v>3034</v>
      </c>
      <c r="E39" s="297">
        <v>30034</v>
      </c>
      <c r="F39" s="27" t="s">
        <v>136</v>
      </c>
      <c r="G39" s="73" t="s">
        <v>137</v>
      </c>
      <c r="H39" s="35">
        <v>2203663</v>
      </c>
      <c r="I39" s="35">
        <v>1683</v>
      </c>
      <c r="J39" s="37" t="s">
        <v>9</v>
      </c>
      <c r="K39" s="37" t="s">
        <v>138</v>
      </c>
      <c r="L39" s="8">
        <v>10</v>
      </c>
      <c r="M39" s="8">
        <v>24977</v>
      </c>
      <c r="N39" s="9"/>
      <c r="O39" s="8">
        <v>1922</v>
      </c>
      <c r="P39" s="9"/>
      <c r="Q39" s="8">
        <v>18</v>
      </c>
      <c r="R39" s="9"/>
      <c r="S39" s="8">
        <v>1502</v>
      </c>
      <c r="T39" s="9"/>
      <c r="U39" s="8">
        <v>110</v>
      </c>
      <c r="V39" s="9"/>
      <c r="W39" s="33">
        <v>28529</v>
      </c>
      <c r="X39" s="9"/>
      <c r="Y39" s="30">
        <v>12.41</v>
      </c>
      <c r="Z39" s="9"/>
      <c r="AA39" s="30">
        <v>1</v>
      </c>
      <c r="AB39" s="9"/>
      <c r="AC39" s="30">
        <v>0.01</v>
      </c>
      <c r="AD39" s="9"/>
      <c r="AE39" s="30">
        <v>0.8</v>
      </c>
      <c r="AF39" s="9"/>
      <c r="AG39" s="30">
        <v>7.0000000000000007E-2</v>
      </c>
      <c r="AH39" s="9"/>
      <c r="AI39" s="32">
        <v>14.29</v>
      </c>
      <c r="AJ39" s="12"/>
      <c r="AK39" s="22">
        <v>508308</v>
      </c>
      <c r="AM39" s="22">
        <v>34668</v>
      </c>
      <c r="AO39" s="22">
        <v>245</v>
      </c>
      <c r="AQ39" s="22">
        <v>44181</v>
      </c>
      <c r="AS39" s="26">
        <v>587402</v>
      </c>
      <c r="AU39" s="23">
        <v>20.350999999999999</v>
      </c>
      <c r="AW39" s="23">
        <v>18.037500000000001</v>
      </c>
      <c r="AY39" s="23">
        <v>13.6111</v>
      </c>
      <c r="BA39" s="23">
        <v>29.4148</v>
      </c>
      <c r="BC39" s="24">
        <v>20.589600000000001</v>
      </c>
      <c r="BE39" s="1" t="str">
        <f t="shared" si="0"/>
        <v>No</v>
      </c>
    </row>
    <row r="40" spans="1:57" ht="11.25" customHeight="1">
      <c r="A40" s="7" t="s">
        <v>424</v>
      </c>
      <c r="B40" s="7" t="s">
        <v>425</v>
      </c>
      <c r="C40" s="37" t="s">
        <v>30</v>
      </c>
      <c r="D40" s="296">
        <v>5113</v>
      </c>
      <c r="E40" s="297">
        <v>50113</v>
      </c>
      <c r="F40" s="27" t="s">
        <v>142</v>
      </c>
      <c r="G40" s="73" t="s">
        <v>137</v>
      </c>
      <c r="H40" s="35">
        <v>8608208</v>
      </c>
      <c r="I40" s="35">
        <v>1510</v>
      </c>
      <c r="J40" s="37" t="s">
        <v>9</v>
      </c>
      <c r="K40" s="37" t="s">
        <v>138</v>
      </c>
      <c r="L40" s="8">
        <v>8</v>
      </c>
      <c r="M40" s="8">
        <v>20762</v>
      </c>
      <c r="N40" s="9"/>
      <c r="O40" s="8">
        <v>1964</v>
      </c>
      <c r="P40" s="9"/>
      <c r="Q40" s="8">
        <v>404</v>
      </c>
      <c r="R40" s="9"/>
      <c r="S40" s="8">
        <v>635</v>
      </c>
      <c r="T40" s="9"/>
      <c r="U40" s="8">
        <v>0</v>
      </c>
      <c r="V40" s="9"/>
      <c r="W40" s="33">
        <v>23765</v>
      </c>
      <c r="X40" s="9"/>
      <c r="Y40" s="30">
        <v>12.29</v>
      </c>
      <c r="Z40" s="9"/>
      <c r="AA40" s="30">
        <v>1</v>
      </c>
      <c r="AB40" s="9"/>
      <c r="AC40" s="30">
        <v>0.2</v>
      </c>
      <c r="AD40" s="9"/>
      <c r="AE40" s="30">
        <v>0.35</v>
      </c>
      <c r="AF40" s="9"/>
      <c r="AG40" s="30">
        <v>0</v>
      </c>
      <c r="AH40" s="9"/>
      <c r="AI40" s="32">
        <v>13.84</v>
      </c>
      <c r="AJ40" s="12"/>
      <c r="AK40" s="22">
        <v>402914</v>
      </c>
      <c r="AM40" s="22">
        <v>67466</v>
      </c>
      <c r="AO40" s="22">
        <v>9846</v>
      </c>
      <c r="AQ40" s="22">
        <v>12835</v>
      </c>
      <c r="AS40" s="26">
        <v>493061</v>
      </c>
      <c r="AU40" s="23">
        <v>19.406300000000002</v>
      </c>
      <c r="AW40" s="23">
        <v>34.351300000000002</v>
      </c>
      <c r="AY40" s="23">
        <v>24.371300000000002</v>
      </c>
      <c r="BA40" s="23">
        <v>20.212599999999998</v>
      </c>
      <c r="BC40" s="24">
        <v>20.747399999999999</v>
      </c>
      <c r="BE40" s="1" t="str">
        <f t="shared" si="0"/>
        <v>No</v>
      </c>
    </row>
    <row r="41" spans="1:57" ht="11.25" customHeight="1">
      <c r="A41" s="7" t="s">
        <v>424</v>
      </c>
      <c r="B41" s="7" t="s">
        <v>425</v>
      </c>
      <c r="C41" s="37" t="s">
        <v>30</v>
      </c>
      <c r="D41" s="296">
        <v>5113</v>
      </c>
      <c r="E41" s="297">
        <v>50113</v>
      </c>
      <c r="F41" s="27" t="s">
        <v>142</v>
      </c>
      <c r="G41" s="73" t="s">
        <v>137</v>
      </c>
      <c r="H41" s="35">
        <v>8608208</v>
      </c>
      <c r="I41" s="35">
        <v>1510</v>
      </c>
      <c r="J41" s="37" t="s">
        <v>7</v>
      </c>
      <c r="K41" s="37" t="s">
        <v>138</v>
      </c>
      <c r="L41" s="8">
        <v>567</v>
      </c>
      <c r="M41" s="8">
        <v>0</v>
      </c>
      <c r="N41" s="9"/>
      <c r="O41" s="8">
        <v>0</v>
      </c>
      <c r="P41" s="9"/>
      <c r="Q41" s="8">
        <v>0</v>
      </c>
      <c r="R41" s="9"/>
      <c r="S41" s="8">
        <v>47924</v>
      </c>
      <c r="T41" s="9"/>
      <c r="U41" s="8">
        <v>0</v>
      </c>
      <c r="V41" s="9"/>
      <c r="W41" s="33">
        <v>47924</v>
      </c>
      <c r="X41" s="9"/>
      <c r="Y41" s="30">
        <v>0</v>
      </c>
      <c r="Z41" s="9"/>
      <c r="AA41" s="30">
        <v>0</v>
      </c>
      <c r="AB41" s="9"/>
      <c r="AC41" s="30">
        <v>0</v>
      </c>
      <c r="AD41" s="9"/>
      <c r="AE41" s="30">
        <v>25.5</v>
      </c>
      <c r="AF41" s="9"/>
      <c r="AG41" s="30">
        <v>0</v>
      </c>
      <c r="AH41" s="9"/>
      <c r="AI41" s="32">
        <v>25.5</v>
      </c>
      <c r="AJ41" s="12"/>
      <c r="AK41" s="22">
        <v>0</v>
      </c>
      <c r="AM41" s="22">
        <v>0</v>
      </c>
      <c r="AO41" s="22">
        <v>0</v>
      </c>
      <c r="AQ41" s="22">
        <v>1426338</v>
      </c>
      <c r="AS41" s="26">
        <v>1426338</v>
      </c>
      <c r="BA41" s="23">
        <v>29.762499999999999</v>
      </c>
      <c r="BC41" s="24">
        <v>29.762499999999999</v>
      </c>
      <c r="BE41" s="1" t="str">
        <f t="shared" si="0"/>
        <v>No</v>
      </c>
    </row>
    <row r="42" spans="1:57" ht="11.25" customHeight="1">
      <c r="A42" s="7" t="s">
        <v>424</v>
      </c>
      <c r="B42" s="7" t="s">
        <v>425</v>
      </c>
      <c r="C42" s="37" t="s">
        <v>30</v>
      </c>
      <c r="D42" s="296">
        <v>5113</v>
      </c>
      <c r="E42" s="297">
        <v>50113</v>
      </c>
      <c r="F42" s="27" t="s">
        <v>142</v>
      </c>
      <c r="G42" s="73" t="s">
        <v>137</v>
      </c>
      <c r="H42" s="35">
        <v>8608208</v>
      </c>
      <c r="I42" s="35">
        <v>1510</v>
      </c>
      <c r="J42" s="37" t="s">
        <v>6</v>
      </c>
      <c r="K42" s="37" t="s">
        <v>138</v>
      </c>
      <c r="L42" s="8">
        <v>553</v>
      </c>
      <c r="M42" s="8">
        <v>2094096</v>
      </c>
      <c r="N42" s="9"/>
      <c r="O42" s="8">
        <v>501201</v>
      </c>
      <c r="P42" s="9"/>
      <c r="Q42" s="8">
        <v>74319</v>
      </c>
      <c r="R42" s="9"/>
      <c r="S42" s="8">
        <v>279198</v>
      </c>
      <c r="T42" s="9"/>
      <c r="U42" s="8">
        <v>3990</v>
      </c>
      <c r="V42" s="9"/>
      <c r="W42" s="33">
        <v>2952804</v>
      </c>
      <c r="X42" s="9"/>
      <c r="Y42" s="30">
        <v>1187.71</v>
      </c>
      <c r="Z42" s="9"/>
      <c r="AA42" s="30">
        <v>276.99</v>
      </c>
      <c r="AB42" s="9"/>
      <c r="AC42" s="30">
        <v>39.799999999999997</v>
      </c>
      <c r="AD42" s="9"/>
      <c r="AE42" s="30">
        <v>156.15</v>
      </c>
      <c r="AF42" s="9"/>
      <c r="AG42" s="30">
        <v>2</v>
      </c>
      <c r="AH42" s="9"/>
      <c r="AI42" s="32">
        <v>1662.65</v>
      </c>
      <c r="AJ42" s="12"/>
      <c r="AK42" s="22">
        <v>62013024</v>
      </c>
      <c r="AM42" s="22">
        <v>15373740</v>
      </c>
      <c r="AO42" s="22">
        <v>2205110</v>
      </c>
      <c r="AQ42" s="22">
        <v>8270288</v>
      </c>
      <c r="AS42" s="26">
        <v>87862162</v>
      </c>
      <c r="AU42" s="23">
        <v>29.613299999999999</v>
      </c>
      <c r="AW42" s="23">
        <v>30.6738</v>
      </c>
      <c r="AY42" s="23">
        <v>29.6709</v>
      </c>
      <c r="BA42" s="23">
        <v>29.621600000000001</v>
      </c>
      <c r="BC42" s="24">
        <v>29.755500000000001</v>
      </c>
      <c r="BE42" s="1" t="str">
        <f t="shared" si="0"/>
        <v>No</v>
      </c>
    </row>
    <row r="43" spans="1:57" ht="11.25" customHeight="1">
      <c r="A43" s="7" t="s">
        <v>420</v>
      </c>
      <c r="B43" s="7" t="s">
        <v>421</v>
      </c>
      <c r="C43" s="37" t="s">
        <v>12</v>
      </c>
      <c r="D43" s="296">
        <v>9036</v>
      </c>
      <c r="E43" s="297">
        <v>90036</v>
      </c>
      <c r="F43" s="27" t="s">
        <v>142</v>
      </c>
      <c r="G43" s="73" t="s">
        <v>137</v>
      </c>
      <c r="H43" s="35">
        <v>12150996</v>
      </c>
      <c r="I43" s="35">
        <v>1495</v>
      </c>
      <c r="J43" s="37" t="s">
        <v>13</v>
      </c>
      <c r="K43" s="37" t="s">
        <v>138</v>
      </c>
      <c r="L43" s="8">
        <v>6</v>
      </c>
      <c r="M43" s="8">
        <v>15309</v>
      </c>
      <c r="N43" s="9"/>
      <c r="O43" s="8">
        <v>3240</v>
      </c>
      <c r="P43" s="9"/>
      <c r="Q43" s="8">
        <v>236</v>
      </c>
      <c r="R43" s="9"/>
      <c r="S43" s="8">
        <v>2564</v>
      </c>
      <c r="T43" s="9"/>
      <c r="U43" s="8">
        <v>0</v>
      </c>
      <c r="V43" s="9"/>
      <c r="W43" s="33">
        <v>21349</v>
      </c>
      <c r="X43" s="9"/>
      <c r="Y43" s="30">
        <v>8.7200000000000006</v>
      </c>
      <c r="Z43" s="9"/>
      <c r="AA43" s="30">
        <v>2.08</v>
      </c>
      <c r="AB43" s="9"/>
      <c r="AC43" s="30">
        <v>0.26</v>
      </c>
      <c r="AD43" s="9"/>
      <c r="AE43" s="30">
        <v>0.95</v>
      </c>
      <c r="AF43" s="9"/>
      <c r="AG43" s="30">
        <v>0</v>
      </c>
      <c r="AH43" s="9"/>
      <c r="AI43" s="32">
        <v>12.01</v>
      </c>
      <c r="AJ43" s="12"/>
      <c r="AK43" s="22">
        <v>429328</v>
      </c>
      <c r="AM43" s="22">
        <v>103954</v>
      </c>
      <c r="AO43" s="22">
        <v>8377</v>
      </c>
      <c r="AQ43" s="22">
        <v>107752</v>
      </c>
      <c r="AS43" s="26">
        <v>649411</v>
      </c>
      <c r="AU43" s="23">
        <v>28.0442</v>
      </c>
      <c r="AW43" s="23">
        <v>32.084600000000002</v>
      </c>
      <c r="AY43" s="23">
        <v>35.495800000000003</v>
      </c>
      <c r="BA43" s="23">
        <v>42.024999999999999</v>
      </c>
      <c r="BC43" s="24">
        <v>30.418800000000001</v>
      </c>
      <c r="BE43" s="1" t="str">
        <f t="shared" si="0"/>
        <v>No</v>
      </c>
    </row>
    <row r="44" spans="1:57" ht="11.25" customHeight="1">
      <c r="A44" s="7" t="s">
        <v>420</v>
      </c>
      <c r="B44" s="7" t="s">
        <v>421</v>
      </c>
      <c r="C44" s="37" t="s">
        <v>12</v>
      </c>
      <c r="D44" s="296">
        <v>9036</v>
      </c>
      <c r="E44" s="297">
        <v>90036</v>
      </c>
      <c r="F44" s="27" t="s">
        <v>142</v>
      </c>
      <c r="G44" s="73" t="s">
        <v>137</v>
      </c>
      <c r="H44" s="35">
        <v>12150996</v>
      </c>
      <c r="I44" s="35">
        <v>1495</v>
      </c>
      <c r="J44" s="37" t="s">
        <v>6</v>
      </c>
      <c r="K44" s="37" t="s">
        <v>138</v>
      </c>
      <c r="L44" s="8">
        <v>234</v>
      </c>
      <c r="M44" s="8">
        <v>1292918</v>
      </c>
      <c r="N44" s="9"/>
      <c r="O44" s="8">
        <v>282720</v>
      </c>
      <c r="P44" s="9"/>
      <c r="Q44" s="8">
        <v>18608</v>
      </c>
      <c r="R44" s="9"/>
      <c r="S44" s="8">
        <v>197669</v>
      </c>
      <c r="T44" s="9"/>
      <c r="U44" s="8">
        <v>0</v>
      </c>
      <c r="V44" s="9"/>
      <c r="W44" s="33">
        <v>1791915</v>
      </c>
      <c r="X44" s="9"/>
      <c r="Y44" s="30">
        <v>621.75</v>
      </c>
      <c r="Z44" s="9"/>
      <c r="AA44" s="30">
        <v>152.12</v>
      </c>
      <c r="AB44" s="9"/>
      <c r="AC44" s="30">
        <v>10.14</v>
      </c>
      <c r="AD44" s="9"/>
      <c r="AE44" s="30">
        <v>103.79</v>
      </c>
      <c r="AF44" s="9"/>
      <c r="AG44" s="30">
        <v>0</v>
      </c>
      <c r="AH44" s="9"/>
      <c r="AI44" s="32">
        <v>887.8</v>
      </c>
      <c r="AJ44" s="12"/>
      <c r="AK44" s="22">
        <v>36368393</v>
      </c>
      <c r="AM44" s="22">
        <v>8955461</v>
      </c>
      <c r="AO44" s="22">
        <v>660142</v>
      </c>
      <c r="AQ44" s="22">
        <v>8346417</v>
      </c>
      <c r="AS44" s="26">
        <v>54330413</v>
      </c>
      <c r="AU44" s="23">
        <v>28.128900000000002</v>
      </c>
      <c r="AW44" s="23">
        <v>31.676100000000002</v>
      </c>
      <c r="AY44" s="23">
        <v>35.476199999999999</v>
      </c>
      <c r="BA44" s="23">
        <v>42.224200000000003</v>
      </c>
      <c r="BC44" s="24">
        <v>30.319700000000001</v>
      </c>
      <c r="BE44" s="1" t="str">
        <f t="shared" si="0"/>
        <v>No</v>
      </c>
    </row>
    <row r="45" spans="1:57" ht="11.25" customHeight="1">
      <c r="A45" s="7" t="s">
        <v>442</v>
      </c>
      <c r="B45" s="7" t="s">
        <v>443</v>
      </c>
      <c r="C45" s="37" t="s">
        <v>21</v>
      </c>
      <c r="D45" s="296">
        <v>8006</v>
      </c>
      <c r="E45" s="297">
        <v>80006</v>
      </c>
      <c r="F45" s="27" t="s">
        <v>142</v>
      </c>
      <c r="G45" s="73" t="s">
        <v>137</v>
      </c>
      <c r="H45" s="35">
        <v>2374203</v>
      </c>
      <c r="I45" s="35">
        <v>1457</v>
      </c>
      <c r="J45" s="37" t="s">
        <v>6</v>
      </c>
      <c r="K45" s="37" t="s">
        <v>138</v>
      </c>
      <c r="L45" s="8">
        <v>485</v>
      </c>
      <c r="M45" s="8">
        <v>2633627</v>
      </c>
      <c r="N45" s="9"/>
      <c r="O45" s="8">
        <v>756960</v>
      </c>
      <c r="P45" s="9"/>
      <c r="Q45" s="8">
        <v>311640</v>
      </c>
      <c r="R45" s="9"/>
      <c r="S45" s="8">
        <v>600342</v>
      </c>
      <c r="T45" s="9"/>
      <c r="U45" s="8">
        <v>5697</v>
      </c>
      <c r="V45" s="9"/>
      <c r="W45" s="33">
        <v>4308266</v>
      </c>
      <c r="X45" s="9"/>
      <c r="Y45" s="30">
        <v>1237</v>
      </c>
      <c r="Z45" s="9"/>
      <c r="AA45" s="30">
        <v>386</v>
      </c>
      <c r="AB45" s="9"/>
      <c r="AC45" s="30">
        <v>159</v>
      </c>
      <c r="AD45" s="9"/>
      <c r="AE45" s="30">
        <v>302</v>
      </c>
      <c r="AF45" s="9"/>
      <c r="AG45" s="30">
        <v>6</v>
      </c>
      <c r="AH45" s="9"/>
      <c r="AI45" s="32">
        <v>2090</v>
      </c>
      <c r="AJ45" s="12"/>
      <c r="AK45" s="22">
        <v>64904655</v>
      </c>
      <c r="AM45" s="22">
        <v>19755617</v>
      </c>
      <c r="AO45" s="22">
        <v>8655051</v>
      </c>
      <c r="AQ45" s="22">
        <v>22713000</v>
      </c>
      <c r="AS45" s="26">
        <v>116028323</v>
      </c>
      <c r="AU45" s="23">
        <v>24.644600000000001</v>
      </c>
      <c r="AW45" s="23">
        <v>26.098600000000001</v>
      </c>
      <c r="AY45" s="23">
        <v>27.772600000000001</v>
      </c>
      <c r="BA45" s="23">
        <v>37.833399999999997</v>
      </c>
      <c r="BC45" s="24">
        <v>26.9316</v>
      </c>
      <c r="BE45" s="1" t="str">
        <f t="shared" si="0"/>
        <v>No</v>
      </c>
    </row>
    <row r="46" spans="1:57" ht="11.25" customHeight="1">
      <c r="A46" s="7" t="s">
        <v>442</v>
      </c>
      <c r="B46" s="7" t="s">
        <v>443</v>
      </c>
      <c r="C46" s="37" t="s">
        <v>21</v>
      </c>
      <c r="D46" s="296">
        <v>8006</v>
      </c>
      <c r="E46" s="297">
        <v>80006</v>
      </c>
      <c r="F46" s="27" t="s">
        <v>142</v>
      </c>
      <c r="G46" s="73" t="s">
        <v>137</v>
      </c>
      <c r="H46" s="35">
        <v>2374203</v>
      </c>
      <c r="I46" s="35">
        <v>1457</v>
      </c>
      <c r="J46" s="37" t="s">
        <v>16</v>
      </c>
      <c r="K46" s="37" t="s">
        <v>138</v>
      </c>
      <c r="L46" s="8">
        <v>163</v>
      </c>
      <c r="M46" s="8">
        <v>578500</v>
      </c>
      <c r="N46" s="9"/>
      <c r="O46" s="8">
        <v>307042</v>
      </c>
      <c r="P46" s="9"/>
      <c r="Q46" s="8">
        <v>251880</v>
      </c>
      <c r="R46" s="9"/>
      <c r="S46" s="8">
        <v>213880</v>
      </c>
      <c r="T46" s="9"/>
      <c r="U46" s="8">
        <v>21150</v>
      </c>
      <c r="V46" s="9"/>
      <c r="W46" s="33">
        <v>1372452</v>
      </c>
      <c r="X46" s="9"/>
      <c r="Y46" s="30">
        <v>293</v>
      </c>
      <c r="Z46" s="9"/>
      <c r="AA46" s="30">
        <v>145</v>
      </c>
      <c r="AB46" s="9"/>
      <c r="AC46" s="30">
        <v>105</v>
      </c>
      <c r="AD46" s="9"/>
      <c r="AE46" s="30">
        <v>130</v>
      </c>
      <c r="AF46" s="9"/>
      <c r="AG46" s="30">
        <v>26</v>
      </c>
      <c r="AH46" s="9"/>
      <c r="AI46" s="32">
        <v>699</v>
      </c>
      <c r="AJ46" s="12"/>
      <c r="AK46" s="22">
        <v>15006838</v>
      </c>
      <c r="AM46" s="22">
        <v>8273633</v>
      </c>
      <c r="AO46" s="22">
        <v>8584996</v>
      </c>
      <c r="AQ46" s="22">
        <v>10227502</v>
      </c>
      <c r="AS46" s="26">
        <v>42092969</v>
      </c>
      <c r="AU46" s="23">
        <v>25.940899999999999</v>
      </c>
      <c r="AW46" s="23">
        <v>26.946300000000001</v>
      </c>
      <c r="AY46" s="23">
        <v>34.0837</v>
      </c>
      <c r="BA46" s="23">
        <v>47.818899999999999</v>
      </c>
      <c r="BC46" s="24">
        <v>30.669899999999998</v>
      </c>
      <c r="BE46" s="1" t="str">
        <f t="shared" si="0"/>
        <v>No</v>
      </c>
    </row>
    <row r="47" spans="1:57" ht="11.25" customHeight="1">
      <c r="A47" s="7" t="s">
        <v>957</v>
      </c>
      <c r="B47" s="7" t="s">
        <v>391</v>
      </c>
      <c r="C47" s="37" t="s">
        <v>26</v>
      </c>
      <c r="D47" s="296">
        <v>4034</v>
      </c>
      <c r="E47" s="297">
        <v>40034</v>
      </c>
      <c r="F47" s="27" t="s">
        <v>140</v>
      </c>
      <c r="G47" s="73" t="s">
        <v>137</v>
      </c>
      <c r="H47" s="35">
        <v>5502379</v>
      </c>
      <c r="I47" s="35">
        <v>1396</v>
      </c>
      <c r="J47" s="37" t="s">
        <v>15</v>
      </c>
      <c r="K47" s="37" t="s">
        <v>138</v>
      </c>
      <c r="L47" s="8">
        <v>76</v>
      </c>
      <c r="M47" s="8">
        <v>304910</v>
      </c>
      <c r="N47" s="9"/>
      <c r="O47" s="8">
        <v>364686</v>
      </c>
      <c r="P47" s="9"/>
      <c r="Q47" s="8">
        <v>402416</v>
      </c>
      <c r="R47" s="9"/>
      <c r="S47" s="8">
        <v>161896</v>
      </c>
      <c r="T47" s="9"/>
      <c r="U47" s="8">
        <v>51433</v>
      </c>
      <c r="V47" s="9"/>
      <c r="W47" s="33">
        <v>1285341</v>
      </c>
      <c r="X47" s="9"/>
      <c r="Y47" s="30">
        <v>149.86000000000001</v>
      </c>
      <c r="Z47" s="9"/>
      <c r="AA47" s="30">
        <v>181.93</v>
      </c>
      <c r="AB47" s="9"/>
      <c r="AC47" s="30">
        <v>239.72</v>
      </c>
      <c r="AD47" s="9"/>
      <c r="AE47" s="30">
        <v>89.99</v>
      </c>
      <c r="AF47" s="9"/>
      <c r="AG47" s="30">
        <v>24.38</v>
      </c>
      <c r="AH47" s="9"/>
      <c r="AI47" s="32">
        <v>685.88</v>
      </c>
      <c r="AJ47" s="12"/>
      <c r="AK47" s="22">
        <v>8519561</v>
      </c>
      <c r="AM47" s="22">
        <v>9315396</v>
      </c>
      <c r="AO47" s="22">
        <v>8862775</v>
      </c>
      <c r="AQ47" s="22">
        <v>5585221</v>
      </c>
      <c r="AS47" s="26">
        <v>32282953</v>
      </c>
      <c r="AU47" s="23">
        <v>27.941199999999998</v>
      </c>
      <c r="AW47" s="23">
        <v>25.543600000000001</v>
      </c>
      <c r="AY47" s="23">
        <v>22.023900000000001</v>
      </c>
      <c r="BA47" s="23">
        <v>34.498800000000003</v>
      </c>
      <c r="BC47" s="24">
        <v>25.116299999999999</v>
      </c>
      <c r="BE47" s="1" t="str">
        <f t="shared" si="0"/>
        <v>No</v>
      </c>
    </row>
    <row r="48" spans="1:57" ht="11.25" customHeight="1">
      <c r="A48" s="7" t="s">
        <v>957</v>
      </c>
      <c r="B48" s="7" t="s">
        <v>391</v>
      </c>
      <c r="C48" s="37" t="s">
        <v>26</v>
      </c>
      <c r="D48" s="296">
        <v>4034</v>
      </c>
      <c r="E48" s="297">
        <v>40034</v>
      </c>
      <c r="F48" s="27" t="s">
        <v>140</v>
      </c>
      <c r="G48" s="73" t="s">
        <v>137</v>
      </c>
      <c r="H48" s="35">
        <v>5502379</v>
      </c>
      <c r="I48" s="35">
        <v>1396</v>
      </c>
      <c r="J48" s="37" t="s">
        <v>6</v>
      </c>
      <c r="K48" s="37" t="s">
        <v>138</v>
      </c>
      <c r="L48" s="8">
        <v>646</v>
      </c>
      <c r="M48" s="8">
        <v>3351570</v>
      </c>
      <c r="N48" s="9"/>
      <c r="O48" s="8">
        <v>839196</v>
      </c>
      <c r="P48" s="9"/>
      <c r="Q48" s="8">
        <v>151009</v>
      </c>
      <c r="R48" s="9"/>
      <c r="S48" s="8">
        <v>405968</v>
      </c>
      <c r="T48" s="9"/>
      <c r="U48" s="8">
        <v>0</v>
      </c>
      <c r="V48" s="9"/>
      <c r="W48" s="33">
        <v>4747743</v>
      </c>
      <c r="X48" s="9"/>
      <c r="Y48" s="30">
        <v>2022.02</v>
      </c>
      <c r="Z48" s="9"/>
      <c r="AA48" s="30">
        <v>429.64</v>
      </c>
      <c r="AB48" s="9"/>
      <c r="AC48" s="30">
        <v>81.150000000000006</v>
      </c>
      <c r="AD48" s="9"/>
      <c r="AE48" s="30">
        <v>174.44</v>
      </c>
      <c r="AF48" s="9"/>
      <c r="AG48" s="30">
        <v>0</v>
      </c>
      <c r="AH48" s="9"/>
      <c r="AI48" s="32">
        <v>2707.25</v>
      </c>
      <c r="AJ48" s="12"/>
      <c r="AK48" s="22">
        <v>104071123</v>
      </c>
      <c r="AM48" s="22">
        <v>44095747</v>
      </c>
      <c r="AO48" s="22">
        <v>8022032</v>
      </c>
      <c r="AQ48" s="22">
        <v>17950108</v>
      </c>
      <c r="AS48" s="26">
        <v>174139010</v>
      </c>
      <c r="AU48" s="23">
        <v>31.051500000000001</v>
      </c>
      <c r="AW48" s="23">
        <v>52.545200000000001</v>
      </c>
      <c r="AY48" s="23">
        <v>53.122900000000001</v>
      </c>
      <c r="BA48" s="23">
        <v>44.215600000000002</v>
      </c>
      <c r="BC48" s="24">
        <v>36.6783</v>
      </c>
      <c r="BE48" s="1" t="str">
        <f t="shared" si="0"/>
        <v>No</v>
      </c>
    </row>
    <row r="49" spans="1:57" ht="11.25" customHeight="1">
      <c r="A49" s="7" t="s">
        <v>957</v>
      </c>
      <c r="B49" s="7" t="s">
        <v>391</v>
      </c>
      <c r="C49" s="37" t="s">
        <v>26</v>
      </c>
      <c r="D49" s="296">
        <v>4034</v>
      </c>
      <c r="E49" s="297">
        <v>40034</v>
      </c>
      <c r="F49" s="27" t="s">
        <v>140</v>
      </c>
      <c r="G49" s="73" t="s">
        <v>137</v>
      </c>
      <c r="H49" s="35">
        <v>5502379</v>
      </c>
      <c r="I49" s="35">
        <v>1396</v>
      </c>
      <c r="J49" s="37" t="s">
        <v>27</v>
      </c>
      <c r="K49" s="37" t="s">
        <v>138</v>
      </c>
      <c r="L49" s="8">
        <v>21</v>
      </c>
      <c r="M49" s="8">
        <v>43429</v>
      </c>
      <c r="N49" s="9"/>
      <c r="O49" s="8">
        <v>159278</v>
      </c>
      <c r="P49" s="9"/>
      <c r="Q49" s="8">
        <v>109677</v>
      </c>
      <c r="R49" s="9"/>
      <c r="S49" s="8">
        <v>47567</v>
      </c>
      <c r="T49" s="9"/>
      <c r="U49" s="8">
        <v>2777</v>
      </c>
      <c r="V49" s="9"/>
      <c r="W49" s="33">
        <v>362728</v>
      </c>
      <c r="X49" s="9"/>
      <c r="Y49" s="30">
        <v>32.14</v>
      </c>
      <c r="Z49" s="9"/>
      <c r="AA49" s="30">
        <v>76.180000000000007</v>
      </c>
      <c r="AB49" s="9"/>
      <c r="AC49" s="30">
        <v>62.43</v>
      </c>
      <c r="AD49" s="9"/>
      <c r="AE49" s="30">
        <v>24.5</v>
      </c>
      <c r="AF49" s="9"/>
      <c r="AG49" s="30">
        <v>2.0299999999999998</v>
      </c>
      <c r="AH49" s="9"/>
      <c r="AI49" s="32">
        <v>197.28</v>
      </c>
      <c r="AJ49" s="12"/>
      <c r="AK49" s="22">
        <v>1180160</v>
      </c>
      <c r="AM49" s="22">
        <v>3836850</v>
      </c>
      <c r="AO49" s="22">
        <v>2555583</v>
      </c>
      <c r="AQ49" s="22">
        <v>1330969</v>
      </c>
      <c r="AS49" s="26">
        <v>8903562</v>
      </c>
      <c r="AU49" s="23">
        <v>27.174499999999998</v>
      </c>
      <c r="AW49" s="23">
        <v>24.088999999999999</v>
      </c>
      <c r="AY49" s="23">
        <v>23.300999999999998</v>
      </c>
      <c r="BA49" s="23">
        <v>27.980899999999998</v>
      </c>
      <c r="BC49" s="24">
        <v>24.546099999999999</v>
      </c>
      <c r="BE49" s="1" t="str">
        <f t="shared" si="0"/>
        <v>No</v>
      </c>
    </row>
    <row r="50" spans="1:57" ht="11.25" customHeight="1">
      <c r="A50" s="7" t="s">
        <v>377</v>
      </c>
      <c r="B50" s="7" t="s">
        <v>378</v>
      </c>
      <c r="C50" s="37" t="s">
        <v>54</v>
      </c>
      <c r="D50" s="296">
        <v>2078</v>
      </c>
      <c r="E50" s="297">
        <v>20078</v>
      </c>
      <c r="F50" s="27" t="s">
        <v>194</v>
      </c>
      <c r="G50" s="73" t="s">
        <v>137</v>
      </c>
      <c r="H50" s="35">
        <v>18351295</v>
      </c>
      <c r="I50" s="35">
        <v>1168</v>
      </c>
      <c r="J50" s="37" t="s">
        <v>31</v>
      </c>
      <c r="K50" s="37" t="s">
        <v>138</v>
      </c>
      <c r="L50" s="8">
        <v>1157</v>
      </c>
      <c r="M50" s="8">
        <v>3811874</v>
      </c>
      <c r="N50" s="9"/>
      <c r="O50" s="8">
        <v>2776902</v>
      </c>
      <c r="P50" s="9"/>
      <c r="Q50" s="8">
        <v>3607938</v>
      </c>
      <c r="R50" s="9"/>
      <c r="S50" s="8">
        <v>976832</v>
      </c>
      <c r="T50" s="9"/>
      <c r="U50" s="8">
        <v>901634</v>
      </c>
      <c r="V50" s="9"/>
      <c r="W50" s="33">
        <v>12075180</v>
      </c>
      <c r="X50" s="9"/>
      <c r="Y50" s="30">
        <v>1711</v>
      </c>
      <c r="Z50" s="9"/>
      <c r="AA50" s="30">
        <v>1696</v>
      </c>
      <c r="AB50" s="9"/>
      <c r="AC50" s="30">
        <v>2150</v>
      </c>
      <c r="AD50" s="9"/>
      <c r="AE50" s="30">
        <v>486</v>
      </c>
      <c r="AF50" s="9"/>
      <c r="AG50" s="30">
        <v>442</v>
      </c>
      <c r="AH50" s="9"/>
      <c r="AI50" s="32">
        <v>6485</v>
      </c>
      <c r="AJ50" s="12"/>
      <c r="AK50" s="22">
        <v>173963457</v>
      </c>
      <c r="AM50" s="22">
        <v>108756315</v>
      </c>
      <c r="AO50" s="22">
        <v>150097728</v>
      </c>
      <c r="AQ50" s="22">
        <v>44924574</v>
      </c>
      <c r="AS50" s="26">
        <v>477742074</v>
      </c>
      <c r="AU50" s="23">
        <v>45.637300000000003</v>
      </c>
      <c r="AW50" s="23">
        <v>39.1646</v>
      </c>
      <c r="AY50" s="23">
        <v>41.6021</v>
      </c>
      <c r="BA50" s="23">
        <v>45.990099999999998</v>
      </c>
      <c r="BC50" s="24">
        <v>39.564</v>
      </c>
      <c r="BE50" s="1" t="str">
        <f t="shared" si="0"/>
        <v>No</v>
      </c>
    </row>
    <row r="51" spans="1:57" ht="11.25" customHeight="1">
      <c r="A51" s="7" t="s">
        <v>532</v>
      </c>
      <c r="B51" s="7" t="s">
        <v>533</v>
      </c>
      <c r="C51" s="37" t="s">
        <v>69</v>
      </c>
      <c r="D51" s="296">
        <v>8001</v>
      </c>
      <c r="E51" s="297">
        <v>80001</v>
      </c>
      <c r="F51" s="27" t="s">
        <v>142</v>
      </c>
      <c r="G51" s="73" t="s">
        <v>137</v>
      </c>
      <c r="H51" s="35">
        <v>1021243</v>
      </c>
      <c r="I51" s="35">
        <v>1113</v>
      </c>
      <c r="J51" s="37" t="s">
        <v>16</v>
      </c>
      <c r="K51" s="37" t="s">
        <v>138</v>
      </c>
      <c r="L51" s="8">
        <v>92</v>
      </c>
      <c r="M51" s="8">
        <v>395568</v>
      </c>
      <c r="N51" s="9"/>
      <c r="O51" s="8">
        <v>298947</v>
      </c>
      <c r="P51" s="9"/>
      <c r="Q51" s="8">
        <v>122508</v>
      </c>
      <c r="R51" s="9"/>
      <c r="S51" s="8">
        <v>184026</v>
      </c>
      <c r="T51" s="9"/>
      <c r="U51" s="8">
        <v>9019</v>
      </c>
      <c r="V51" s="9"/>
      <c r="W51" s="33">
        <v>1010068</v>
      </c>
      <c r="X51" s="9"/>
      <c r="Y51" s="30">
        <v>193.56</v>
      </c>
      <c r="Z51" s="9"/>
      <c r="AA51" s="30">
        <v>142.04</v>
      </c>
      <c r="AB51" s="9"/>
      <c r="AC51" s="30">
        <v>63.64</v>
      </c>
      <c r="AD51" s="9"/>
      <c r="AE51" s="30">
        <v>95.64</v>
      </c>
      <c r="AF51" s="9"/>
      <c r="AG51" s="30">
        <v>22.61</v>
      </c>
      <c r="AH51" s="9" t="s">
        <v>102</v>
      </c>
      <c r="AI51" s="32">
        <v>517.49</v>
      </c>
      <c r="AJ51" s="12" t="s">
        <v>102</v>
      </c>
      <c r="AK51" s="22">
        <v>9533951</v>
      </c>
      <c r="AM51" s="22">
        <v>10527604</v>
      </c>
      <c r="AO51" s="22">
        <v>3659448</v>
      </c>
      <c r="AQ51" s="22">
        <v>6169115</v>
      </c>
      <c r="AS51" s="26">
        <v>29890118</v>
      </c>
      <c r="AU51" s="23">
        <v>24.101900000000001</v>
      </c>
      <c r="AW51" s="23">
        <v>35.215600000000002</v>
      </c>
      <c r="AY51" s="23">
        <v>29.871099999999998</v>
      </c>
      <c r="BA51" s="23">
        <v>33.523099999999999</v>
      </c>
      <c r="BC51" s="24">
        <v>29.592199999999998</v>
      </c>
      <c r="BE51" s="1" t="str">
        <f t="shared" si="0"/>
        <v>Yes</v>
      </c>
    </row>
    <row r="52" spans="1:57" ht="11.25" customHeight="1">
      <c r="A52" s="7" t="s">
        <v>532</v>
      </c>
      <c r="B52" s="7" t="s">
        <v>533</v>
      </c>
      <c r="C52" s="37" t="s">
        <v>69</v>
      </c>
      <c r="D52" s="296">
        <v>8001</v>
      </c>
      <c r="E52" s="297">
        <v>80001</v>
      </c>
      <c r="F52" s="27" t="s">
        <v>142</v>
      </c>
      <c r="G52" s="73" t="s">
        <v>137</v>
      </c>
      <c r="H52" s="35">
        <v>1021243</v>
      </c>
      <c r="I52" s="35">
        <v>1113</v>
      </c>
      <c r="J52" s="37" t="s">
        <v>9</v>
      </c>
      <c r="K52" s="37" t="s">
        <v>138</v>
      </c>
      <c r="L52" s="8">
        <v>67</v>
      </c>
      <c r="M52" s="8">
        <v>162002</v>
      </c>
      <c r="N52" s="9"/>
      <c r="O52" s="8">
        <v>16103</v>
      </c>
      <c r="P52" s="9"/>
      <c r="Q52" s="8">
        <v>7711</v>
      </c>
      <c r="R52" s="9"/>
      <c r="S52" s="8">
        <v>39113</v>
      </c>
      <c r="T52" s="9"/>
      <c r="U52" s="8">
        <v>1328</v>
      </c>
      <c r="V52" s="9"/>
      <c r="W52" s="33">
        <v>226257</v>
      </c>
      <c r="X52" s="9"/>
      <c r="Y52" s="30">
        <v>78.099999999999994</v>
      </c>
      <c r="Z52" s="9"/>
      <c r="AA52" s="30">
        <v>7.33</v>
      </c>
      <c r="AB52" s="9"/>
      <c r="AC52" s="30">
        <v>4.09</v>
      </c>
      <c r="AD52" s="9"/>
      <c r="AE52" s="30">
        <v>20.149999999999999</v>
      </c>
      <c r="AF52" s="9"/>
      <c r="AG52" s="30">
        <v>2.17</v>
      </c>
      <c r="AH52" s="9" t="s">
        <v>102</v>
      </c>
      <c r="AI52" s="32">
        <v>111.84</v>
      </c>
      <c r="AJ52" s="12" t="s">
        <v>102</v>
      </c>
      <c r="AK52" s="22">
        <v>3659826</v>
      </c>
      <c r="AM52" s="22">
        <v>445469</v>
      </c>
      <c r="AO52" s="22">
        <v>208971</v>
      </c>
      <c r="AQ52" s="22">
        <v>1279669</v>
      </c>
      <c r="AS52" s="26">
        <v>5593935</v>
      </c>
      <c r="AU52" s="23">
        <v>22.591200000000001</v>
      </c>
      <c r="AW52" s="23">
        <v>27.663699999999999</v>
      </c>
      <c r="AY52" s="23">
        <v>27.1004</v>
      </c>
      <c r="BA52" s="23">
        <v>32.717199999999998</v>
      </c>
      <c r="BC52" s="24">
        <v>24.723800000000001</v>
      </c>
      <c r="BE52" s="1" t="str">
        <f t="shared" si="0"/>
        <v>Yes</v>
      </c>
    </row>
    <row r="53" spans="1:57" ht="11.25" customHeight="1">
      <c r="A53" s="7" t="s">
        <v>532</v>
      </c>
      <c r="B53" s="7" t="s">
        <v>533</v>
      </c>
      <c r="C53" s="37" t="s">
        <v>69</v>
      </c>
      <c r="D53" s="296">
        <v>8001</v>
      </c>
      <c r="E53" s="297">
        <v>80001</v>
      </c>
      <c r="F53" s="27" t="s">
        <v>142</v>
      </c>
      <c r="G53" s="73" t="s">
        <v>137</v>
      </c>
      <c r="H53" s="35">
        <v>1021243</v>
      </c>
      <c r="I53" s="35">
        <v>1113</v>
      </c>
      <c r="J53" s="37" t="s">
        <v>31</v>
      </c>
      <c r="K53" s="37" t="s">
        <v>138</v>
      </c>
      <c r="L53" s="8">
        <v>50</v>
      </c>
      <c r="M53" s="8">
        <v>227123</v>
      </c>
      <c r="N53" s="9"/>
      <c r="O53" s="8">
        <v>119234</v>
      </c>
      <c r="P53" s="9"/>
      <c r="Q53" s="8">
        <v>99935</v>
      </c>
      <c r="R53" s="9"/>
      <c r="S53" s="8">
        <v>126829</v>
      </c>
      <c r="T53" s="9"/>
      <c r="U53" s="8">
        <v>5844</v>
      </c>
      <c r="V53" s="9"/>
      <c r="W53" s="33">
        <v>578965</v>
      </c>
      <c r="X53" s="9"/>
      <c r="Y53" s="30">
        <v>144.88999999999999</v>
      </c>
      <c r="Z53" s="9"/>
      <c r="AA53" s="30">
        <v>54.79</v>
      </c>
      <c r="AB53" s="9"/>
      <c r="AC53" s="30">
        <v>51.92</v>
      </c>
      <c r="AD53" s="9"/>
      <c r="AE53" s="30">
        <v>64.930000000000007</v>
      </c>
      <c r="AF53" s="9"/>
      <c r="AG53" s="30">
        <v>19.71</v>
      </c>
      <c r="AH53" s="9" t="s">
        <v>102</v>
      </c>
      <c r="AI53" s="32">
        <v>336.24</v>
      </c>
      <c r="AJ53" s="12" t="s">
        <v>102</v>
      </c>
      <c r="AK53" s="22">
        <v>4867089</v>
      </c>
      <c r="AM53" s="22">
        <v>3109870</v>
      </c>
      <c r="AO53" s="22">
        <v>2985183</v>
      </c>
      <c r="AQ53" s="22">
        <v>4217402</v>
      </c>
      <c r="AS53" s="26">
        <v>15179544</v>
      </c>
      <c r="AU53" s="23">
        <v>21.429300000000001</v>
      </c>
      <c r="AW53" s="23">
        <v>26.082100000000001</v>
      </c>
      <c r="AY53" s="23">
        <v>29.871200000000002</v>
      </c>
      <c r="BA53" s="23">
        <v>33.252699999999997</v>
      </c>
      <c r="BC53" s="24">
        <v>26.218399999999999</v>
      </c>
      <c r="BE53" s="1" t="str">
        <f t="shared" si="0"/>
        <v>Yes</v>
      </c>
    </row>
    <row r="54" spans="1:57" ht="11.25" customHeight="1">
      <c r="A54" s="7" t="s">
        <v>532</v>
      </c>
      <c r="B54" s="7" t="s">
        <v>533</v>
      </c>
      <c r="C54" s="37" t="s">
        <v>69</v>
      </c>
      <c r="D54" s="296">
        <v>8001</v>
      </c>
      <c r="E54" s="297">
        <v>80001</v>
      </c>
      <c r="F54" s="27" t="s">
        <v>142</v>
      </c>
      <c r="G54" s="73" t="s">
        <v>137</v>
      </c>
      <c r="H54" s="35">
        <v>1021243</v>
      </c>
      <c r="I54" s="35">
        <v>1113</v>
      </c>
      <c r="J54" s="37" t="s">
        <v>13</v>
      </c>
      <c r="K54" s="37" t="s">
        <v>138</v>
      </c>
      <c r="L54" s="8">
        <v>43</v>
      </c>
      <c r="M54" s="8">
        <v>91227</v>
      </c>
      <c r="N54" s="9"/>
      <c r="O54" s="8">
        <v>27219</v>
      </c>
      <c r="P54" s="9"/>
      <c r="Q54" s="8">
        <v>4673</v>
      </c>
      <c r="R54" s="9"/>
      <c r="S54" s="8">
        <v>28203</v>
      </c>
      <c r="T54" s="9"/>
      <c r="U54" s="8">
        <v>894</v>
      </c>
      <c r="V54" s="9"/>
      <c r="W54" s="33">
        <v>152216</v>
      </c>
      <c r="X54" s="9"/>
      <c r="Y54" s="30">
        <v>45.87</v>
      </c>
      <c r="Z54" s="9"/>
      <c r="AA54" s="30">
        <v>14.25</v>
      </c>
      <c r="AB54" s="9"/>
      <c r="AC54" s="30">
        <v>2.48</v>
      </c>
      <c r="AD54" s="9"/>
      <c r="AE54" s="30">
        <v>14.52</v>
      </c>
      <c r="AF54" s="9"/>
      <c r="AG54" s="30">
        <v>3.52</v>
      </c>
      <c r="AH54" s="9" t="s">
        <v>102</v>
      </c>
      <c r="AI54" s="32">
        <v>80.64</v>
      </c>
      <c r="AJ54" s="12" t="s">
        <v>102</v>
      </c>
      <c r="AK54" s="22">
        <v>2030444</v>
      </c>
      <c r="AM54" s="22">
        <v>725108</v>
      </c>
      <c r="AO54" s="22">
        <v>126630</v>
      </c>
      <c r="AQ54" s="22">
        <v>920898</v>
      </c>
      <c r="AS54" s="26">
        <v>3803080</v>
      </c>
      <c r="AU54" s="23">
        <v>22.257100000000001</v>
      </c>
      <c r="AW54" s="23">
        <v>26.639800000000001</v>
      </c>
      <c r="AY54" s="23">
        <v>27.098199999999999</v>
      </c>
      <c r="BA54" s="23">
        <v>32.652500000000003</v>
      </c>
      <c r="BC54" s="24">
        <v>24.9848</v>
      </c>
      <c r="BE54" s="1" t="str">
        <f t="shared" si="0"/>
        <v>Yes</v>
      </c>
    </row>
    <row r="55" spans="1:57" ht="11.25" customHeight="1">
      <c r="A55" s="7" t="s">
        <v>532</v>
      </c>
      <c r="B55" s="7" t="s">
        <v>533</v>
      </c>
      <c r="C55" s="37" t="s">
        <v>69</v>
      </c>
      <c r="D55" s="296">
        <v>8001</v>
      </c>
      <c r="E55" s="297">
        <v>80001</v>
      </c>
      <c r="F55" s="27" t="s">
        <v>142</v>
      </c>
      <c r="G55" s="73" t="s">
        <v>137</v>
      </c>
      <c r="H55" s="35">
        <v>1021243</v>
      </c>
      <c r="I55" s="35">
        <v>1113</v>
      </c>
      <c r="J55" s="37" t="s">
        <v>6</v>
      </c>
      <c r="K55" s="37" t="s">
        <v>138</v>
      </c>
      <c r="L55" s="8">
        <v>412</v>
      </c>
      <c r="M55" s="8">
        <v>1503135</v>
      </c>
      <c r="N55" s="9"/>
      <c r="O55" s="8">
        <v>430667</v>
      </c>
      <c r="P55" s="9"/>
      <c r="Q55" s="8">
        <v>72909</v>
      </c>
      <c r="R55" s="9"/>
      <c r="S55" s="8">
        <v>440047</v>
      </c>
      <c r="T55" s="9"/>
      <c r="U55" s="8">
        <v>13972</v>
      </c>
      <c r="V55" s="9"/>
      <c r="W55" s="33">
        <v>2460730</v>
      </c>
      <c r="X55" s="9"/>
      <c r="Y55" s="30">
        <v>751.08</v>
      </c>
      <c r="Z55" s="9"/>
      <c r="AA55" s="30">
        <v>225.13</v>
      </c>
      <c r="AB55" s="9"/>
      <c r="AC55" s="30">
        <v>38.619999999999997</v>
      </c>
      <c r="AD55" s="9"/>
      <c r="AE55" s="30">
        <v>226.63</v>
      </c>
      <c r="AF55" s="9"/>
      <c r="AG55" s="30">
        <v>54.83</v>
      </c>
      <c r="AH55" s="9" t="s">
        <v>102</v>
      </c>
      <c r="AI55" s="32">
        <v>1296.29</v>
      </c>
      <c r="AJ55" s="12" t="s">
        <v>102</v>
      </c>
      <c r="AK55" s="22">
        <v>33508202</v>
      </c>
      <c r="AM55" s="22">
        <v>11477337</v>
      </c>
      <c r="AO55" s="22">
        <v>1975709</v>
      </c>
      <c r="AQ55" s="22">
        <v>14368089</v>
      </c>
      <c r="AS55" s="26">
        <v>61329337</v>
      </c>
      <c r="AU55" s="23">
        <v>22.292200000000001</v>
      </c>
      <c r="AW55" s="23">
        <v>26.650099999999998</v>
      </c>
      <c r="AY55" s="23">
        <v>27.098299999999998</v>
      </c>
      <c r="BA55" s="23">
        <v>32.651299999999999</v>
      </c>
      <c r="BC55" s="24">
        <v>24.923200000000001</v>
      </c>
      <c r="BE55" s="1" t="str">
        <f t="shared" si="0"/>
        <v>Yes</v>
      </c>
    </row>
    <row r="56" spans="1:57" ht="11.25" customHeight="1">
      <c r="A56" s="7" t="s">
        <v>532</v>
      </c>
      <c r="B56" s="7" t="s">
        <v>533</v>
      </c>
      <c r="C56" s="37" t="s">
        <v>69</v>
      </c>
      <c r="D56" s="296">
        <v>8001</v>
      </c>
      <c r="E56" s="297">
        <v>80001</v>
      </c>
      <c r="F56" s="27" t="s">
        <v>142</v>
      </c>
      <c r="G56" s="73" t="s">
        <v>137</v>
      </c>
      <c r="H56" s="35">
        <v>1021243</v>
      </c>
      <c r="I56" s="35">
        <v>1113</v>
      </c>
      <c r="J56" s="37" t="s">
        <v>7</v>
      </c>
      <c r="K56" s="37" t="s">
        <v>138</v>
      </c>
      <c r="L56" s="8">
        <v>398</v>
      </c>
      <c r="M56" s="8">
        <v>0</v>
      </c>
      <c r="N56" s="9"/>
      <c r="O56" s="8">
        <v>58160</v>
      </c>
      <c r="P56" s="9"/>
      <c r="Q56" s="8">
        <v>27852</v>
      </c>
      <c r="R56" s="9"/>
      <c r="S56" s="8">
        <v>151667</v>
      </c>
      <c r="T56" s="9"/>
      <c r="U56" s="8">
        <v>514</v>
      </c>
      <c r="V56" s="9"/>
      <c r="W56" s="33">
        <v>238193</v>
      </c>
      <c r="X56" s="9"/>
      <c r="Y56" s="30">
        <v>0</v>
      </c>
      <c r="Z56" s="9"/>
      <c r="AA56" s="30">
        <v>26.46</v>
      </c>
      <c r="AB56" s="9"/>
      <c r="AC56" s="30">
        <v>14.76</v>
      </c>
      <c r="AD56" s="9"/>
      <c r="AE56" s="30">
        <v>78.62</v>
      </c>
      <c r="AF56" s="9"/>
      <c r="AG56" s="30">
        <v>2.67</v>
      </c>
      <c r="AH56" s="9"/>
      <c r="AI56" s="32">
        <v>122.51</v>
      </c>
      <c r="AJ56" s="12"/>
      <c r="AK56" s="22">
        <v>0</v>
      </c>
      <c r="AM56" s="22">
        <v>1997455</v>
      </c>
      <c r="AO56" s="22">
        <v>754758</v>
      </c>
      <c r="AQ56" s="22">
        <v>4439183</v>
      </c>
      <c r="AS56" s="26">
        <v>7191396</v>
      </c>
      <c r="AW56" s="23">
        <v>34.344099999999997</v>
      </c>
      <c r="AY56" s="23">
        <v>27.0989</v>
      </c>
      <c r="BA56" s="23">
        <v>29.269300000000001</v>
      </c>
      <c r="BC56" s="24">
        <v>30.191500000000001</v>
      </c>
      <c r="BE56" s="1" t="str">
        <f t="shared" si="0"/>
        <v>No</v>
      </c>
    </row>
    <row r="57" spans="1:57" ht="11.25" customHeight="1">
      <c r="A57" s="7" t="s">
        <v>570</v>
      </c>
      <c r="B57" s="7" t="s">
        <v>378</v>
      </c>
      <c r="C57" s="37" t="s">
        <v>54</v>
      </c>
      <c r="D57" s="296">
        <v>2188</v>
      </c>
      <c r="E57" s="297">
        <v>20188</v>
      </c>
      <c r="F57" s="27" t="s">
        <v>194</v>
      </c>
      <c r="G57" s="73" t="s">
        <v>137</v>
      </c>
      <c r="H57" s="35">
        <v>18351295</v>
      </c>
      <c r="I57" s="35">
        <v>1111</v>
      </c>
      <c r="J57" s="37" t="s">
        <v>6</v>
      </c>
      <c r="K57" s="37" t="s">
        <v>138</v>
      </c>
      <c r="L57" s="8">
        <v>1111</v>
      </c>
      <c r="M57" s="8">
        <v>5455372</v>
      </c>
      <c r="N57" s="9"/>
      <c r="O57" s="8">
        <v>2265482</v>
      </c>
      <c r="P57" s="9"/>
      <c r="Q57" s="8">
        <v>76075</v>
      </c>
      <c r="R57" s="9"/>
      <c r="S57" s="8">
        <v>222975</v>
      </c>
      <c r="T57" s="9"/>
      <c r="U57" s="8">
        <v>18004</v>
      </c>
      <c r="V57" s="9"/>
      <c r="W57" s="33">
        <v>8037908</v>
      </c>
      <c r="X57" s="9"/>
      <c r="Y57" s="30">
        <v>2721</v>
      </c>
      <c r="Z57" s="9"/>
      <c r="AA57" s="30">
        <v>1067</v>
      </c>
      <c r="AB57" s="9"/>
      <c r="AC57" s="30">
        <v>38</v>
      </c>
      <c r="AD57" s="9"/>
      <c r="AE57" s="30">
        <v>173</v>
      </c>
      <c r="AF57" s="9"/>
      <c r="AG57" s="30">
        <v>9</v>
      </c>
      <c r="AH57" s="9"/>
      <c r="AI57" s="32">
        <v>4008</v>
      </c>
      <c r="AJ57" s="12"/>
      <c r="AK57" s="22">
        <v>197051028</v>
      </c>
      <c r="AM57" s="22">
        <v>83614608</v>
      </c>
      <c r="AO57" s="22">
        <v>3029079</v>
      </c>
      <c r="AQ57" s="22">
        <v>10306009</v>
      </c>
      <c r="AS57" s="26">
        <v>294000724</v>
      </c>
      <c r="AU57" s="23">
        <v>36.1205</v>
      </c>
      <c r="AW57" s="23">
        <v>36.908099999999997</v>
      </c>
      <c r="AY57" s="23">
        <v>39.817</v>
      </c>
      <c r="BA57" s="23">
        <v>46.220500000000001</v>
      </c>
      <c r="BC57" s="24">
        <v>36.576799999999999</v>
      </c>
      <c r="BE57" s="1" t="str">
        <f t="shared" si="0"/>
        <v>No</v>
      </c>
    </row>
    <row r="58" spans="1:57" ht="11.25" customHeight="1">
      <c r="A58" s="7" t="s">
        <v>272</v>
      </c>
      <c r="B58" s="7" t="s">
        <v>273</v>
      </c>
      <c r="C58" s="37" t="s">
        <v>68</v>
      </c>
      <c r="D58" s="296">
        <v>6056</v>
      </c>
      <c r="E58" s="297">
        <v>60056</v>
      </c>
      <c r="F58" s="27" t="s">
        <v>142</v>
      </c>
      <c r="G58" s="73" t="s">
        <v>137</v>
      </c>
      <c r="H58" s="35">
        <v>5121892</v>
      </c>
      <c r="I58" s="35">
        <v>1062</v>
      </c>
      <c r="J58" s="37" t="s">
        <v>6</v>
      </c>
      <c r="K58" s="37" t="s">
        <v>138</v>
      </c>
      <c r="L58" s="8">
        <v>537</v>
      </c>
      <c r="M58" s="8">
        <v>3241597</v>
      </c>
      <c r="N58" s="9"/>
      <c r="O58" s="8">
        <v>692597</v>
      </c>
      <c r="P58" s="9"/>
      <c r="Q58" s="8">
        <v>161221</v>
      </c>
      <c r="R58" s="9"/>
      <c r="S58" s="8">
        <v>522740</v>
      </c>
      <c r="T58" s="9"/>
      <c r="U58" s="8">
        <v>32950</v>
      </c>
      <c r="V58" s="9"/>
      <c r="W58" s="33">
        <v>4651105</v>
      </c>
      <c r="X58" s="9"/>
      <c r="Y58" s="30">
        <v>1553</v>
      </c>
      <c r="Z58" s="9"/>
      <c r="AA58" s="30">
        <v>349</v>
      </c>
      <c r="AB58" s="9"/>
      <c r="AC58" s="30">
        <v>78</v>
      </c>
      <c r="AD58" s="9"/>
      <c r="AE58" s="30">
        <v>296</v>
      </c>
      <c r="AF58" s="9"/>
      <c r="AG58" s="30">
        <v>17</v>
      </c>
      <c r="AH58" s="9"/>
      <c r="AI58" s="32">
        <v>2293</v>
      </c>
      <c r="AJ58" s="12"/>
      <c r="AK58" s="22">
        <v>83898617</v>
      </c>
      <c r="AM58" s="22">
        <v>26043161</v>
      </c>
      <c r="AO58" s="22">
        <v>4025933</v>
      </c>
      <c r="AQ58" s="22">
        <v>18396185</v>
      </c>
      <c r="AS58" s="26">
        <v>132363896</v>
      </c>
      <c r="AU58" s="23">
        <v>25.881900000000002</v>
      </c>
      <c r="AW58" s="23">
        <v>37.602200000000003</v>
      </c>
      <c r="AY58" s="23">
        <v>24.971499999999999</v>
      </c>
      <c r="BA58" s="23">
        <v>35.191800000000001</v>
      </c>
      <c r="BC58" s="24">
        <v>28.458600000000001</v>
      </c>
      <c r="BE58" s="1" t="str">
        <f t="shared" si="0"/>
        <v>No</v>
      </c>
    </row>
    <row r="59" spans="1:57" ht="11.25" customHeight="1">
      <c r="A59" s="7" t="s">
        <v>272</v>
      </c>
      <c r="B59" s="7" t="s">
        <v>273</v>
      </c>
      <c r="C59" s="37" t="s">
        <v>68</v>
      </c>
      <c r="D59" s="296">
        <v>6056</v>
      </c>
      <c r="E59" s="297">
        <v>60056</v>
      </c>
      <c r="F59" s="27" t="s">
        <v>142</v>
      </c>
      <c r="G59" s="73" t="s">
        <v>137</v>
      </c>
      <c r="H59" s="35">
        <v>5121892</v>
      </c>
      <c r="I59" s="35">
        <v>1062</v>
      </c>
      <c r="J59" s="37" t="s">
        <v>10</v>
      </c>
      <c r="K59" s="37" t="s">
        <v>138</v>
      </c>
      <c r="L59" s="8">
        <v>2</v>
      </c>
      <c r="M59" s="8">
        <v>20903</v>
      </c>
      <c r="N59" s="9"/>
      <c r="O59" s="8">
        <v>7887</v>
      </c>
      <c r="P59" s="9"/>
      <c r="Q59" s="8">
        <v>6574</v>
      </c>
      <c r="R59" s="9"/>
      <c r="S59" s="8">
        <v>2215</v>
      </c>
      <c r="T59" s="9"/>
      <c r="U59" s="8">
        <v>632</v>
      </c>
      <c r="V59" s="9"/>
      <c r="W59" s="33">
        <v>38211</v>
      </c>
      <c r="X59" s="9"/>
      <c r="Y59" s="30">
        <v>44</v>
      </c>
      <c r="Z59" s="9"/>
      <c r="AA59" s="30">
        <v>5</v>
      </c>
      <c r="AB59" s="9"/>
      <c r="AC59" s="30">
        <v>5</v>
      </c>
      <c r="AD59" s="9"/>
      <c r="AE59" s="30">
        <v>3</v>
      </c>
      <c r="AF59" s="9"/>
      <c r="AG59" s="30">
        <v>1</v>
      </c>
      <c r="AH59" s="9"/>
      <c r="AI59" s="32">
        <v>58</v>
      </c>
      <c r="AJ59" s="12"/>
      <c r="AK59" s="22">
        <v>592188</v>
      </c>
      <c r="AM59" s="22">
        <v>150516</v>
      </c>
      <c r="AO59" s="22">
        <v>187834</v>
      </c>
      <c r="AQ59" s="22">
        <v>64669</v>
      </c>
      <c r="AS59" s="26">
        <v>995207</v>
      </c>
      <c r="AU59" s="23">
        <v>28.330300000000001</v>
      </c>
      <c r="AW59" s="23">
        <v>19.084099999999999</v>
      </c>
      <c r="AY59" s="23">
        <v>28.572299999999998</v>
      </c>
      <c r="BA59" s="23">
        <v>29.195900000000002</v>
      </c>
      <c r="BC59" s="24">
        <v>26.045000000000002</v>
      </c>
      <c r="BE59" s="1" t="str">
        <f t="shared" si="0"/>
        <v>No</v>
      </c>
    </row>
    <row r="60" spans="1:57" ht="11.25" customHeight="1">
      <c r="A60" s="7" t="s">
        <v>272</v>
      </c>
      <c r="B60" s="7" t="s">
        <v>273</v>
      </c>
      <c r="C60" s="37" t="s">
        <v>68</v>
      </c>
      <c r="D60" s="296">
        <v>6056</v>
      </c>
      <c r="E60" s="297">
        <v>60056</v>
      </c>
      <c r="F60" s="27" t="s">
        <v>142</v>
      </c>
      <c r="G60" s="73" t="s">
        <v>137</v>
      </c>
      <c r="H60" s="35">
        <v>5121892</v>
      </c>
      <c r="I60" s="35">
        <v>1062</v>
      </c>
      <c r="J60" s="37" t="s">
        <v>16</v>
      </c>
      <c r="K60" s="37" t="s">
        <v>138</v>
      </c>
      <c r="L60" s="8">
        <v>109</v>
      </c>
      <c r="M60" s="8">
        <v>1152021</v>
      </c>
      <c r="N60" s="9"/>
      <c r="O60" s="8">
        <v>417293</v>
      </c>
      <c r="P60" s="9"/>
      <c r="Q60" s="8">
        <v>580408</v>
      </c>
      <c r="R60" s="9"/>
      <c r="S60" s="8">
        <v>272435</v>
      </c>
      <c r="T60" s="9"/>
      <c r="U60" s="8">
        <v>32750</v>
      </c>
      <c r="V60" s="9"/>
      <c r="W60" s="33">
        <v>2454907</v>
      </c>
      <c r="X60" s="9"/>
      <c r="Y60" s="30">
        <v>637</v>
      </c>
      <c r="Z60" s="9"/>
      <c r="AA60" s="30">
        <v>202</v>
      </c>
      <c r="AB60" s="9"/>
      <c r="AC60" s="30">
        <v>278</v>
      </c>
      <c r="AD60" s="9"/>
      <c r="AE60" s="30">
        <v>177</v>
      </c>
      <c r="AF60" s="9"/>
      <c r="AG60" s="30">
        <v>17</v>
      </c>
      <c r="AH60" s="9"/>
      <c r="AI60" s="32">
        <v>1311</v>
      </c>
      <c r="AJ60" s="12"/>
      <c r="AK60" s="22">
        <v>37080332</v>
      </c>
      <c r="AM60" s="22">
        <v>15023382</v>
      </c>
      <c r="AO60" s="22">
        <v>19170357</v>
      </c>
      <c r="AQ60" s="22">
        <v>13285594</v>
      </c>
      <c r="AS60" s="26">
        <v>84559665</v>
      </c>
      <c r="AU60" s="23">
        <v>32.187199999999997</v>
      </c>
      <c r="AW60" s="23">
        <v>36.002000000000002</v>
      </c>
      <c r="AY60" s="23">
        <v>33.0291</v>
      </c>
      <c r="BA60" s="23">
        <v>48.766100000000002</v>
      </c>
      <c r="BC60" s="24">
        <v>34.4452</v>
      </c>
      <c r="BE60" s="1" t="str">
        <f t="shared" si="0"/>
        <v>No</v>
      </c>
    </row>
    <row r="61" spans="1:57" ht="11.25" customHeight="1">
      <c r="A61" s="7" t="s">
        <v>958</v>
      </c>
      <c r="B61" s="7" t="s">
        <v>226</v>
      </c>
      <c r="C61" s="37" t="s">
        <v>30</v>
      </c>
      <c r="D61" s="296">
        <v>5118</v>
      </c>
      <c r="E61" s="297">
        <v>50118</v>
      </c>
      <c r="F61" s="27" t="s">
        <v>142</v>
      </c>
      <c r="G61" s="73" t="s">
        <v>137</v>
      </c>
      <c r="H61" s="35">
        <v>8608208</v>
      </c>
      <c r="I61" s="35">
        <v>1062</v>
      </c>
      <c r="J61" s="37" t="s">
        <v>31</v>
      </c>
      <c r="K61" s="37" t="s">
        <v>138</v>
      </c>
      <c r="L61" s="8">
        <v>1062</v>
      </c>
      <c r="M61" s="8">
        <v>3448896</v>
      </c>
      <c r="N61" s="9"/>
      <c r="O61" s="8">
        <v>2347575</v>
      </c>
      <c r="P61" s="9"/>
      <c r="Q61" s="8">
        <v>1927234</v>
      </c>
      <c r="R61" s="9"/>
      <c r="S61" s="8">
        <v>884125</v>
      </c>
      <c r="T61" s="9"/>
      <c r="U61" s="8">
        <v>929342</v>
      </c>
      <c r="V61" s="9"/>
      <c r="W61" s="33">
        <v>9537172</v>
      </c>
      <c r="X61" s="9"/>
      <c r="Y61" s="30">
        <v>1722</v>
      </c>
      <c r="Z61" s="9"/>
      <c r="AA61" s="30">
        <v>1304</v>
      </c>
      <c r="AB61" s="9"/>
      <c r="AC61" s="30">
        <v>903</v>
      </c>
      <c r="AD61" s="9"/>
      <c r="AE61" s="30">
        <v>423</v>
      </c>
      <c r="AF61" s="9"/>
      <c r="AG61" s="30">
        <v>429</v>
      </c>
      <c r="AH61" s="9"/>
      <c r="AI61" s="32">
        <v>4781</v>
      </c>
      <c r="AJ61" s="12"/>
      <c r="AK61" s="22">
        <v>132274422</v>
      </c>
      <c r="AM61" s="22">
        <v>77469982</v>
      </c>
      <c r="AO61" s="22">
        <v>63598729</v>
      </c>
      <c r="AQ61" s="22">
        <v>30347791</v>
      </c>
      <c r="AS61" s="26">
        <v>303690924</v>
      </c>
      <c r="AU61" s="23">
        <v>38.352699999999999</v>
      </c>
      <c r="AW61" s="23">
        <v>33</v>
      </c>
      <c r="AY61" s="23">
        <v>33</v>
      </c>
      <c r="BA61" s="23">
        <v>34.325200000000002</v>
      </c>
      <c r="BC61" s="24">
        <v>31.8429</v>
      </c>
      <c r="BE61" s="1" t="str">
        <f t="shared" si="0"/>
        <v>No</v>
      </c>
    </row>
    <row r="62" spans="1:57" ht="11.25" customHeight="1">
      <c r="A62" s="7" t="s">
        <v>358</v>
      </c>
      <c r="B62" s="7" t="s">
        <v>359</v>
      </c>
      <c r="C62" s="37" t="s">
        <v>54</v>
      </c>
      <c r="D62" s="296">
        <v>2100</v>
      </c>
      <c r="E62" s="297">
        <v>20100</v>
      </c>
      <c r="F62" s="27" t="s">
        <v>194</v>
      </c>
      <c r="G62" s="73" t="s">
        <v>137</v>
      </c>
      <c r="H62" s="35">
        <v>18351295</v>
      </c>
      <c r="I62" s="35">
        <v>1026</v>
      </c>
      <c r="J62" s="37" t="s">
        <v>31</v>
      </c>
      <c r="K62" s="37" t="s">
        <v>138</v>
      </c>
      <c r="L62" s="8">
        <v>1026</v>
      </c>
      <c r="M62" s="8">
        <v>4838359</v>
      </c>
      <c r="N62" s="9"/>
      <c r="O62" s="8">
        <v>4155125</v>
      </c>
      <c r="P62" s="9"/>
      <c r="Q62" s="8">
        <v>2760706</v>
      </c>
      <c r="R62" s="9"/>
      <c r="S62" s="8">
        <v>847371</v>
      </c>
      <c r="T62" s="9"/>
      <c r="U62" s="8">
        <v>3070161</v>
      </c>
      <c r="V62" s="9"/>
      <c r="W62" s="33">
        <v>15671722</v>
      </c>
      <c r="X62" s="9"/>
      <c r="Y62" s="30">
        <v>2500</v>
      </c>
      <c r="Z62" s="9"/>
      <c r="AA62" s="30">
        <v>2122</v>
      </c>
      <c r="AB62" s="9"/>
      <c r="AC62" s="30">
        <v>1399</v>
      </c>
      <c r="AD62" s="9"/>
      <c r="AE62" s="30">
        <v>468</v>
      </c>
      <c r="AF62" s="9"/>
      <c r="AG62" s="30">
        <v>1082</v>
      </c>
      <c r="AH62" s="9"/>
      <c r="AI62" s="32">
        <v>7571</v>
      </c>
      <c r="AJ62" s="12"/>
      <c r="AK62" s="22">
        <v>209170444</v>
      </c>
      <c r="AM62" s="22">
        <v>201222294</v>
      </c>
      <c r="AO62" s="22">
        <v>147011620</v>
      </c>
      <c r="AQ62" s="22">
        <v>40489476</v>
      </c>
      <c r="AS62" s="26">
        <v>597893834</v>
      </c>
      <c r="AU62" s="23">
        <v>43.231699999999996</v>
      </c>
      <c r="AW62" s="23">
        <v>48.427500000000002</v>
      </c>
      <c r="AY62" s="23">
        <v>53.2515</v>
      </c>
      <c r="BA62" s="23">
        <v>47.782499999999999</v>
      </c>
      <c r="BC62" s="24">
        <v>38.1511</v>
      </c>
      <c r="BE62" s="1" t="str">
        <f t="shared" si="0"/>
        <v>No</v>
      </c>
    </row>
    <row r="63" spans="1:57" ht="11.25" customHeight="1">
      <c r="A63" s="7" t="s">
        <v>959</v>
      </c>
      <c r="B63" s="7" t="s">
        <v>302</v>
      </c>
      <c r="C63" s="37" t="s">
        <v>12</v>
      </c>
      <c r="D63" s="296">
        <v>9015</v>
      </c>
      <c r="E63" s="297">
        <v>90015</v>
      </c>
      <c r="F63" s="27" t="s">
        <v>140</v>
      </c>
      <c r="G63" s="73" t="s">
        <v>137</v>
      </c>
      <c r="H63" s="35">
        <v>3281212</v>
      </c>
      <c r="I63" s="35">
        <v>1014</v>
      </c>
      <c r="J63" s="37" t="s">
        <v>6</v>
      </c>
      <c r="K63" s="37" t="s">
        <v>138</v>
      </c>
      <c r="L63" s="8">
        <v>493</v>
      </c>
      <c r="M63" s="8">
        <v>3092303</v>
      </c>
      <c r="N63" s="9"/>
      <c r="O63" s="8">
        <v>700819</v>
      </c>
      <c r="P63" s="9"/>
      <c r="Q63" s="8">
        <v>39604</v>
      </c>
      <c r="R63" s="9"/>
      <c r="S63" s="8">
        <v>142729</v>
      </c>
      <c r="T63" s="9"/>
      <c r="U63" s="8">
        <v>0</v>
      </c>
      <c r="V63" s="9"/>
      <c r="W63" s="33">
        <v>3975455</v>
      </c>
      <c r="X63" s="9"/>
      <c r="Y63" s="30">
        <v>1436</v>
      </c>
      <c r="Z63" s="9"/>
      <c r="AA63" s="30">
        <v>349</v>
      </c>
      <c r="AB63" s="9"/>
      <c r="AC63" s="30">
        <v>21</v>
      </c>
      <c r="AD63" s="9"/>
      <c r="AE63" s="30">
        <v>66</v>
      </c>
      <c r="AF63" s="9"/>
      <c r="AG63" s="30">
        <v>0</v>
      </c>
      <c r="AH63" s="9"/>
      <c r="AI63" s="32">
        <v>1872</v>
      </c>
      <c r="AJ63" s="12"/>
      <c r="AK63" s="22">
        <v>100234828</v>
      </c>
      <c r="AM63" s="22">
        <v>30700803</v>
      </c>
      <c r="AO63" s="22">
        <v>1756349</v>
      </c>
      <c r="AQ63" s="22">
        <v>5039763</v>
      </c>
      <c r="AS63" s="26">
        <v>137731743</v>
      </c>
      <c r="AU63" s="23">
        <v>32.414299999999997</v>
      </c>
      <c r="AW63" s="23">
        <v>43.807000000000002</v>
      </c>
      <c r="AY63" s="23">
        <v>44.347799999999999</v>
      </c>
      <c r="BA63" s="23">
        <v>35.31</v>
      </c>
      <c r="BC63" s="24">
        <v>34.645499999999998</v>
      </c>
      <c r="BE63" s="1" t="str">
        <f t="shared" si="0"/>
        <v>No</v>
      </c>
    </row>
    <row r="64" spans="1:57" ht="11.25" customHeight="1">
      <c r="A64" s="7" t="s">
        <v>959</v>
      </c>
      <c r="B64" s="7" t="s">
        <v>302</v>
      </c>
      <c r="C64" s="37" t="s">
        <v>12</v>
      </c>
      <c r="D64" s="296">
        <v>9015</v>
      </c>
      <c r="E64" s="297">
        <v>90015</v>
      </c>
      <c r="F64" s="27" t="s">
        <v>140</v>
      </c>
      <c r="G64" s="73" t="s">
        <v>137</v>
      </c>
      <c r="H64" s="35">
        <v>3281212</v>
      </c>
      <c r="I64" s="35">
        <v>1014</v>
      </c>
      <c r="J64" s="37" t="s">
        <v>19</v>
      </c>
      <c r="K64" s="37" t="s">
        <v>138</v>
      </c>
      <c r="L64" s="8">
        <v>27</v>
      </c>
      <c r="M64" s="8">
        <v>494603</v>
      </c>
      <c r="N64" s="9"/>
      <c r="O64" s="8">
        <v>133587</v>
      </c>
      <c r="P64" s="9"/>
      <c r="Q64" s="8">
        <v>127000</v>
      </c>
      <c r="R64" s="9"/>
      <c r="S64" s="8">
        <v>75867</v>
      </c>
      <c r="T64" s="9"/>
      <c r="U64" s="8">
        <v>0</v>
      </c>
      <c r="V64" s="9"/>
      <c r="W64" s="33">
        <v>831057</v>
      </c>
      <c r="X64" s="9"/>
      <c r="Y64" s="30">
        <v>235</v>
      </c>
      <c r="Z64" s="9"/>
      <c r="AA64" s="30">
        <v>61</v>
      </c>
      <c r="AB64" s="9"/>
      <c r="AC64" s="30">
        <v>70</v>
      </c>
      <c r="AD64" s="9"/>
      <c r="AE64" s="30">
        <v>45</v>
      </c>
      <c r="AF64" s="9"/>
      <c r="AG64" s="30">
        <v>0</v>
      </c>
      <c r="AH64" s="9"/>
      <c r="AI64" s="32">
        <v>411</v>
      </c>
      <c r="AJ64" s="12"/>
      <c r="AK64" s="22">
        <v>19556404</v>
      </c>
      <c r="AM64" s="22">
        <v>5965149</v>
      </c>
      <c r="AO64" s="22">
        <v>5028473</v>
      </c>
      <c r="AQ64" s="22">
        <v>3282240</v>
      </c>
      <c r="AS64" s="26">
        <v>33832266</v>
      </c>
      <c r="AU64" s="23">
        <v>39.5396</v>
      </c>
      <c r="AW64" s="23">
        <v>44.653700000000001</v>
      </c>
      <c r="AY64" s="23">
        <v>39.594299999999997</v>
      </c>
      <c r="BA64" s="23">
        <v>43.263100000000001</v>
      </c>
      <c r="BC64" s="24">
        <v>40.709899999999998</v>
      </c>
      <c r="BE64" s="1" t="str">
        <f t="shared" si="0"/>
        <v>No</v>
      </c>
    </row>
    <row r="65" spans="1:57" ht="11.25" customHeight="1">
      <c r="A65" s="7" t="s">
        <v>959</v>
      </c>
      <c r="B65" s="7" t="s">
        <v>302</v>
      </c>
      <c r="C65" s="37" t="s">
        <v>12</v>
      </c>
      <c r="D65" s="296">
        <v>9015</v>
      </c>
      <c r="E65" s="297">
        <v>90015</v>
      </c>
      <c r="F65" s="27" t="s">
        <v>140</v>
      </c>
      <c r="G65" s="73" t="s">
        <v>137</v>
      </c>
      <c r="H65" s="35">
        <v>3281212</v>
      </c>
      <c r="I65" s="35">
        <v>1014</v>
      </c>
      <c r="J65" s="37" t="s">
        <v>10</v>
      </c>
      <c r="K65" s="37" t="s">
        <v>138</v>
      </c>
      <c r="L65" s="8">
        <v>23</v>
      </c>
      <c r="M65" s="8">
        <v>132572</v>
      </c>
      <c r="N65" s="9"/>
      <c r="O65" s="8">
        <v>196356</v>
      </c>
      <c r="P65" s="9"/>
      <c r="Q65" s="8">
        <v>40478</v>
      </c>
      <c r="R65" s="9"/>
      <c r="S65" s="8">
        <v>36275</v>
      </c>
      <c r="T65" s="9"/>
      <c r="U65" s="8">
        <v>0</v>
      </c>
      <c r="V65" s="9"/>
      <c r="W65" s="33">
        <v>405681</v>
      </c>
      <c r="X65" s="9"/>
      <c r="Y65" s="30">
        <v>62</v>
      </c>
      <c r="Z65" s="9"/>
      <c r="AA65" s="30">
        <v>101</v>
      </c>
      <c r="AB65" s="9"/>
      <c r="AC65" s="30">
        <v>20</v>
      </c>
      <c r="AD65" s="9"/>
      <c r="AE65" s="30">
        <v>21</v>
      </c>
      <c r="AF65" s="9"/>
      <c r="AG65" s="30">
        <v>0</v>
      </c>
      <c r="AH65" s="9"/>
      <c r="AI65" s="32">
        <v>204</v>
      </c>
      <c r="AJ65" s="12"/>
      <c r="AK65" s="22">
        <v>3722175</v>
      </c>
      <c r="AM65" s="22">
        <v>8603098</v>
      </c>
      <c r="AO65" s="22">
        <v>2085354</v>
      </c>
      <c r="AQ65" s="22">
        <v>1190089</v>
      </c>
      <c r="AS65" s="26">
        <v>15600716</v>
      </c>
      <c r="AU65" s="23">
        <v>28.076599999999999</v>
      </c>
      <c r="AW65" s="23">
        <v>43.813800000000001</v>
      </c>
      <c r="AY65" s="23">
        <v>51.5182</v>
      </c>
      <c r="BA65" s="23">
        <v>32.807400000000001</v>
      </c>
      <c r="BC65" s="24">
        <v>38.455599999999997</v>
      </c>
      <c r="BE65" s="1" t="str">
        <f t="shared" si="0"/>
        <v>No</v>
      </c>
    </row>
    <row r="66" spans="1:57" ht="11.25" customHeight="1">
      <c r="A66" s="7" t="s">
        <v>959</v>
      </c>
      <c r="B66" s="7" t="s">
        <v>302</v>
      </c>
      <c r="C66" s="37" t="s">
        <v>12</v>
      </c>
      <c r="D66" s="296">
        <v>9015</v>
      </c>
      <c r="E66" s="297">
        <v>90015</v>
      </c>
      <c r="F66" s="27" t="s">
        <v>140</v>
      </c>
      <c r="G66" s="73" t="s">
        <v>137</v>
      </c>
      <c r="H66" s="35">
        <v>3281212</v>
      </c>
      <c r="I66" s="35">
        <v>1014</v>
      </c>
      <c r="J66" s="37" t="s">
        <v>20</v>
      </c>
      <c r="K66" s="37" t="s">
        <v>138</v>
      </c>
      <c r="L66" s="8">
        <v>186</v>
      </c>
      <c r="M66" s="8">
        <v>1461312</v>
      </c>
      <c r="N66" s="9"/>
      <c r="O66" s="8">
        <v>295164</v>
      </c>
      <c r="P66" s="9"/>
      <c r="Q66" s="8">
        <v>135344</v>
      </c>
      <c r="R66" s="9"/>
      <c r="S66" s="8">
        <v>73854</v>
      </c>
      <c r="T66" s="9"/>
      <c r="U66" s="8">
        <v>0</v>
      </c>
      <c r="V66" s="9"/>
      <c r="W66" s="33">
        <v>1965674</v>
      </c>
      <c r="X66" s="9"/>
      <c r="Y66" s="30">
        <v>687</v>
      </c>
      <c r="Z66" s="9"/>
      <c r="AA66" s="30">
        <v>145</v>
      </c>
      <c r="AB66" s="9"/>
      <c r="AC66" s="30">
        <v>58</v>
      </c>
      <c r="AD66" s="9"/>
      <c r="AE66" s="30">
        <v>44</v>
      </c>
      <c r="AF66" s="9"/>
      <c r="AG66" s="30">
        <v>0</v>
      </c>
      <c r="AH66" s="9"/>
      <c r="AI66" s="32">
        <v>934</v>
      </c>
      <c r="AJ66" s="12"/>
      <c r="AK66" s="22">
        <v>52546239</v>
      </c>
      <c r="AM66" s="22">
        <v>13421904</v>
      </c>
      <c r="AO66" s="22">
        <v>7693101</v>
      </c>
      <c r="AQ66" s="22">
        <v>3439610</v>
      </c>
      <c r="AS66" s="26">
        <v>77100854</v>
      </c>
      <c r="AU66" s="23">
        <v>35.958300000000001</v>
      </c>
      <c r="AW66" s="23">
        <v>45.472700000000003</v>
      </c>
      <c r="AY66" s="23">
        <v>56.841099999999997</v>
      </c>
      <c r="BA66" s="23">
        <v>46.573099999999997</v>
      </c>
      <c r="BC66" s="24">
        <v>39.223599999999998</v>
      </c>
      <c r="BE66" s="1" t="str">
        <f t="shared" ref="BE66:BE129" si="1">IF(BD66&amp;BB66&amp;AZ66&amp;AX66&amp;AV66&amp;AT66&amp;AR66&amp;AP66&amp;AN66&amp;AL66&amp;AJ66&amp;AH66&amp;AF66&amp;AD66&amp;AB66&amp;Z66&amp;X66&amp;V66&amp;T66&amp;R66&amp;P66&amp;N66&lt;&gt;"","Yes","No")</f>
        <v>No</v>
      </c>
    </row>
    <row r="67" spans="1:57" ht="11.25" customHeight="1">
      <c r="A67" s="7" t="s">
        <v>959</v>
      </c>
      <c r="B67" s="7" t="s">
        <v>302</v>
      </c>
      <c r="C67" s="37" t="s">
        <v>12</v>
      </c>
      <c r="D67" s="296">
        <v>9015</v>
      </c>
      <c r="E67" s="297">
        <v>90015</v>
      </c>
      <c r="F67" s="27" t="s">
        <v>140</v>
      </c>
      <c r="G67" s="73" t="s">
        <v>137</v>
      </c>
      <c r="H67" s="35">
        <v>3281212</v>
      </c>
      <c r="I67" s="35">
        <v>1014</v>
      </c>
      <c r="J67" s="37" t="s">
        <v>16</v>
      </c>
      <c r="K67" s="37" t="s">
        <v>138</v>
      </c>
      <c r="L67" s="8">
        <v>146</v>
      </c>
      <c r="M67" s="8">
        <v>952549</v>
      </c>
      <c r="N67" s="9"/>
      <c r="O67" s="8">
        <v>506796</v>
      </c>
      <c r="P67" s="9"/>
      <c r="Q67" s="8">
        <v>321838</v>
      </c>
      <c r="R67" s="9"/>
      <c r="S67" s="8">
        <v>145162</v>
      </c>
      <c r="T67" s="9"/>
      <c r="U67" s="8">
        <v>0</v>
      </c>
      <c r="V67" s="9"/>
      <c r="W67" s="33">
        <v>1926345</v>
      </c>
      <c r="X67" s="9"/>
      <c r="Y67" s="30">
        <v>490</v>
      </c>
      <c r="Z67" s="9"/>
      <c r="AA67" s="30">
        <v>248</v>
      </c>
      <c r="AB67" s="9"/>
      <c r="AC67" s="30">
        <v>180</v>
      </c>
      <c r="AD67" s="9"/>
      <c r="AE67" s="30">
        <v>90</v>
      </c>
      <c r="AF67" s="9"/>
      <c r="AG67" s="30">
        <v>0</v>
      </c>
      <c r="AH67" s="9"/>
      <c r="AI67" s="32">
        <v>1008</v>
      </c>
      <c r="AJ67" s="12"/>
      <c r="AK67" s="22">
        <v>43297287</v>
      </c>
      <c r="AM67" s="22">
        <v>24236513</v>
      </c>
      <c r="AO67" s="22">
        <v>15047881</v>
      </c>
      <c r="AQ67" s="22">
        <v>7364295</v>
      </c>
      <c r="AS67" s="26">
        <v>89945976</v>
      </c>
      <c r="AU67" s="23">
        <v>45.454099999999997</v>
      </c>
      <c r="AW67" s="23">
        <v>47.823</v>
      </c>
      <c r="AY67" s="23">
        <v>46.756100000000004</v>
      </c>
      <c r="BA67" s="23">
        <v>50.7316</v>
      </c>
      <c r="BC67" s="24">
        <v>46.692599999999999</v>
      </c>
      <c r="BE67" s="1" t="str">
        <f t="shared" si="1"/>
        <v>No</v>
      </c>
    </row>
    <row r="68" spans="1:57" ht="11.25" customHeight="1">
      <c r="A68" s="7" t="s">
        <v>529</v>
      </c>
      <c r="B68" s="7" t="s">
        <v>206</v>
      </c>
      <c r="C68" s="37" t="s">
        <v>60</v>
      </c>
      <c r="D68" s="296">
        <v>8</v>
      </c>
      <c r="E68" s="297">
        <v>8</v>
      </c>
      <c r="F68" s="27" t="s">
        <v>142</v>
      </c>
      <c r="G68" s="73" t="s">
        <v>137</v>
      </c>
      <c r="H68" s="35">
        <v>1849898</v>
      </c>
      <c r="I68" s="35">
        <v>961</v>
      </c>
      <c r="J68" s="37" t="s">
        <v>6</v>
      </c>
      <c r="K68" s="37" t="s">
        <v>138</v>
      </c>
      <c r="L68" s="8">
        <v>561</v>
      </c>
      <c r="M68" s="8">
        <v>2731119</v>
      </c>
      <c r="N68" s="9"/>
      <c r="O68" s="8">
        <v>499847</v>
      </c>
      <c r="P68" s="9"/>
      <c r="Q68" s="8">
        <v>56295</v>
      </c>
      <c r="R68" s="9"/>
      <c r="S68" s="8">
        <v>374261</v>
      </c>
      <c r="T68" s="9"/>
      <c r="U68" s="8">
        <v>44751</v>
      </c>
      <c r="V68" s="9"/>
      <c r="W68" s="33">
        <v>3706273</v>
      </c>
      <c r="X68" s="9"/>
      <c r="Y68" s="30">
        <v>1499</v>
      </c>
      <c r="Z68" s="9"/>
      <c r="AA68" s="30">
        <v>288</v>
      </c>
      <c r="AB68" s="9"/>
      <c r="AC68" s="30">
        <v>34</v>
      </c>
      <c r="AD68" s="9"/>
      <c r="AE68" s="30">
        <v>218</v>
      </c>
      <c r="AF68" s="9"/>
      <c r="AG68" s="30">
        <v>31</v>
      </c>
      <c r="AH68" s="9"/>
      <c r="AI68" s="32">
        <v>2070</v>
      </c>
      <c r="AJ68" s="12"/>
      <c r="AK68" s="22">
        <v>82580094</v>
      </c>
      <c r="AM68" s="22">
        <v>15916650</v>
      </c>
      <c r="AO68" s="22">
        <v>2243333</v>
      </c>
      <c r="AQ68" s="22">
        <v>14513411</v>
      </c>
      <c r="AS68" s="26">
        <v>115253488</v>
      </c>
      <c r="AU68" s="23">
        <v>30.236699999999999</v>
      </c>
      <c r="AW68" s="23">
        <v>31.843</v>
      </c>
      <c r="AY68" s="23">
        <v>39.849600000000002</v>
      </c>
      <c r="BA68" s="23">
        <v>38.778799999999997</v>
      </c>
      <c r="BC68" s="24">
        <v>31.096900000000002</v>
      </c>
      <c r="BE68" s="1" t="str">
        <f t="shared" si="1"/>
        <v>No</v>
      </c>
    </row>
    <row r="69" spans="1:57" ht="11.25" customHeight="1">
      <c r="A69" s="7" t="s">
        <v>529</v>
      </c>
      <c r="B69" s="7" t="s">
        <v>206</v>
      </c>
      <c r="C69" s="37" t="s">
        <v>60</v>
      </c>
      <c r="D69" s="296">
        <v>8</v>
      </c>
      <c r="E69" s="297">
        <v>8</v>
      </c>
      <c r="F69" s="27" t="s">
        <v>142</v>
      </c>
      <c r="G69" s="73" t="s">
        <v>137</v>
      </c>
      <c r="H69" s="35">
        <v>1849898</v>
      </c>
      <c r="I69" s="35">
        <v>961</v>
      </c>
      <c r="J69" s="37" t="s">
        <v>16</v>
      </c>
      <c r="K69" s="37" t="s">
        <v>138</v>
      </c>
      <c r="L69" s="8">
        <v>116</v>
      </c>
      <c r="M69" s="8">
        <v>588900</v>
      </c>
      <c r="N69" s="9"/>
      <c r="O69" s="8">
        <v>470757</v>
      </c>
      <c r="P69" s="9"/>
      <c r="Q69" s="8">
        <v>296820</v>
      </c>
      <c r="R69" s="9"/>
      <c r="S69" s="8">
        <v>171851</v>
      </c>
      <c r="T69" s="9"/>
      <c r="U69" s="8">
        <v>67635</v>
      </c>
      <c r="V69" s="9"/>
      <c r="W69" s="33">
        <v>1595963</v>
      </c>
      <c r="X69" s="9"/>
      <c r="Y69" s="30">
        <v>298</v>
      </c>
      <c r="Z69" s="9"/>
      <c r="AA69" s="30">
        <v>234</v>
      </c>
      <c r="AB69" s="9"/>
      <c r="AC69" s="30">
        <v>166</v>
      </c>
      <c r="AD69" s="9"/>
      <c r="AE69" s="30">
        <v>98</v>
      </c>
      <c r="AF69" s="9"/>
      <c r="AG69" s="30">
        <v>34</v>
      </c>
      <c r="AH69" s="9"/>
      <c r="AI69" s="32">
        <v>830</v>
      </c>
      <c r="AJ69" s="12"/>
      <c r="AK69" s="22">
        <v>20705360</v>
      </c>
      <c r="AM69" s="22">
        <v>15720746</v>
      </c>
      <c r="AO69" s="22">
        <v>10579701</v>
      </c>
      <c r="AQ69" s="22">
        <v>6952829</v>
      </c>
      <c r="AS69" s="26">
        <v>53958636</v>
      </c>
      <c r="AU69" s="23">
        <v>35.159399999999998</v>
      </c>
      <c r="AW69" s="23">
        <v>33.394599999999997</v>
      </c>
      <c r="AY69" s="23">
        <v>35.643500000000003</v>
      </c>
      <c r="BA69" s="23">
        <v>40.458500000000001</v>
      </c>
      <c r="BC69" s="24">
        <v>33.8095</v>
      </c>
      <c r="BE69" s="1" t="str">
        <f t="shared" si="1"/>
        <v>No</v>
      </c>
    </row>
    <row r="70" spans="1:57" ht="11.25" customHeight="1">
      <c r="A70" s="7" t="s">
        <v>436</v>
      </c>
      <c r="B70" s="7" t="s">
        <v>437</v>
      </c>
      <c r="C70" s="37" t="s">
        <v>61</v>
      </c>
      <c r="D70" s="296">
        <v>3022</v>
      </c>
      <c r="E70" s="297">
        <v>30022</v>
      </c>
      <c r="F70" s="27" t="s">
        <v>142</v>
      </c>
      <c r="G70" s="73" t="s">
        <v>137</v>
      </c>
      <c r="H70" s="35">
        <v>1733853</v>
      </c>
      <c r="I70" s="35">
        <v>933</v>
      </c>
      <c r="J70" s="37" t="s">
        <v>6</v>
      </c>
      <c r="K70" s="37" t="s">
        <v>138</v>
      </c>
      <c r="L70" s="8">
        <v>603</v>
      </c>
      <c r="M70" s="8">
        <v>2706788</v>
      </c>
      <c r="N70" s="9"/>
      <c r="O70" s="8">
        <v>967412</v>
      </c>
      <c r="P70" s="9"/>
      <c r="Q70" s="8">
        <v>254144</v>
      </c>
      <c r="R70" s="9"/>
      <c r="S70" s="8">
        <v>446855</v>
      </c>
      <c r="T70" s="9"/>
      <c r="U70" s="8">
        <v>46603</v>
      </c>
      <c r="V70" s="9"/>
      <c r="W70" s="33">
        <v>4421802</v>
      </c>
      <c r="X70" s="9"/>
      <c r="Y70" s="30">
        <v>1316.19</v>
      </c>
      <c r="Z70" s="9"/>
      <c r="AA70" s="30">
        <v>455.5</v>
      </c>
      <c r="AB70" s="9"/>
      <c r="AC70" s="30">
        <v>119.6</v>
      </c>
      <c r="AD70" s="9"/>
      <c r="AE70" s="30">
        <v>208.4</v>
      </c>
      <c r="AF70" s="9"/>
      <c r="AG70" s="30">
        <v>24.4</v>
      </c>
      <c r="AH70" s="9"/>
      <c r="AI70" s="32">
        <v>2124.09</v>
      </c>
      <c r="AJ70" s="12"/>
      <c r="AK70" s="22">
        <v>75780269</v>
      </c>
      <c r="AM70" s="22">
        <v>30558088</v>
      </c>
      <c r="AO70" s="22">
        <v>8082638</v>
      </c>
      <c r="AQ70" s="22">
        <v>16591800</v>
      </c>
      <c r="AS70" s="26">
        <v>131012795</v>
      </c>
      <c r="AU70" s="23">
        <v>27.996400000000001</v>
      </c>
      <c r="AW70" s="23">
        <v>31.587499999999999</v>
      </c>
      <c r="AY70" s="23">
        <v>31.8034</v>
      </c>
      <c r="BA70" s="23">
        <v>37.130200000000002</v>
      </c>
      <c r="BC70" s="24">
        <v>29.628799999999998</v>
      </c>
      <c r="BE70" s="1" t="str">
        <f t="shared" si="1"/>
        <v>No</v>
      </c>
    </row>
    <row r="71" spans="1:57" ht="11.25" customHeight="1">
      <c r="A71" s="7" t="s">
        <v>436</v>
      </c>
      <c r="B71" s="7" t="s">
        <v>437</v>
      </c>
      <c r="C71" s="37" t="s">
        <v>61</v>
      </c>
      <c r="D71" s="296">
        <v>3022</v>
      </c>
      <c r="E71" s="297">
        <v>30022</v>
      </c>
      <c r="F71" s="27" t="s">
        <v>142</v>
      </c>
      <c r="G71" s="73" t="s">
        <v>137</v>
      </c>
      <c r="H71" s="35">
        <v>1733853</v>
      </c>
      <c r="I71" s="35">
        <v>933</v>
      </c>
      <c r="J71" s="37" t="s">
        <v>16</v>
      </c>
      <c r="K71" s="37" t="s">
        <v>138</v>
      </c>
      <c r="L71" s="8">
        <v>58</v>
      </c>
      <c r="M71" s="8">
        <v>275531</v>
      </c>
      <c r="N71" s="9"/>
      <c r="O71" s="8">
        <v>244127</v>
      </c>
      <c r="P71" s="9"/>
      <c r="Q71" s="8">
        <v>298859</v>
      </c>
      <c r="R71" s="9"/>
      <c r="S71" s="8">
        <v>35606</v>
      </c>
      <c r="T71" s="9"/>
      <c r="U71" s="8">
        <v>6961</v>
      </c>
      <c r="V71" s="9"/>
      <c r="W71" s="33">
        <v>861084</v>
      </c>
      <c r="X71" s="9"/>
      <c r="Y71" s="30">
        <v>133.97999999999999</v>
      </c>
      <c r="Z71" s="9"/>
      <c r="AA71" s="30">
        <v>114.9</v>
      </c>
      <c r="AB71" s="9"/>
      <c r="AC71" s="30">
        <v>140.69999999999999</v>
      </c>
      <c r="AD71" s="9"/>
      <c r="AE71" s="30">
        <v>16.5</v>
      </c>
      <c r="AF71" s="9"/>
      <c r="AG71" s="30">
        <v>3.6</v>
      </c>
      <c r="AH71" s="9"/>
      <c r="AI71" s="32">
        <v>409.68</v>
      </c>
      <c r="AJ71" s="12"/>
      <c r="AK71" s="22">
        <v>8307609</v>
      </c>
      <c r="AM71" s="22">
        <v>7849369</v>
      </c>
      <c r="AO71" s="22">
        <v>9641178</v>
      </c>
      <c r="AQ71" s="22">
        <v>1434370</v>
      </c>
      <c r="AS71" s="26">
        <v>27232526</v>
      </c>
      <c r="AU71" s="23">
        <v>30.151299999999999</v>
      </c>
      <c r="AW71" s="23">
        <v>32.152799999999999</v>
      </c>
      <c r="AY71" s="23">
        <v>32.26</v>
      </c>
      <c r="BA71" s="23">
        <v>40.284500000000001</v>
      </c>
      <c r="BC71" s="24">
        <v>31.625900000000001</v>
      </c>
      <c r="BE71" s="1" t="str">
        <f t="shared" si="1"/>
        <v>No</v>
      </c>
    </row>
    <row r="72" spans="1:57" ht="11.25" customHeight="1">
      <c r="A72" s="7" t="s">
        <v>436</v>
      </c>
      <c r="B72" s="7" t="s">
        <v>437</v>
      </c>
      <c r="C72" s="37" t="s">
        <v>61</v>
      </c>
      <c r="D72" s="296">
        <v>3022</v>
      </c>
      <c r="E72" s="297">
        <v>30022</v>
      </c>
      <c r="F72" s="27" t="s">
        <v>142</v>
      </c>
      <c r="G72" s="73" t="s">
        <v>137</v>
      </c>
      <c r="H72" s="35">
        <v>1733853</v>
      </c>
      <c r="I72" s="35">
        <v>933</v>
      </c>
      <c r="J72" s="37" t="s">
        <v>62</v>
      </c>
      <c r="K72" s="37" t="s">
        <v>138</v>
      </c>
      <c r="L72" s="8">
        <v>2</v>
      </c>
      <c r="M72" s="8">
        <v>8497</v>
      </c>
      <c r="N72" s="9"/>
      <c r="O72" s="8">
        <v>19</v>
      </c>
      <c r="P72" s="9"/>
      <c r="Q72" s="8">
        <v>8196</v>
      </c>
      <c r="R72" s="9"/>
      <c r="S72" s="8">
        <v>334</v>
      </c>
      <c r="T72" s="9"/>
      <c r="U72" s="8">
        <v>0</v>
      </c>
      <c r="V72" s="9"/>
      <c r="W72" s="33">
        <v>17046</v>
      </c>
      <c r="X72" s="9"/>
      <c r="Y72" s="30">
        <v>4.13</v>
      </c>
      <c r="Z72" s="9"/>
      <c r="AA72" s="30">
        <v>0.1</v>
      </c>
      <c r="AB72" s="9"/>
      <c r="AC72" s="30">
        <v>3.9</v>
      </c>
      <c r="AD72" s="9"/>
      <c r="AE72" s="30">
        <v>0.2</v>
      </c>
      <c r="AF72" s="9"/>
      <c r="AG72" s="30">
        <v>0</v>
      </c>
      <c r="AH72" s="9"/>
      <c r="AI72" s="32">
        <v>8.33</v>
      </c>
      <c r="AJ72" s="12"/>
      <c r="AK72" s="22">
        <v>230730</v>
      </c>
      <c r="AM72" s="22">
        <v>599</v>
      </c>
      <c r="AO72" s="22">
        <v>256567</v>
      </c>
      <c r="AQ72" s="22">
        <v>11220</v>
      </c>
      <c r="AS72" s="26">
        <v>499116</v>
      </c>
      <c r="AU72" s="23">
        <v>27.154299999999999</v>
      </c>
      <c r="AW72" s="23">
        <v>31.526299999999999</v>
      </c>
      <c r="AY72" s="23">
        <v>31.303899999999999</v>
      </c>
      <c r="BA72" s="23">
        <v>33.592799999999997</v>
      </c>
      <c r="BC72" s="24">
        <v>29.2805</v>
      </c>
      <c r="BE72" s="1" t="str">
        <f t="shared" si="1"/>
        <v>No</v>
      </c>
    </row>
    <row r="73" spans="1:57" ht="11.25" customHeight="1">
      <c r="A73" s="7" t="s">
        <v>960</v>
      </c>
      <c r="B73" s="7" t="s">
        <v>376</v>
      </c>
      <c r="C73" s="37" t="s">
        <v>40</v>
      </c>
      <c r="D73" s="296">
        <v>5027</v>
      </c>
      <c r="E73" s="297">
        <v>50027</v>
      </c>
      <c r="F73" s="27" t="s">
        <v>194</v>
      </c>
      <c r="G73" s="73" t="s">
        <v>137</v>
      </c>
      <c r="H73" s="35">
        <v>2650890</v>
      </c>
      <c r="I73" s="35">
        <v>854</v>
      </c>
      <c r="J73" s="37" t="s">
        <v>16</v>
      </c>
      <c r="K73" s="37" t="s">
        <v>138</v>
      </c>
      <c r="L73" s="8">
        <v>76</v>
      </c>
      <c r="M73" s="8">
        <v>401235</v>
      </c>
      <c r="N73" s="9"/>
      <c r="O73" s="8">
        <v>182251</v>
      </c>
      <c r="P73" s="9"/>
      <c r="Q73" s="8">
        <v>169398</v>
      </c>
      <c r="R73" s="9"/>
      <c r="S73" s="8">
        <v>552896</v>
      </c>
      <c r="T73" s="9"/>
      <c r="U73" s="8">
        <v>129197</v>
      </c>
      <c r="V73" s="9"/>
      <c r="W73" s="33">
        <v>1434977</v>
      </c>
      <c r="X73" s="9"/>
      <c r="Y73" s="30">
        <v>201</v>
      </c>
      <c r="Z73" s="9"/>
      <c r="AA73" s="30">
        <v>99</v>
      </c>
      <c r="AB73" s="9"/>
      <c r="AC73" s="30">
        <v>86</v>
      </c>
      <c r="AD73" s="9"/>
      <c r="AE73" s="30">
        <v>297</v>
      </c>
      <c r="AF73" s="9"/>
      <c r="AG73" s="30">
        <v>65</v>
      </c>
      <c r="AH73" s="9"/>
      <c r="AI73" s="32">
        <v>748</v>
      </c>
      <c r="AJ73" s="12"/>
      <c r="AK73" s="22">
        <v>11076995</v>
      </c>
      <c r="AM73" s="22">
        <v>6023053</v>
      </c>
      <c r="AO73" s="22">
        <v>6259373</v>
      </c>
      <c r="AQ73" s="22">
        <v>15724752</v>
      </c>
      <c r="AS73" s="26">
        <v>39084173</v>
      </c>
      <c r="AU73" s="23">
        <v>27.607299999999999</v>
      </c>
      <c r="AW73" s="23">
        <v>33.048099999999998</v>
      </c>
      <c r="AY73" s="23">
        <v>36.950699999999998</v>
      </c>
      <c r="BA73" s="23">
        <v>28.4407</v>
      </c>
      <c r="BC73" s="24">
        <v>27.236799999999999</v>
      </c>
      <c r="BE73" s="1" t="str">
        <f t="shared" si="1"/>
        <v>No</v>
      </c>
    </row>
    <row r="74" spans="1:57" ht="11.25" customHeight="1">
      <c r="A74" s="7" t="s">
        <v>960</v>
      </c>
      <c r="B74" s="7" t="s">
        <v>376</v>
      </c>
      <c r="C74" s="37" t="s">
        <v>40</v>
      </c>
      <c r="D74" s="296">
        <v>5027</v>
      </c>
      <c r="E74" s="297">
        <v>50027</v>
      </c>
      <c r="F74" s="27" t="s">
        <v>194</v>
      </c>
      <c r="G74" s="73" t="s">
        <v>137</v>
      </c>
      <c r="H74" s="35">
        <v>2650890</v>
      </c>
      <c r="I74" s="35">
        <v>854</v>
      </c>
      <c r="J74" s="37" t="s">
        <v>6</v>
      </c>
      <c r="K74" s="37" t="s">
        <v>138</v>
      </c>
      <c r="L74" s="8">
        <v>758</v>
      </c>
      <c r="M74" s="8">
        <v>4010039</v>
      </c>
      <c r="N74" s="9"/>
      <c r="O74" s="8">
        <v>816253</v>
      </c>
      <c r="P74" s="9"/>
      <c r="Q74" s="8">
        <v>244444</v>
      </c>
      <c r="R74" s="9"/>
      <c r="S74" s="8">
        <v>330063</v>
      </c>
      <c r="T74" s="9"/>
      <c r="U74" s="8">
        <v>61135</v>
      </c>
      <c r="V74" s="9"/>
      <c r="W74" s="33">
        <v>5461934</v>
      </c>
      <c r="X74" s="9"/>
      <c r="Y74" s="30">
        <v>2109</v>
      </c>
      <c r="Z74" s="9"/>
      <c r="AA74" s="30">
        <v>423</v>
      </c>
      <c r="AB74" s="9"/>
      <c r="AC74" s="30">
        <v>131</v>
      </c>
      <c r="AD74" s="9"/>
      <c r="AE74" s="30">
        <v>175</v>
      </c>
      <c r="AF74" s="9"/>
      <c r="AG74" s="30">
        <v>37</v>
      </c>
      <c r="AH74" s="9"/>
      <c r="AI74" s="32">
        <v>2875</v>
      </c>
      <c r="AJ74" s="12"/>
      <c r="AK74" s="22">
        <v>103156668</v>
      </c>
      <c r="AM74" s="22">
        <v>25867620</v>
      </c>
      <c r="AO74" s="22">
        <v>7776834</v>
      </c>
      <c r="AQ74" s="22">
        <v>11888617</v>
      </c>
      <c r="AS74" s="26">
        <v>148689739</v>
      </c>
      <c r="AU74" s="23">
        <v>25.724599999999999</v>
      </c>
      <c r="AW74" s="23">
        <v>31.6907</v>
      </c>
      <c r="AY74" s="23">
        <v>31.814399999999999</v>
      </c>
      <c r="BA74" s="23">
        <v>36.019199999999998</v>
      </c>
      <c r="BC74" s="24">
        <v>27.222899999999999</v>
      </c>
      <c r="BE74" s="1" t="str">
        <f t="shared" si="1"/>
        <v>No</v>
      </c>
    </row>
    <row r="75" spans="1:57" ht="11.25" customHeight="1">
      <c r="A75" s="7" t="s">
        <v>379</v>
      </c>
      <c r="B75" s="7" t="s">
        <v>380</v>
      </c>
      <c r="C75" s="37" t="s">
        <v>28</v>
      </c>
      <c r="D75" s="296">
        <v>4022</v>
      </c>
      <c r="E75" s="297">
        <v>40022</v>
      </c>
      <c r="F75" s="27" t="s">
        <v>142</v>
      </c>
      <c r="G75" s="73" t="s">
        <v>137</v>
      </c>
      <c r="H75" s="35">
        <v>4515419</v>
      </c>
      <c r="I75" s="35">
        <v>846</v>
      </c>
      <c r="J75" s="37" t="s">
        <v>6</v>
      </c>
      <c r="K75" s="37" t="s">
        <v>138</v>
      </c>
      <c r="L75" s="8">
        <v>465</v>
      </c>
      <c r="M75" s="8">
        <v>2945907</v>
      </c>
      <c r="N75" s="9"/>
      <c r="O75" s="8">
        <v>692696</v>
      </c>
      <c r="P75" s="9"/>
      <c r="Q75" s="8">
        <v>171511</v>
      </c>
      <c r="R75" s="9"/>
      <c r="S75" s="8">
        <v>230097</v>
      </c>
      <c r="T75" s="9"/>
      <c r="U75" s="8">
        <v>135</v>
      </c>
      <c r="V75" s="9"/>
      <c r="W75" s="33">
        <v>4040346</v>
      </c>
      <c r="X75" s="9"/>
      <c r="Y75" s="30">
        <v>1700.54</v>
      </c>
      <c r="Z75" s="9"/>
      <c r="AA75" s="30">
        <v>326.99</v>
      </c>
      <c r="AB75" s="9"/>
      <c r="AC75" s="30">
        <v>87.61</v>
      </c>
      <c r="AD75" s="9"/>
      <c r="AE75" s="30">
        <v>95.98</v>
      </c>
      <c r="AF75" s="9"/>
      <c r="AG75" s="30">
        <v>0.12</v>
      </c>
      <c r="AH75" s="9"/>
      <c r="AI75" s="32">
        <v>2211.2399999999998</v>
      </c>
      <c r="AJ75" s="12"/>
      <c r="AK75" s="22">
        <v>69275717</v>
      </c>
      <c r="AM75" s="22">
        <v>17361081</v>
      </c>
      <c r="AO75" s="22">
        <v>4713461</v>
      </c>
      <c r="AQ75" s="22">
        <v>7901782</v>
      </c>
      <c r="AS75" s="26">
        <v>99252041</v>
      </c>
      <c r="AU75" s="23">
        <v>23.515899999999998</v>
      </c>
      <c r="AW75" s="23">
        <v>25.063099999999999</v>
      </c>
      <c r="AY75" s="23">
        <v>27.481999999999999</v>
      </c>
      <c r="BA75" s="23">
        <v>34.341099999999997</v>
      </c>
      <c r="BC75" s="24">
        <v>24.565200000000001</v>
      </c>
      <c r="BE75" s="1" t="str">
        <f t="shared" si="1"/>
        <v>No</v>
      </c>
    </row>
    <row r="76" spans="1:57" ht="11.25" customHeight="1">
      <c r="A76" s="7" t="s">
        <v>379</v>
      </c>
      <c r="B76" s="7" t="s">
        <v>380</v>
      </c>
      <c r="C76" s="37" t="s">
        <v>28</v>
      </c>
      <c r="D76" s="296">
        <v>4022</v>
      </c>
      <c r="E76" s="297">
        <v>40022</v>
      </c>
      <c r="F76" s="27" t="s">
        <v>142</v>
      </c>
      <c r="G76" s="73" t="s">
        <v>137</v>
      </c>
      <c r="H76" s="35">
        <v>4515419</v>
      </c>
      <c r="I76" s="35">
        <v>846</v>
      </c>
      <c r="J76" s="37" t="s">
        <v>15</v>
      </c>
      <c r="K76" s="37" t="s">
        <v>138</v>
      </c>
      <c r="L76" s="8">
        <v>212</v>
      </c>
      <c r="M76" s="8">
        <v>1584854</v>
      </c>
      <c r="N76" s="9"/>
      <c r="O76" s="8">
        <v>515364</v>
      </c>
      <c r="P76" s="9"/>
      <c r="Q76" s="8">
        <v>641988</v>
      </c>
      <c r="R76" s="9"/>
      <c r="S76" s="8">
        <v>290791</v>
      </c>
      <c r="T76" s="9"/>
      <c r="U76" s="8">
        <v>30500</v>
      </c>
      <c r="V76" s="9"/>
      <c r="W76" s="33">
        <v>3063497</v>
      </c>
      <c r="X76" s="9"/>
      <c r="Y76" s="30">
        <v>636.17999999999995</v>
      </c>
      <c r="Z76" s="9"/>
      <c r="AA76" s="30">
        <v>208.61</v>
      </c>
      <c r="AB76" s="9"/>
      <c r="AC76" s="30">
        <v>326.29000000000002</v>
      </c>
      <c r="AD76" s="9"/>
      <c r="AE76" s="30">
        <v>118.73</v>
      </c>
      <c r="AF76" s="9"/>
      <c r="AG76" s="30">
        <v>15</v>
      </c>
      <c r="AH76" s="9"/>
      <c r="AI76" s="32">
        <v>1304.81</v>
      </c>
      <c r="AJ76" s="12"/>
      <c r="AK76" s="22">
        <v>40377869</v>
      </c>
      <c r="AM76" s="22">
        <v>13275821</v>
      </c>
      <c r="AO76" s="22">
        <v>18867568</v>
      </c>
      <c r="AQ76" s="22">
        <v>9104394</v>
      </c>
      <c r="AS76" s="26">
        <v>81625652</v>
      </c>
      <c r="AU76" s="23">
        <v>25.4773</v>
      </c>
      <c r="AW76" s="23">
        <v>25.760100000000001</v>
      </c>
      <c r="AY76" s="23">
        <v>29.389299999999999</v>
      </c>
      <c r="BA76" s="23">
        <v>31.309100000000001</v>
      </c>
      <c r="BC76" s="24">
        <v>26.644600000000001</v>
      </c>
      <c r="BE76" s="1" t="str">
        <f t="shared" si="1"/>
        <v>No</v>
      </c>
    </row>
    <row r="77" spans="1:57" ht="11.25" customHeight="1">
      <c r="A77" s="7" t="s">
        <v>534</v>
      </c>
      <c r="B77" s="7" t="s">
        <v>535</v>
      </c>
      <c r="C77" s="37" t="s">
        <v>68</v>
      </c>
      <c r="D77" s="296">
        <v>6011</v>
      </c>
      <c r="E77" s="297">
        <v>60011</v>
      </c>
      <c r="F77" s="27" t="s">
        <v>142</v>
      </c>
      <c r="G77" s="73" t="s">
        <v>137</v>
      </c>
      <c r="H77" s="35">
        <v>1758210</v>
      </c>
      <c r="I77" s="35">
        <v>824</v>
      </c>
      <c r="J77" s="37" t="s">
        <v>6</v>
      </c>
      <c r="K77" s="37" t="s">
        <v>138</v>
      </c>
      <c r="L77" s="8">
        <v>387</v>
      </c>
      <c r="M77" s="8">
        <v>2267946</v>
      </c>
      <c r="N77" s="9"/>
      <c r="O77" s="8">
        <v>470782</v>
      </c>
      <c r="P77" s="9"/>
      <c r="Q77" s="8">
        <v>183582</v>
      </c>
      <c r="R77" s="9"/>
      <c r="S77" s="8">
        <v>411230</v>
      </c>
      <c r="T77" s="9"/>
      <c r="U77" s="8">
        <v>0</v>
      </c>
      <c r="V77" s="9"/>
      <c r="W77" s="33">
        <v>3333540</v>
      </c>
      <c r="X77" s="9"/>
      <c r="Y77" s="30">
        <v>1195.8900000000001</v>
      </c>
      <c r="Z77" s="9"/>
      <c r="AA77" s="30">
        <v>269.62</v>
      </c>
      <c r="AB77" s="9"/>
      <c r="AC77" s="30">
        <v>107.59</v>
      </c>
      <c r="AD77" s="9"/>
      <c r="AE77" s="30">
        <v>221.93</v>
      </c>
      <c r="AF77" s="9"/>
      <c r="AG77" s="30">
        <v>0</v>
      </c>
      <c r="AH77" s="9"/>
      <c r="AI77" s="32">
        <v>1795.03</v>
      </c>
      <c r="AJ77" s="12"/>
      <c r="AK77" s="22">
        <v>55972666</v>
      </c>
      <c r="AM77" s="22">
        <v>12363309</v>
      </c>
      <c r="AO77" s="22">
        <v>4781785</v>
      </c>
      <c r="AQ77" s="22">
        <v>12466626</v>
      </c>
      <c r="AS77" s="26">
        <v>85584386</v>
      </c>
      <c r="AU77" s="23">
        <v>24.6799</v>
      </c>
      <c r="AW77" s="23">
        <v>26.261199999999999</v>
      </c>
      <c r="AY77" s="23">
        <v>26.0471</v>
      </c>
      <c r="BA77" s="23">
        <v>30.3155</v>
      </c>
      <c r="BC77" s="24">
        <v>25.6737</v>
      </c>
      <c r="BE77" s="1" t="str">
        <f t="shared" si="1"/>
        <v>No</v>
      </c>
    </row>
    <row r="78" spans="1:57" ht="11.25" customHeight="1">
      <c r="A78" s="7" t="s">
        <v>534</v>
      </c>
      <c r="B78" s="7" t="s">
        <v>535</v>
      </c>
      <c r="C78" s="37" t="s">
        <v>68</v>
      </c>
      <c r="D78" s="296">
        <v>6011</v>
      </c>
      <c r="E78" s="297">
        <v>60011</v>
      </c>
      <c r="F78" s="27" t="s">
        <v>142</v>
      </c>
      <c r="G78" s="73" t="s">
        <v>137</v>
      </c>
      <c r="H78" s="35">
        <v>1758210</v>
      </c>
      <c r="I78" s="35">
        <v>824</v>
      </c>
      <c r="J78" s="37" t="s">
        <v>9</v>
      </c>
      <c r="K78" s="37" t="s">
        <v>138</v>
      </c>
      <c r="L78" s="8">
        <v>105</v>
      </c>
      <c r="M78" s="8">
        <v>435223</v>
      </c>
      <c r="N78" s="9"/>
      <c r="O78" s="8">
        <v>43878</v>
      </c>
      <c r="P78" s="9"/>
      <c r="Q78" s="8">
        <v>4622</v>
      </c>
      <c r="R78" s="9"/>
      <c r="S78" s="8">
        <v>48244</v>
      </c>
      <c r="T78" s="9"/>
      <c r="U78" s="8">
        <v>0</v>
      </c>
      <c r="V78" s="9"/>
      <c r="W78" s="33">
        <v>531967</v>
      </c>
      <c r="X78" s="9"/>
      <c r="Y78" s="30">
        <v>222.12</v>
      </c>
      <c r="Z78" s="9"/>
      <c r="AA78" s="30">
        <v>21.12</v>
      </c>
      <c r="AB78" s="9"/>
      <c r="AC78" s="30">
        <v>2.57</v>
      </c>
      <c r="AD78" s="9"/>
      <c r="AE78" s="30">
        <v>27.35</v>
      </c>
      <c r="AF78" s="9"/>
      <c r="AG78" s="30">
        <v>0</v>
      </c>
      <c r="AH78" s="9"/>
      <c r="AI78" s="32">
        <v>273.16000000000003</v>
      </c>
      <c r="AJ78" s="12"/>
      <c r="AK78" s="22">
        <v>8795452</v>
      </c>
      <c r="AM78" s="22">
        <v>1030255</v>
      </c>
      <c r="AO78" s="22">
        <v>128426</v>
      </c>
      <c r="AQ78" s="22">
        <v>1660225</v>
      </c>
      <c r="AS78" s="26">
        <v>11614358</v>
      </c>
      <c r="AU78" s="23">
        <v>20.209099999999999</v>
      </c>
      <c r="AW78" s="23">
        <v>23.48</v>
      </c>
      <c r="AY78" s="23">
        <v>27.785799999999998</v>
      </c>
      <c r="BA78" s="23">
        <v>34.4131</v>
      </c>
      <c r="BC78" s="24">
        <v>21.832899999999999</v>
      </c>
      <c r="BE78" s="1" t="str">
        <f t="shared" si="1"/>
        <v>No</v>
      </c>
    </row>
    <row r="79" spans="1:57" ht="11.25" customHeight="1">
      <c r="A79" s="7" t="s">
        <v>941</v>
      </c>
      <c r="B79" s="7" t="s">
        <v>165</v>
      </c>
      <c r="C79" s="37" t="s">
        <v>12</v>
      </c>
      <c r="D79" s="296">
        <v>9014</v>
      </c>
      <c r="E79" s="297">
        <v>90014</v>
      </c>
      <c r="F79" s="27" t="s">
        <v>142</v>
      </c>
      <c r="G79" s="73" t="s">
        <v>137</v>
      </c>
      <c r="H79" s="35">
        <v>3281212</v>
      </c>
      <c r="I79" s="35">
        <v>794</v>
      </c>
      <c r="J79" s="37" t="s">
        <v>6</v>
      </c>
      <c r="K79" s="37" t="s">
        <v>138</v>
      </c>
      <c r="L79" s="8">
        <v>443</v>
      </c>
      <c r="M79" s="8">
        <v>2243779</v>
      </c>
      <c r="N79" s="9"/>
      <c r="O79" s="8">
        <v>567810</v>
      </c>
      <c r="P79" s="9"/>
      <c r="Q79" s="8">
        <v>80226</v>
      </c>
      <c r="R79" s="9"/>
      <c r="S79" s="8">
        <v>471708</v>
      </c>
      <c r="T79" s="9"/>
      <c r="U79" s="8">
        <v>0</v>
      </c>
      <c r="V79" s="9"/>
      <c r="W79" s="33">
        <v>3363523</v>
      </c>
      <c r="X79" s="9"/>
      <c r="Y79" s="30">
        <v>1439</v>
      </c>
      <c r="Z79" s="9"/>
      <c r="AA79" s="30">
        <v>352</v>
      </c>
      <c r="AB79" s="9"/>
      <c r="AC79" s="30">
        <v>45</v>
      </c>
      <c r="AD79" s="9"/>
      <c r="AE79" s="30">
        <v>267</v>
      </c>
      <c r="AF79" s="9"/>
      <c r="AG79" s="30">
        <v>0</v>
      </c>
      <c r="AH79" s="9"/>
      <c r="AI79" s="32">
        <v>2103</v>
      </c>
      <c r="AJ79" s="12"/>
      <c r="AK79" s="22">
        <v>90511444</v>
      </c>
      <c r="AM79" s="22">
        <v>21650879</v>
      </c>
      <c r="AO79" s="22">
        <v>4728678</v>
      </c>
      <c r="AQ79" s="22">
        <v>20971952</v>
      </c>
      <c r="AS79" s="26">
        <v>137862953</v>
      </c>
      <c r="AU79" s="23">
        <v>40.338799999999999</v>
      </c>
      <c r="AW79" s="23">
        <v>38.130499999999998</v>
      </c>
      <c r="AY79" s="23">
        <v>58.942</v>
      </c>
      <c r="BA79" s="23">
        <v>44.459600000000002</v>
      </c>
      <c r="BC79" s="24">
        <v>40.987699999999997</v>
      </c>
      <c r="BE79" s="1" t="str">
        <f t="shared" si="1"/>
        <v>No</v>
      </c>
    </row>
    <row r="80" spans="1:57" ht="11.25" customHeight="1">
      <c r="A80" s="7" t="s">
        <v>941</v>
      </c>
      <c r="B80" s="7" t="s">
        <v>165</v>
      </c>
      <c r="C80" s="37" t="s">
        <v>12</v>
      </c>
      <c r="D80" s="296">
        <v>9014</v>
      </c>
      <c r="E80" s="297">
        <v>90014</v>
      </c>
      <c r="F80" s="27" t="s">
        <v>142</v>
      </c>
      <c r="G80" s="73" t="s">
        <v>137</v>
      </c>
      <c r="H80" s="35">
        <v>3281212</v>
      </c>
      <c r="I80" s="35">
        <v>794</v>
      </c>
      <c r="J80" s="37" t="s">
        <v>13</v>
      </c>
      <c r="K80" s="37" t="s">
        <v>138</v>
      </c>
      <c r="L80" s="8">
        <v>121</v>
      </c>
      <c r="M80" s="8">
        <v>174834</v>
      </c>
      <c r="N80" s="9"/>
      <c r="O80" s="8">
        <v>50336</v>
      </c>
      <c r="P80" s="9"/>
      <c r="Q80" s="8">
        <v>6505</v>
      </c>
      <c r="R80" s="9"/>
      <c r="S80" s="8">
        <v>35297</v>
      </c>
      <c r="T80" s="9"/>
      <c r="U80" s="8">
        <v>0</v>
      </c>
      <c r="V80" s="9"/>
      <c r="W80" s="33">
        <v>266972</v>
      </c>
      <c r="X80" s="9"/>
      <c r="Y80" s="30">
        <v>113</v>
      </c>
      <c r="Z80" s="9"/>
      <c r="AA80" s="30">
        <v>29</v>
      </c>
      <c r="AB80" s="9"/>
      <c r="AC80" s="30">
        <v>4</v>
      </c>
      <c r="AD80" s="9"/>
      <c r="AE80" s="30">
        <v>22</v>
      </c>
      <c r="AF80" s="9"/>
      <c r="AG80" s="30">
        <v>0</v>
      </c>
      <c r="AH80" s="9"/>
      <c r="AI80" s="32">
        <v>168</v>
      </c>
      <c r="AJ80" s="12"/>
      <c r="AK80" s="22">
        <v>6812689</v>
      </c>
      <c r="AM80" s="22">
        <v>1629636</v>
      </c>
      <c r="AO80" s="22">
        <v>355922</v>
      </c>
      <c r="AQ80" s="22">
        <v>1578534</v>
      </c>
      <c r="AS80" s="26">
        <v>10376781</v>
      </c>
      <c r="AU80" s="23">
        <v>38.9666</v>
      </c>
      <c r="AW80" s="23">
        <v>32.3752</v>
      </c>
      <c r="AY80" s="23">
        <v>54.7151</v>
      </c>
      <c r="BA80" s="23">
        <v>44.721499999999999</v>
      </c>
      <c r="BC80" s="24">
        <v>38.868400000000001</v>
      </c>
      <c r="BE80" s="1" t="str">
        <f t="shared" si="1"/>
        <v>No</v>
      </c>
    </row>
    <row r="81" spans="1:57" ht="11.25" customHeight="1">
      <c r="A81" s="7" t="s">
        <v>462</v>
      </c>
      <c r="B81" s="7" t="s">
        <v>463</v>
      </c>
      <c r="C81" s="37" t="s">
        <v>12</v>
      </c>
      <c r="D81" s="296">
        <v>9026</v>
      </c>
      <c r="E81" s="297">
        <v>90026</v>
      </c>
      <c r="F81" s="27" t="s">
        <v>142</v>
      </c>
      <c r="G81" s="73" t="s">
        <v>137</v>
      </c>
      <c r="H81" s="35">
        <v>2956746</v>
      </c>
      <c r="I81" s="35">
        <v>793</v>
      </c>
      <c r="J81" s="37" t="s">
        <v>16</v>
      </c>
      <c r="K81" s="37" t="s">
        <v>138</v>
      </c>
      <c r="L81" s="8">
        <v>97</v>
      </c>
      <c r="M81" s="8">
        <v>477948</v>
      </c>
      <c r="N81" s="9"/>
      <c r="O81" s="8">
        <v>190947</v>
      </c>
      <c r="P81" s="9"/>
      <c r="Q81" s="8">
        <v>240566</v>
      </c>
      <c r="R81" s="9"/>
      <c r="S81" s="8">
        <v>11551</v>
      </c>
      <c r="T81" s="9"/>
      <c r="U81" s="8">
        <v>6503</v>
      </c>
      <c r="V81" s="9"/>
      <c r="W81" s="33">
        <v>927515</v>
      </c>
      <c r="X81" s="9"/>
      <c r="Y81" s="30">
        <v>293</v>
      </c>
      <c r="Z81" s="9"/>
      <c r="AA81" s="30">
        <v>97.58</v>
      </c>
      <c r="AB81" s="9"/>
      <c r="AC81" s="30">
        <v>119</v>
      </c>
      <c r="AD81" s="9"/>
      <c r="AE81" s="30">
        <v>7.41</v>
      </c>
      <c r="AF81" s="9"/>
      <c r="AG81" s="30">
        <v>4.01</v>
      </c>
      <c r="AH81" s="9"/>
      <c r="AI81" s="32">
        <v>521</v>
      </c>
      <c r="AJ81" s="12"/>
      <c r="AK81" s="22">
        <v>12838567</v>
      </c>
      <c r="AM81" s="22">
        <v>5189720</v>
      </c>
      <c r="AO81" s="22">
        <v>5896236</v>
      </c>
      <c r="AQ81" s="22">
        <v>474885</v>
      </c>
      <c r="AS81" s="26">
        <v>24399408</v>
      </c>
      <c r="AU81" s="23">
        <v>26.861799999999999</v>
      </c>
      <c r="AW81" s="23">
        <v>27.178899999999999</v>
      </c>
      <c r="AY81" s="23">
        <v>24.509799999999998</v>
      </c>
      <c r="BA81" s="23">
        <v>41.112000000000002</v>
      </c>
      <c r="BC81" s="24">
        <v>26.3062</v>
      </c>
      <c r="BE81" s="1" t="str">
        <f t="shared" si="1"/>
        <v>No</v>
      </c>
    </row>
    <row r="82" spans="1:57" ht="11.25" customHeight="1">
      <c r="A82" s="7" t="s">
        <v>462</v>
      </c>
      <c r="B82" s="7" t="s">
        <v>463</v>
      </c>
      <c r="C82" s="37" t="s">
        <v>12</v>
      </c>
      <c r="D82" s="296">
        <v>9026</v>
      </c>
      <c r="E82" s="297">
        <v>90026</v>
      </c>
      <c r="F82" s="27" t="s">
        <v>142</v>
      </c>
      <c r="G82" s="73" t="s">
        <v>137</v>
      </c>
      <c r="H82" s="35">
        <v>2956746</v>
      </c>
      <c r="I82" s="35">
        <v>793</v>
      </c>
      <c r="J82" s="37" t="s">
        <v>6</v>
      </c>
      <c r="K82" s="37" t="s">
        <v>138</v>
      </c>
      <c r="L82" s="8">
        <v>232</v>
      </c>
      <c r="M82" s="8">
        <v>1147078</v>
      </c>
      <c r="N82" s="9"/>
      <c r="O82" s="8">
        <v>332033</v>
      </c>
      <c r="P82" s="9"/>
      <c r="Q82" s="8">
        <v>7089</v>
      </c>
      <c r="R82" s="9"/>
      <c r="S82" s="8">
        <v>40204</v>
      </c>
      <c r="T82" s="9"/>
      <c r="U82" s="8">
        <v>3282</v>
      </c>
      <c r="V82" s="9"/>
      <c r="W82" s="33">
        <v>1529686</v>
      </c>
      <c r="X82" s="9"/>
      <c r="Y82" s="30">
        <v>592</v>
      </c>
      <c r="Z82" s="9"/>
      <c r="AA82" s="30">
        <v>184</v>
      </c>
      <c r="AB82" s="9"/>
      <c r="AC82" s="30">
        <v>5</v>
      </c>
      <c r="AD82" s="9"/>
      <c r="AE82" s="30">
        <v>22.89</v>
      </c>
      <c r="AF82" s="9"/>
      <c r="AG82" s="30">
        <v>2.11</v>
      </c>
      <c r="AH82" s="9"/>
      <c r="AI82" s="32">
        <v>806</v>
      </c>
      <c r="AJ82" s="12"/>
      <c r="AK82" s="22">
        <v>27329615</v>
      </c>
      <c r="AM82" s="22">
        <v>8980708</v>
      </c>
      <c r="AO82" s="22">
        <v>143344</v>
      </c>
      <c r="AQ82" s="22">
        <v>1276578</v>
      </c>
      <c r="AS82" s="26">
        <v>37730245</v>
      </c>
      <c r="AU82" s="23">
        <v>23.825399999999998</v>
      </c>
      <c r="AW82" s="23">
        <v>27.047599999999999</v>
      </c>
      <c r="AY82" s="23">
        <v>20.220600000000001</v>
      </c>
      <c r="BA82" s="23">
        <v>31.752500000000001</v>
      </c>
      <c r="BC82" s="24">
        <v>24.665400000000002</v>
      </c>
      <c r="BE82" s="1" t="str">
        <f t="shared" si="1"/>
        <v>No</v>
      </c>
    </row>
    <row r="83" spans="1:57" ht="11.25" customHeight="1">
      <c r="A83" s="7" t="s">
        <v>604</v>
      </c>
      <c r="B83" s="7" t="s">
        <v>605</v>
      </c>
      <c r="C83" s="37" t="s">
        <v>12</v>
      </c>
      <c r="D83" s="296">
        <v>9230</v>
      </c>
      <c r="E83" s="297">
        <v>90230</v>
      </c>
      <c r="F83" s="27" t="s">
        <v>140</v>
      </c>
      <c r="G83" s="73" t="s">
        <v>137</v>
      </c>
      <c r="H83" s="35">
        <v>87941</v>
      </c>
      <c r="I83" s="35">
        <v>685</v>
      </c>
      <c r="J83" s="37" t="s">
        <v>7</v>
      </c>
      <c r="K83" s="37" t="s">
        <v>138</v>
      </c>
      <c r="L83" s="8">
        <v>685</v>
      </c>
      <c r="M83" s="8">
        <v>16754</v>
      </c>
      <c r="N83" s="9"/>
      <c r="O83" s="8">
        <v>15096</v>
      </c>
      <c r="P83" s="9"/>
      <c r="Q83" s="8">
        <v>0</v>
      </c>
      <c r="R83" s="9"/>
      <c r="S83" s="8">
        <v>46070</v>
      </c>
      <c r="T83" s="9"/>
      <c r="U83" s="8">
        <v>0</v>
      </c>
      <c r="V83" s="9"/>
      <c r="W83" s="33">
        <v>77920</v>
      </c>
      <c r="X83" s="9"/>
      <c r="Y83" s="30">
        <v>15</v>
      </c>
      <c r="Z83" s="9"/>
      <c r="AA83" s="30">
        <v>6</v>
      </c>
      <c r="AB83" s="9"/>
      <c r="AC83" s="30">
        <v>0</v>
      </c>
      <c r="AD83" s="9"/>
      <c r="AE83" s="30">
        <v>25</v>
      </c>
      <c r="AF83" s="9"/>
      <c r="AG83" s="30">
        <v>0</v>
      </c>
      <c r="AH83" s="9"/>
      <c r="AI83" s="32">
        <v>46</v>
      </c>
      <c r="AJ83" s="12"/>
      <c r="AK83" s="22">
        <v>228110</v>
      </c>
      <c r="AM83" s="22">
        <v>236787</v>
      </c>
      <c r="AO83" s="22">
        <v>0</v>
      </c>
      <c r="AQ83" s="22">
        <v>1090632</v>
      </c>
      <c r="AS83" s="26">
        <v>1555529</v>
      </c>
      <c r="AU83" s="23">
        <v>13.6153</v>
      </c>
      <c r="AW83" s="23">
        <v>15.6854</v>
      </c>
      <c r="BA83" s="23">
        <v>23.673400000000001</v>
      </c>
      <c r="BC83" s="24">
        <v>19.963200000000001</v>
      </c>
      <c r="BE83" s="1" t="str">
        <f t="shared" si="1"/>
        <v>No</v>
      </c>
    </row>
    <row r="84" spans="1:57" ht="11.25" customHeight="1">
      <c r="A84" s="7" t="s">
        <v>480</v>
      </c>
      <c r="B84" s="7" t="s">
        <v>288</v>
      </c>
      <c r="C84" s="37" t="s">
        <v>73</v>
      </c>
      <c r="D84" s="296">
        <v>29</v>
      </c>
      <c r="E84" s="297">
        <v>29</v>
      </c>
      <c r="F84" s="27" t="s">
        <v>142</v>
      </c>
      <c r="G84" s="73" t="s">
        <v>137</v>
      </c>
      <c r="H84" s="35">
        <v>3059393</v>
      </c>
      <c r="I84" s="35">
        <v>648</v>
      </c>
      <c r="J84" s="37" t="s">
        <v>13</v>
      </c>
      <c r="K84" s="37" t="s">
        <v>138</v>
      </c>
      <c r="L84" s="8">
        <v>43</v>
      </c>
      <c r="M84" s="8">
        <v>130108</v>
      </c>
      <c r="N84" s="9"/>
      <c r="O84" s="8">
        <v>28018</v>
      </c>
      <c r="P84" s="9"/>
      <c r="Q84" s="8">
        <v>4233</v>
      </c>
      <c r="R84" s="9"/>
      <c r="S84" s="8">
        <v>28038</v>
      </c>
      <c r="T84" s="9"/>
      <c r="U84" s="8">
        <v>1884</v>
      </c>
      <c r="V84" s="9"/>
      <c r="W84" s="33">
        <v>192281</v>
      </c>
      <c r="X84" s="9"/>
      <c r="Y84" s="30">
        <v>72.88</v>
      </c>
      <c r="Z84" s="9"/>
      <c r="AA84" s="30">
        <v>16.63</v>
      </c>
      <c r="AB84" s="9"/>
      <c r="AC84" s="30">
        <v>2.37</v>
      </c>
      <c r="AD84" s="9"/>
      <c r="AE84" s="30">
        <v>16.75</v>
      </c>
      <c r="AF84" s="9"/>
      <c r="AG84" s="30">
        <v>1.08</v>
      </c>
      <c r="AH84" s="9"/>
      <c r="AI84" s="32">
        <v>109.71</v>
      </c>
      <c r="AJ84" s="12"/>
      <c r="AK84" s="22">
        <v>4220731</v>
      </c>
      <c r="AM84" s="22">
        <v>1042463</v>
      </c>
      <c r="AO84" s="22">
        <v>147830</v>
      </c>
      <c r="AQ84" s="22">
        <v>1252991</v>
      </c>
      <c r="AS84" s="26">
        <v>6664015</v>
      </c>
      <c r="AU84" s="23">
        <v>32.440199999999997</v>
      </c>
      <c r="AW84" s="23">
        <v>37.206899999999997</v>
      </c>
      <c r="AY84" s="23">
        <v>34.923200000000001</v>
      </c>
      <c r="BA84" s="23">
        <v>44.689</v>
      </c>
      <c r="BC84" s="24">
        <v>34.657699999999998</v>
      </c>
      <c r="BE84" s="1" t="str">
        <f t="shared" si="1"/>
        <v>No</v>
      </c>
    </row>
    <row r="85" spans="1:57" ht="11.25" customHeight="1">
      <c r="A85" s="7" t="s">
        <v>480</v>
      </c>
      <c r="B85" s="7" t="s">
        <v>288</v>
      </c>
      <c r="C85" s="37" t="s">
        <v>73</v>
      </c>
      <c r="D85" s="296">
        <v>29</v>
      </c>
      <c r="E85" s="297">
        <v>29</v>
      </c>
      <c r="F85" s="27" t="s">
        <v>142</v>
      </c>
      <c r="G85" s="73" t="s">
        <v>137</v>
      </c>
      <c r="H85" s="35">
        <v>3059393</v>
      </c>
      <c r="I85" s="35">
        <v>648</v>
      </c>
      <c r="J85" s="37" t="s">
        <v>7</v>
      </c>
      <c r="K85" s="37" t="s">
        <v>138</v>
      </c>
      <c r="L85" s="8">
        <v>394</v>
      </c>
      <c r="M85" s="8">
        <v>14321</v>
      </c>
      <c r="N85" s="9"/>
      <c r="O85" s="8">
        <v>8583</v>
      </c>
      <c r="P85" s="9"/>
      <c r="Q85" s="8">
        <v>1715</v>
      </c>
      <c r="R85" s="9"/>
      <c r="S85" s="8">
        <v>12012</v>
      </c>
      <c r="T85" s="9"/>
      <c r="U85" s="8">
        <v>265</v>
      </c>
      <c r="V85" s="9"/>
      <c r="W85" s="33">
        <v>36896</v>
      </c>
      <c r="X85" s="9"/>
      <c r="Y85" s="30">
        <v>6.8</v>
      </c>
      <c r="Z85" s="9"/>
      <c r="AA85" s="30">
        <v>6.15</v>
      </c>
      <c r="AB85" s="9"/>
      <c r="AC85" s="30">
        <v>0.95</v>
      </c>
      <c r="AD85" s="9"/>
      <c r="AE85" s="30">
        <v>7.42</v>
      </c>
      <c r="AF85" s="9"/>
      <c r="AG85" s="30">
        <v>0.15</v>
      </c>
      <c r="AH85" s="9"/>
      <c r="AI85" s="32">
        <v>21.47</v>
      </c>
      <c r="AJ85" s="12"/>
      <c r="AK85" s="22">
        <v>505484</v>
      </c>
      <c r="AM85" s="22">
        <v>324123</v>
      </c>
      <c r="AO85" s="22">
        <v>59611</v>
      </c>
      <c r="AQ85" s="22">
        <v>560082</v>
      </c>
      <c r="AS85" s="26">
        <v>1449300</v>
      </c>
      <c r="AU85" s="23">
        <v>35.296700000000001</v>
      </c>
      <c r="AW85" s="23">
        <v>37.763399999999997</v>
      </c>
      <c r="AY85" s="23">
        <v>34.758600000000001</v>
      </c>
      <c r="BA85" s="23">
        <v>46.626899999999999</v>
      </c>
      <c r="BC85" s="24">
        <v>39.280700000000003</v>
      </c>
      <c r="BE85" s="1" t="str">
        <f t="shared" si="1"/>
        <v>No</v>
      </c>
    </row>
    <row r="86" spans="1:57" ht="11.25" customHeight="1">
      <c r="A86" s="7" t="s">
        <v>480</v>
      </c>
      <c r="B86" s="7" t="s">
        <v>288</v>
      </c>
      <c r="C86" s="37" t="s">
        <v>73</v>
      </c>
      <c r="D86" s="296">
        <v>29</v>
      </c>
      <c r="E86" s="297">
        <v>29</v>
      </c>
      <c r="F86" s="27" t="s">
        <v>142</v>
      </c>
      <c r="G86" s="73" t="s">
        <v>137</v>
      </c>
      <c r="H86" s="35">
        <v>3059393</v>
      </c>
      <c r="I86" s="35">
        <v>648</v>
      </c>
      <c r="J86" s="37" t="s">
        <v>6</v>
      </c>
      <c r="K86" s="37" t="s">
        <v>138</v>
      </c>
      <c r="L86" s="8">
        <v>114</v>
      </c>
      <c r="M86" s="8">
        <v>719652</v>
      </c>
      <c r="N86" s="9"/>
      <c r="O86" s="8">
        <v>116300</v>
      </c>
      <c r="P86" s="9"/>
      <c r="Q86" s="8">
        <v>22843</v>
      </c>
      <c r="R86" s="9"/>
      <c r="S86" s="8">
        <v>150596</v>
      </c>
      <c r="T86" s="9"/>
      <c r="U86" s="8">
        <v>10064</v>
      </c>
      <c r="V86" s="9"/>
      <c r="W86" s="33">
        <v>1019455</v>
      </c>
      <c r="X86" s="9"/>
      <c r="Y86" s="30">
        <v>403.63</v>
      </c>
      <c r="Z86" s="9"/>
      <c r="AA86" s="30">
        <v>68.69</v>
      </c>
      <c r="AB86" s="9"/>
      <c r="AC86" s="30">
        <v>12.81</v>
      </c>
      <c r="AD86" s="9"/>
      <c r="AE86" s="30">
        <v>90.02</v>
      </c>
      <c r="AF86" s="9"/>
      <c r="AG86" s="30">
        <v>5.78</v>
      </c>
      <c r="AH86" s="9"/>
      <c r="AI86" s="32">
        <v>580.92999999999995</v>
      </c>
      <c r="AJ86" s="12"/>
      <c r="AK86" s="22">
        <v>23318568</v>
      </c>
      <c r="AM86" s="22">
        <v>4355606</v>
      </c>
      <c r="AO86" s="22">
        <v>797874</v>
      </c>
      <c r="AQ86" s="22">
        <v>6726259</v>
      </c>
      <c r="AS86" s="26">
        <v>35198307</v>
      </c>
      <c r="AU86" s="23">
        <v>32.4026</v>
      </c>
      <c r="AW86" s="23">
        <v>37.451500000000003</v>
      </c>
      <c r="AY86" s="23">
        <v>34.928600000000003</v>
      </c>
      <c r="BA86" s="23">
        <v>44.664299999999997</v>
      </c>
      <c r="BC86" s="24">
        <v>34.526600000000002</v>
      </c>
      <c r="BE86" s="1" t="str">
        <f t="shared" si="1"/>
        <v>No</v>
      </c>
    </row>
    <row r="87" spans="1:57" ht="11.25" customHeight="1">
      <c r="A87" s="7" t="s">
        <v>469</v>
      </c>
      <c r="B87" s="7" t="s">
        <v>470</v>
      </c>
      <c r="C87" s="37" t="s">
        <v>12</v>
      </c>
      <c r="D87" s="296">
        <v>9013</v>
      </c>
      <c r="E87" s="297">
        <v>90013</v>
      </c>
      <c r="F87" s="27" t="s">
        <v>142</v>
      </c>
      <c r="G87" s="73" t="s">
        <v>137</v>
      </c>
      <c r="H87" s="35">
        <v>1664496</v>
      </c>
      <c r="I87" s="35">
        <v>642</v>
      </c>
      <c r="J87" s="37" t="s">
        <v>16</v>
      </c>
      <c r="K87" s="37" t="s">
        <v>138</v>
      </c>
      <c r="L87" s="8">
        <v>61</v>
      </c>
      <c r="M87" s="8">
        <v>397749</v>
      </c>
      <c r="N87" s="9"/>
      <c r="O87" s="8">
        <v>217527</v>
      </c>
      <c r="P87" s="9"/>
      <c r="Q87" s="8">
        <v>213675</v>
      </c>
      <c r="R87" s="9"/>
      <c r="S87" s="8">
        <v>131525</v>
      </c>
      <c r="T87" s="9"/>
      <c r="U87" s="8">
        <v>178164</v>
      </c>
      <c r="V87" s="9"/>
      <c r="W87" s="33">
        <v>1138640</v>
      </c>
      <c r="X87" s="9"/>
      <c r="Y87" s="30">
        <v>229</v>
      </c>
      <c r="Z87" s="9"/>
      <c r="AA87" s="30">
        <v>121</v>
      </c>
      <c r="AB87" s="9"/>
      <c r="AC87" s="30">
        <v>128</v>
      </c>
      <c r="AD87" s="9"/>
      <c r="AE87" s="30">
        <v>71</v>
      </c>
      <c r="AF87" s="9"/>
      <c r="AG87" s="30">
        <v>108</v>
      </c>
      <c r="AH87" s="9"/>
      <c r="AI87" s="32">
        <v>657</v>
      </c>
      <c r="AJ87" s="12"/>
      <c r="AK87" s="22">
        <v>15155345</v>
      </c>
      <c r="AM87" s="22">
        <v>13150525</v>
      </c>
      <c r="AO87" s="22">
        <v>11712801</v>
      </c>
      <c r="AQ87" s="22">
        <v>7015186</v>
      </c>
      <c r="AS87" s="26">
        <v>47033857</v>
      </c>
      <c r="AU87" s="23">
        <v>38.102800000000002</v>
      </c>
      <c r="AW87" s="23">
        <v>60.454700000000003</v>
      </c>
      <c r="AY87" s="23">
        <v>54.816000000000003</v>
      </c>
      <c r="BA87" s="23">
        <v>53.337299999999999</v>
      </c>
      <c r="BC87" s="24">
        <v>41.307000000000002</v>
      </c>
      <c r="BE87" s="1" t="str">
        <f t="shared" si="1"/>
        <v>No</v>
      </c>
    </row>
    <row r="88" spans="1:57" ht="11.25" customHeight="1">
      <c r="A88" s="7" t="s">
        <v>469</v>
      </c>
      <c r="B88" s="7" t="s">
        <v>470</v>
      </c>
      <c r="C88" s="37" t="s">
        <v>12</v>
      </c>
      <c r="D88" s="296">
        <v>9013</v>
      </c>
      <c r="E88" s="297">
        <v>90013</v>
      </c>
      <c r="F88" s="27" t="s">
        <v>142</v>
      </c>
      <c r="G88" s="73" t="s">
        <v>137</v>
      </c>
      <c r="H88" s="35">
        <v>1664496</v>
      </c>
      <c r="I88" s="35">
        <v>642</v>
      </c>
      <c r="J88" s="37" t="s">
        <v>6</v>
      </c>
      <c r="K88" s="37" t="s">
        <v>138</v>
      </c>
      <c r="L88" s="8">
        <v>384</v>
      </c>
      <c r="M88" s="8">
        <v>2058749</v>
      </c>
      <c r="N88" s="9"/>
      <c r="O88" s="8">
        <v>556405</v>
      </c>
      <c r="P88" s="9"/>
      <c r="Q88" s="8">
        <v>82139</v>
      </c>
      <c r="R88" s="9"/>
      <c r="S88" s="8">
        <v>227866</v>
      </c>
      <c r="T88" s="9"/>
      <c r="U88" s="8">
        <v>178164</v>
      </c>
      <c r="V88" s="9"/>
      <c r="W88" s="33">
        <v>3103323</v>
      </c>
      <c r="X88" s="9"/>
      <c r="Y88" s="30">
        <v>1051</v>
      </c>
      <c r="Z88" s="9"/>
      <c r="AA88" s="30">
        <v>286</v>
      </c>
      <c r="AB88" s="9"/>
      <c r="AC88" s="30">
        <v>45</v>
      </c>
      <c r="AD88" s="9"/>
      <c r="AE88" s="30">
        <v>124</v>
      </c>
      <c r="AF88" s="9"/>
      <c r="AG88" s="30">
        <v>109</v>
      </c>
      <c r="AH88" s="9"/>
      <c r="AI88" s="32">
        <v>1615</v>
      </c>
      <c r="AJ88" s="12"/>
      <c r="AK88" s="22">
        <v>76813465</v>
      </c>
      <c r="AM88" s="22">
        <v>27207866</v>
      </c>
      <c r="AO88" s="22">
        <v>2060253</v>
      </c>
      <c r="AQ88" s="22">
        <v>12155832</v>
      </c>
      <c r="AS88" s="26">
        <v>118237416</v>
      </c>
      <c r="AU88" s="23">
        <v>37.310699999999997</v>
      </c>
      <c r="AW88" s="23">
        <v>48.8994</v>
      </c>
      <c r="AY88" s="23">
        <v>25.0825</v>
      </c>
      <c r="BA88" s="23">
        <v>53.346400000000003</v>
      </c>
      <c r="BC88" s="24">
        <v>38.100299999999997</v>
      </c>
      <c r="BE88" s="1" t="str">
        <f t="shared" si="1"/>
        <v>No</v>
      </c>
    </row>
    <row r="89" spans="1:57" ht="11.25" customHeight="1">
      <c r="A89" s="7" t="s">
        <v>209</v>
      </c>
      <c r="B89" s="7" t="s">
        <v>210</v>
      </c>
      <c r="C89" s="37" t="s">
        <v>26</v>
      </c>
      <c r="D89" s="296">
        <v>4035</v>
      </c>
      <c r="E89" s="297">
        <v>40035</v>
      </c>
      <c r="F89" s="27" t="s">
        <v>142</v>
      </c>
      <c r="G89" s="73" t="s">
        <v>137</v>
      </c>
      <c r="H89" s="35">
        <v>1510516</v>
      </c>
      <c r="I89" s="35">
        <v>603</v>
      </c>
      <c r="J89" s="37" t="s">
        <v>6</v>
      </c>
      <c r="K89" s="37" t="s">
        <v>138</v>
      </c>
      <c r="L89" s="8">
        <v>247</v>
      </c>
      <c r="M89" s="8">
        <v>1412393</v>
      </c>
      <c r="N89" s="9"/>
      <c r="O89" s="8">
        <v>257475</v>
      </c>
      <c r="P89" s="9"/>
      <c r="Q89" s="8">
        <v>66625</v>
      </c>
      <c r="R89" s="9"/>
      <c r="S89" s="8">
        <v>225314</v>
      </c>
      <c r="T89" s="9"/>
      <c r="U89" s="8">
        <v>0</v>
      </c>
      <c r="V89" s="9"/>
      <c r="W89" s="33">
        <v>1961807</v>
      </c>
      <c r="X89" s="9"/>
      <c r="Y89" s="30">
        <v>736</v>
      </c>
      <c r="Z89" s="9"/>
      <c r="AA89" s="30">
        <v>131.5</v>
      </c>
      <c r="AB89" s="9"/>
      <c r="AC89" s="30">
        <v>35</v>
      </c>
      <c r="AD89" s="9"/>
      <c r="AE89" s="30">
        <v>122.5</v>
      </c>
      <c r="AF89" s="9"/>
      <c r="AG89" s="30">
        <v>0</v>
      </c>
      <c r="AH89" s="9"/>
      <c r="AI89" s="32">
        <v>1025</v>
      </c>
      <c r="AJ89" s="12"/>
      <c r="AK89" s="22">
        <v>30377243</v>
      </c>
      <c r="AM89" s="22">
        <v>7022815</v>
      </c>
      <c r="AO89" s="22">
        <v>1426516</v>
      </c>
      <c r="AQ89" s="22">
        <v>4460758</v>
      </c>
      <c r="AS89" s="26">
        <v>43287332</v>
      </c>
      <c r="AU89" s="23">
        <v>21.5076</v>
      </c>
      <c r="AW89" s="23">
        <v>27.275700000000001</v>
      </c>
      <c r="AY89" s="23">
        <v>21.411100000000001</v>
      </c>
      <c r="BA89" s="23">
        <v>19.797999999999998</v>
      </c>
      <c r="BC89" s="24">
        <v>22.065000000000001</v>
      </c>
      <c r="BE89" s="1" t="str">
        <f t="shared" si="1"/>
        <v>No</v>
      </c>
    </row>
    <row r="90" spans="1:57" ht="11.25" customHeight="1">
      <c r="A90" s="7" t="s">
        <v>209</v>
      </c>
      <c r="B90" s="7" t="s">
        <v>210</v>
      </c>
      <c r="C90" s="37" t="s">
        <v>26</v>
      </c>
      <c r="D90" s="296">
        <v>4035</v>
      </c>
      <c r="E90" s="297">
        <v>40035</v>
      </c>
      <c r="F90" s="27" t="s">
        <v>142</v>
      </c>
      <c r="G90" s="73" t="s">
        <v>137</v>
      </c>
      <c r="H90" s="35">
        <v>1510516</v>
      </c>
      <c r="I90" s="35">
        <v>603</v>
      </c>
      <c r="J90" s="37" t="s">
        <v>17</v>
      </c>
      <c r="K90" s="37" t="s">
        <v>138</v>
      </c>
      <c r="L90" s="8">
        <v>14</v>
      </c>
      <c r="M90" s="8">
        <v>71227</v>
      </c>
      <c r="N90" s="9"/>
      <c r="O90" s="8">
        <v>6855</v>
      </c>
      <c r="P90" s="9"/>
      <c r="Q90" s="8">
        <v>3674</v>
      </c>
      <c r="R90" s="9"/>
      <c r="S90" s="8">
        <v>9212</v>
      </c>
      <c r="T90" s="9"/>
      <c r="U90" s="8">
        <v>0</v>
      </c>
      <c r="V90" s="9"/>
      <c r="W90" s="33">
        <v>90968</v>
      </c>
      <c r="X90" s="9"/>
      <c r="Y90" s="30">
        <v>34</v>
      </c>
      <c r="Z90" s="9"/>
      <c r="AA90" s="30">
        <v>3.5</v>
      </c>
      <c r="AB90" s="9"/>
      <c r="AC90" s="30">
        <v>2</v>
      </c>
      <c r="AD90" s="9"/>
      <c r="AE90" s="30">
        <v>5</v>
      </c>
      <c r="AF90" s="9"/>
      <c r="AG90" s="30">
        <v>0</v>
      </c>
      <c r="AH90" s="9"/>
      <c r="AI90" s="32">
        <v>44.5</v>
      </c>
      <c r="AJ90" s="12"/>
      <c r="AK90" s="22">
        <v>1337046</v>
      </c>
      <c r="AM90" s="22">
        <v>129580</v>
      </c>
      <c r="AO90" s="22">
        <v>75080</v>
      </c>
      <c r="AQ90" s="22">
        <v>234777</v>
      </c>
      <c r="AS90" s="26">
        <v>1776483</v>
      </c>
      <c r="AU90" s="23">
        <v>18.771599999999999</v>
      </c>
      <c r="AW90" s="23">
        <v>18.902999999999999</v>
      </c>
      <c r="AY90" s="23">
        <v>20.435500000000001</v>
      </c>
      <c r="BA90" s="23">
        <v>25.486000000000001</v>
      </c>
      <c r="BC90" s="24">
        <v>19.528700000000001</v>
      </c>
      <c r="BE90" s="1" t="str">
        <f t="shared" si="1"/>
        <v>No</v>
      </c>
    </row>
    <row r="91" spans="1:57" ht="11.25" customHeight="1">
      <c r="A91" s="7" t="s">
        <v>464</v>
      </c>
      <c r="B91" s="7" t="s">
        <v>165</v>
      </c>
      <c r="C91" s="37" t="s">
        <v>12</v>
      </c>
      <c r="D91" s="296">
        <v>9003</v>
      </c>
      <c r="E91" s="297">
        <v>90003</v>
      </c>
      <c r="F91" s="27" t="s">
        <v>142</v>
      </c>
      <c r="G91" s="73" t="s">
        <v>137</v>
      </c>
      <c r="H91" s="35">
        <v>3281212</v>
      </c>
      <c r="I91" s="35">
        <v>566</v>
      </c>
      <c r="J91" s="37" t="s">
        <v>961</v>
      </c>
      <c r="K91" s="37" t="s">
        <v>138</v>
      </c>
      <c r="L91" s="8">
        <v>7</v>
      </c>
      <c r="M91" s="8">
        <v>6236</v>
      </c>
      <c r="N91" s="9"/>
      <c r="O91" s="8">
        <v>1867</v>
      </c>
      <c r="P91" s="9"/>
      <c r="Q91" s="8">
        <v>2224</v>
      </c>
      <c r="R91" s="9"/>
      <c r="S91" s="8">
        <v>1565</v>
      </c>
      <c r="T91" s="9"/>
      <c r="U91" s="8">
        <v>0</v>
      </c>
      <c r="V91" s="9"/>
      <c r="W91" s="33">
        <v>11892</v>
      </c>
      <c r="X91" s="9"/>
      <c r="Y91" s="30">
        <v>31</v>
      </c>
      <c r="Z91" s="9"/>
      <c r="AA91" s="30">
        <v>9</v>
      </c>
      <c r="AB91" s="9"/>
      <c r="AC91" s="30">
        <v>12</v>
      </c>
      <c r="AD91" s="9"/>
      <c r="AE91" s="30">
        <v>9</v>
      </c>
      <c r="AF91" s="9"/>
      <c r="AG91" s="30">
        <v>0</v>
      </c>
      <c r="AH91" s="9"/>
      <c r="AI91" s="32">
        <v>61</v>
      </c>
      <c r="AJ91" s="12"/>
      <c r="AK91" s="22">
        <v>311043</v>
      </c>
      <c r="AM91" s="22">
        <v>65914</v>
      </c>
      <c r="AO91" s="22">
        <v>98871</v>
      </c>
      <c r="AQ91" s="22">
        <v>92938</v>
      </c>
      <c r="AS91" s="26">
        <v>568766</v>
      </c>
      <c r="AU91" s="23">
        <v>49.878599999999999</v>
      </c>
      <c r="AW91" s="23">
        <v>35.3048</v>
      </c>
      <c r="AY91" s="23">
        <v>44.456400000000002</v>
      </c>
      <c r="BA91" s="23">
        <v>59.385300000000001</v>
      </c>
      <c r="BC91" s="24">
        <v>47.827599999999997</v>
      </c>
      <c r="BE91" s="1" t="str">
        <f t="shared" si="1"/>
        <v>No</v>
      </c>
    </row>
    <row r="92" spans="1:57" ht="11.25" customHeight="1">
      <c r="A92" s="7" t="s">
        <v>464</v>
      </c>
      <c r="B92" s="7" t="s">
        <v>165</v>
      </c>
      <c r="C92" s="37" t="s">
        <v>12</v>
      </c>
      <c r="D92" s="296">
        <v>9003</v>
      </c>
      <c r="E92" s="297">
        <v>90003</v>
      </c>
      <c r="F92" s="27" t="s">
        <v>142</v>
      </c>
      <c r="G92" s="73" t="s">
        <v>137</v>
      </c>
      <c r="H92" s="35">
        <v>3281212</v>
      </c>
      <c r="I92" s="35">
        <v>566</v>
      </c>
      <c r="J92" s="37" t="s">
        <v>15</v>
      </c>
      <c r="K92" s="37" t="s">
        <v>138</v>
      </c>
      <c r="L92" s="8">
        <v>556</v>
      </c>
      <c r="M92" s="8">
        <v>2468975</v>
      </c>
      <c r="N92" s="9"/>
      <c r="O92" s="8">
        <v>1141704</v>
      </c>
      <c r="P92" s="9"/>
      <c r="Q92" s="8">
        <v>1367100</v>
      </c>
      <c r="R92" s="9"/>
      <c r="S92" s="8">
        <v>803719</v>
      </c>
      <c r="T92" s="9"/>
      <c r="U92" s="8">
        <v>1188195</v>
      </c>
      <c r="V92" s="9"/>
      <c r="W92" s="33">
        <v>6969693</v>
      </c>
      <c r="X92" s="9"/>
      <c r="Y92" s="30">
        <v>1317</v>
      </c>
      <c r="Z92" s="9"/>
      <c r="AA92" s="30">
        <v>644</v>
      </c>
      <c r="AB92" s="9"/>
      <c r="AC92" s="30">
        <v>730.7</v>
      </c>
      <c r="AD92" s="9"/>
      <c r="AE92" s="30">
        <v>441.7</v>
      </c>
      <c r="AF92" s="9"/>
      <c r="AG92" s="30">
        <v>663</v>
      </c>
      <c r="AH92" s="9"/>
      <c r="AI92" s="32">
        <v>3796.4</v>
      </c>
      <c r="AJ92" s="12"/>
      <c r="AK92" s="22">
        <v>102685469</v>
      </c>
      <c r="AM92" s="22">
        <v>45913173</v>
      </c>
      <c r="AO92" s="22">
        <v>50349765</v>
      </c>
      <c r="AQ92" s="22">
        <v>33162479</v>
      </c>
      <c r="AS92" s="26">
        <v>232110886</v>
      </c>
      <c r="AU92" s="23">
        <v>41.590299999999999</v>
      </c>
      <c r="AW92" s="23">
        <v>40.214599999999997</v>
      </c>
      <c r="AY92" s="23">
        <v>36.829599999999999</v>
      </c>
      <c r="BA92" s="23">
        <v>41.261299999999999</v>
      </c>
      <c r="BC92" s="24">
        <v>33.302900000000001</v>
      </c>
      <c r="BE92" s="1" t="str">
        <f t="shared" si="1"/>
        <v>No</v>
      </c>
    </row>
    <row r="93" spans="1:57" ht="11.25" customHeight="1">
      <c r="A93" s="7" t="s">
        <v>428</v>
      </c>
      <c r="B93" s="7" t="s">
        <v>429</v>
      </c>
      <c r="C93" s="37" t="s">
        <v>73</v>
      </c>
      <c r="D93" s="296">
        <v>3</v>
      </c>
      <c r="E93" s="297">
        <v>3</v>
      </c>
      <c r="F93" s="27" t="s">
        <v>142</v>
      </c>
      <c r="G93" s="73" t="s">
        <v>137</v>
      </c>
      <c r="H93" s="35">
        <v>3059393</v>
      </c>
      <c r="I93" s="35">
        <v>531</v>
      </c>
      <c r="J93" s="37" t="s">
        <v>7</v>
      </c>
      <c r="K93" s="37" t="s">
        <v>138</v>
      </c>
      <c r="L93" s="8">
        <v>321</v>
      </c>
      <c r="M93" s="8">
        <v>13615</v>
      </c>
      <c r="N93" s="9"/>
      <c r="O93" s="8">
        <v>13726</v>
      </c>
      <c r="P93" s="9"/>
      <c r="Q93" s="8">
        <v>2475</v>
      </c>
      <c r="R93" s="9"/>
      <c r="S93" s="8">
        <v>8363</v>
      </c>
      <c r="T93" s="9"/>
      <c r="U93" s="8">
        <v>0</v>
      </c>
      <c r="V93" s="9"/>
      <c r="W93" s="33">
        <v>38179</v>
      </c>
      <c r="X93" s="9"/>
      <c r="Y93" s="30">
        <v>8.1</v>
      </c>
      <c r="Z93" s="9"/>
      <c r="AA93" s="30">
        <v>7.61</v>
      </c>
      <c r="AB93" s="9"/>
      <c r="AC93" s="30">
        <v>1.41</v>
      </c>
      <c r="AD93" s="9"/>
      <c r="AE93" s="30">
        <v>4.58</v>
      </c>
      <c r="AF93" s="9"/>
      <c r="AG93" s="30">
        <v>0</v>
      </c>
      <c r="AH93" s="9"/>
      <c r="AI93" s="32">
        <v>21.7</v>
      </c>
      <c r="AJ93" s="12"/>
      <c r="AK93" s="22">
        <v>571397</v>
      </c>
      <c r="AM93" s="22">
        <v>439191</v>
      </c>
      <c r="AO93" s="22">
        <v>65672</v>
      </c>
      <c r="AQ93" s="22">
        <v>212613</v>
      </c>
      <c r="AS93" s="26">
        <v>1288873</v>
      </c>
      <c r="AU93" s="23">
        <v>41.968200000000003</v>
      </c>
      <c r="AW93" s="23">
        <v>31.997</v>
      </c>
      <c r="AY93" s="23">
        <v>26.534099999999999</v>
      </c>
      <c r="BA93" s="23">
        <v>25.423100000000002</v>
      </c>
      <c r="BC93" s="24">
        <v>33.758699999999997</v>
      </c>
      <c r="BE93" s="1" t="str">
        <f t="shared" si="1"/>
        <v>No</v>
      </c>
    </row>
    <row r="94" spans="1:57" ht="11.25" customHeight="1">
      <c r="A94" s="7" t="s">
        <v>428</v>
      </c>
      <c r="B94" s="7" t="s">
        <v>429</v>
      </c>
      <c r="C94" s="37" t="s">
        <v>73</v>
      </c>
      <c r="D94" s="296">
        <v>3</v>
      </c>
      <c r="E94" s="297">
        <v>3</v>
      </c>
      <c r="F94" s="27" t="s">
        <v>142</v>
      </c>
      <c r="G94" s="73" t="s">
        <v>137</v>
      </c>
      <c r="H94" s="35">
        <v>3059393</v>
      </c>
      <c r="I94" s="35">
        <v>531</v>
      </c>
      <c r="J94" s="37" t="s">
        <v>9</v>
      </c>
      <c r="K94" s="37" t="s">
        <v>138</v>
      </c>
      <c r="L94" s="8">
        <v>31</v>
      </c>
      <c r="M94" s="8">
        <v>67451</v>
      </c>
      <c r="N94" s="9"/>
      <c r="O94" s="8">
        <v>1790</v>
      </c>
      <c r="P94" s="9"/>
      <c r="Q94" s="8">
        <v>1174</v>
      </c>
      <c r="R94" s="9"/>
      <c r="S94" s="8">
        <v>16475</v>
      </c>
      <c r="T94" s="9"/>
      <c r="U94" s="8">
        <v>0</v>
      </c>
      <c r="V94" s="9"/>
      <c r="W94" s="33">
        <v>86890</v>
      </c>
      <c r="X94" s="9"/>
      <c r="Y94" s="30">
        <v>35.11</v>
      </c>
      <c r="Z94" s="9"/>
      <c r="AA94" s="30">
        <v>0.99</v>
      </c>
      <c r="AB94" s="9"/>
      <c r="AC94" s="30">
        <v>0.59</v>
      </c>
      <c r="AD94" s="9"/>
      <c r="AE94" s="30">
        <v>9.6</v>
      </c>
      <c r="AF94" s="9"/>
      <c r="AG94" s="30">
        <v>0</v>
      </c>
      <c r="AH94" s="9"/>
      <c r="AI94" s="32">
        <v>46.29</v>
      </c>
      <c r="AJ94" s="12"/>
      <c r="AK94" s="22">
        <v>2143993</v>
      </c>
      <c r="AM94" s="22">
        <v>46234</v>
      </c>
      <c r="AO94" s="22">
        <v>39333</v>
      </c>
      <c r="AQ94" s="22">
        <v>473175</v>
      </c>
      <c r="AS94" s="26">
        <v>2702735</v>
      </c>
      <c r="AU94" s="23">
        <v>31.785900000000002</v>
      </c>
      <c r="AW94" s="23">
        <v>25.8291</v>
      </c>
      <c r="AY94" s="23">
        <v>33.503399999999999</v>
      </c>
      <c r="BA94" s="23">
        <v>28.720800000000001</v>
      </c>
      <c r="BC94" s="24">
        <v>31.1052</v>
      </c>
      <c r="BE94" s="1" t="str">
        <f t="shared" si="1"/>
        <v>No</v>
      </c>
    </row>
    <row r="95" spans="1:57" ht="11.25" customHeight="1">
      <c r="A95" s="7" t="s">
        <v>428</v>
      </c>
      <c r="B95" s="7" t="s">
        <v>429</v>
      </c>
      <c r="C95" s="37" t="s">
        <v>73</v>
      </c>
      <c r="D95" s="296">
        <v>3</v>
      </c>
      <c r="E95" s="297">
        <v>3</v>
      </c>
      <c r="F95" s="27" t="s">
        <v>142</v>
      </c>
      <c r="G95" s="73" t="s">
        <v>137</v>
      </c>
      <c r="H95" s="35">
        <v>3059393</v>
      </c>
      <c r="I95" s="35">
        <v>531</v>
      </c>
      <c r="J95" s="37" t="s">
        <v>6</v>
      </c>
      <c r="K95" s="37" t="s">
        <v>138</v>
      </c>
      <c r="L95" s="8">
        <v>123</v>
      </c>
      <c r="M95" s="8">
        <v>769361</v>
      </c>
      <c r="N95" s="9"/>
      <c r="O95" s="8">
        <v>90505</v>
      </c>
      <c r="P95" s="9"/>
      <c r="Q95" s="8">
        <v>34963</v>
      </c>
      <c r="R95" s="9"/>
      <c r="S95" s="8">
        <v>138939</v>
      </c>
      <c r="T95" s="9"/>
      <c r="U95" s="8">
        <v>0</v>
      </c>
      <c r="V95" s="9"/>
      <c r="W95" s="33">
        <v>1033768</v>
      </c>
      <c r="X95" s="9"/>
      <c r="Y95" s="30">
        <v>345.6</v>
      </c>
      <c r="Z95" s="9"/>
      <c r="AA95" s="30">
        <v>48.84</v>
      </c>
      <c r="AB95" s="9"/>
      <c r="AC95" s="30">
        <v>19.54</v>
      </c>
      <c r="AD95" s="9"/>
      <c r="AE95" s="30">
        <v>78.72</v>
      </c>
      <c r="AF95" s="9"/>
      <c r="AG95" s="30">
        <v>0</v>
      </c>
      <c r="AH95" s="9"/>
      <c r="AI95" s="32">
        <v>492.7</v>
      </c>
      <c r="AJ95" s="12"/>
      <c r="AK95" s="22">
        <v>21136214</v>
      </c>
      <c r="AM95" s="22">
        <v>2926910</v>
      </c>
      <c r="AO95" s="22">
        <v>1108657</v>
      </c>
      <c r="AQ95" s="22">
        <v>5755640</v>
      </c>
      <c r="AS95" s="26">
        <v>30927421</v>
      </c>
      <c r="AU95" s="23">
        <v>27.4724</v>
      </c>
      <c r="AW95" s="23">
        <v>32.339799999999997</v>
      </c>
      <c r="AY95" s="23">
        <v>31.709399999999999</v>
      </c>
      <c r="BA95" s="23">
        <v>41.425699999999999</v>
      </c>
      <c r="BC95" s="24">
        <v>29.917200000000001</v>
      </c>
      <c r="BE95" s="1" t="str">
        <f t="shared" si="1"/>
        <v>No</v>
      </c>
    </row>
    <row r="96" spans="1:57" ht="11.25" customHeight="1">
      <c r="A96" s="7" t="s">
        <v>962</v>
      </c>
      <c r="B96" s="7" t="s">
        <v>192</v>
      </c>
      <c r="C96" s="37" t="s">
        <v>26</v>
      </c>
      <c r="D96" s="296">
        <v>4029</v>
      </c>
      <c r="E96" s="297">
        <v>40029</v>
      </c>
      <c r="F96" s="27" t="s">
        <v>140</v>
      </c>
      <c r="G96" s="73" t="s">
        <v>137</v>
      </c>
      <c r="H96" s="35">
        <v>5502379</v>
      </c>
      <c r="I96" s="35">
        <v>507</v>
      </c>
      <c r="J96" s="37" t="s">
        <v>6</v>
      </c>
      <c r="K96" s="37" t="s">
        <v>138</v>
      </c>
      <c r="L96" s="8">
        <v>284</v>
      </c>
      <c r="M96" s="8">
        <v>1655970</v>
      </c>
      <c r="N96" s="9"/>
      <c r="O96" s="8">
        <v>362489</v>
      </c>
      <c r="P96" s="9"/>
      <c r="Q96" s="8">
        <v>20008</v>
      </c>
      <c r="R96" s="9"/>
      <c r="S96" s="8">
        <v>185121</v>
      </c>
      <c r="T96" s="9"/>
      <c r="U96" s="8">
        <v>0</v>
      </c>
      <c r="V96" s="9"/>
      <c r="W96" s="33">
        <v>2223588</v>
      </c>
      <c r="X96" s="9"/>
      <c r="Y96" s="30">
        <v>851</v>
      </c>
      <c r="Z96" s="9"/>
      <c r="AA96" s="30">
        <v>178</v>
      </c>
      <c r="AB96" s="9"/>
      <c r="AC96" s="30">
        <v>12</v>
      </c>
      <c r="AD96" s="9"/>
      <c r="AE96" s="30">
        <v>116</v>
      </c>
      <c r="AF96" s="9"/>
      <c r="AG96" s="30">
        <v>0</v>
      </c>
      <c r="AH96" s="9"/>
      <c r="AI96" s="32">
        <v>1157</v>
      </c>
      <c r="AJ96" s="12"/>
      <c r="AK96" s="22">
        <v>37981579</v>
      </c>
      <c r="AM96" s="22">
        <v>10273750</v>
      </c>
      <c r="AO96" s="22">
        <v>422100</v>
      </c>
      <c r="AQ96" s="22">
        <v>5798891</v>
      </c>
      <c r="AS96" s="26">
        <v>54476320</v>
      </c>
      <c r="AU96" s="23">
        <v>22.936199999999999</v>
      </c>
      <c r="AW96" s="23">
        <v>28.342199999999998</v>
      </c>
      <c r="AY96" s="23">
        <v>21.096599999999999</v>
      </c>
      <c r="BA96" s="23">
        <v>31.3249</v>
      </c>
      <c r="BC96" s="24">
        <v>24.499300000000002</v>
      </c>
      <c r="BE96" s="1" t="str">
        <f t="shared" si="1"/>
        <v>No</v>
      </c>
    </row>
    <row r="97" spans="1:57" ht="11.25" customHeight="1">
      <c r="A97" s="7" t="s">
        <v>276</v>
      </c>
      <c r="B97" s="7" t="s">
        <v>277</v>
      </c>
      <c r="C97" s="37" t="s">
        <v>25</v>
      </c>
      <c r="D97" s="296">
        <v>3075</v>
      </c>
      <c r="E97" s="297">
        <v>30075</v>
      </c>
      <c r="F97" s="27" t="s">
        <v>142</v>
      </c>
      <c r="G97" s="73" t="s">
        <v>137</v>
      </c>
      <c r="H97" s="35">
        <v>5441567</v>
      </c>
      <c r="I97" s="35">
        <v>502</v>
      </c>
      <c r="J97" s="37" t="s">
        <v>9</v>
      </c>
      <c r="K97" s="37" t="s">
        <v>138</v>
      </c>
      <c r="L97" s="8">
        <v>286</v>
      </c>
      <c r="M97" s="8">
        <v>769260</v>
      </c>
      <c r="N97" s="9"/>
      <c r="O97" s="8">
        <v>106056</v>
      </c>
      <c r="P97" s="9"/>
      <c r="Q97" s="8">
        <v>13570</v>
      </c>
      <c r="R97" s="9"/>
      <c r="S97" s="8">
        <v>149405</v>
      </c>
      <c r="T97" s="9"/>
      <c r="U97" s="8">
        <v>1394</v>
      </c>
      <c r="V97" s="9"/>
      <c r="W97" s="33">
        <v>1039685</v>
      </c>
      <c r="X97" s="9"/>
      <c r="Y97" s="30">
        <v>376.28</v>
      </c>
      <c r="Z97" s="9"/>
      <c r="AA97" s="30">
        <v>56</v>
      </c>
      <c r="AB97" s="9"/>
      <c r="AC97" s="30">
        <v>8</v>
      </c>
      <c r="AD97" s="9"/>
      <c r="AE97" s="30">
        <v>94.29</v>
      </c>
      <c r="AF97" s="9"/>
      <c r="AG97" s="30">
        <v>0.8</v>
      </c>
      <c r="AH97" s="9"/>
      <c r="AI97" s="32">
        <v>535.37</v>
      </c>
      <c r="AJ97" s="12"/>
      <c r="AK97" s="22">
        <v>16062220</v>
      </c>
      <c r="AM97" s="22">
        <v>1965555</v>
      </c>
      <c r="AO97" s="22">
        <v>244162</v>
      </c>
      <c r="AQ97" s="22">
        <v>3724945</v>
      </c>
      <c r="AS97" s="26">
        <v>21996882</v>
      </c>
      <c r="AU97" s="23">
        <v>20.880099999999999</v>
      </c>
      <c r="AW97" s="23">
        <v>18.533200000000001</v>
      </c>
      <c r="AY97" s="23">
        <v>17.992799999999999</v>
      </c>
      <c r="BA97" s="23">
        <v>24.931899999999999</v>
      </c>
      <c r="BC97" s="24">
        <v>21.157299999999999</v>
      </c>
      <c r="BE97" s="1" t="str">
        <f t="shared" si="1"/>
        <v>No</v>
      </c>
    </row>
    <row r="98" spans="1:57" ht="11.25" customHeight="1">
      <c r="A98" s="7" t="s">
        <v>276</v>
      </c>
      <c r="B98" s="7" t="s">
        <v>277</v>
      </c>
      <c r="C98" s="37" t="s">
        <v>25</v>
      </c>
      <c r="D98" s="296">
        <v>3075</v>
      </c>
      <c r="E98" s="297">
        <v>30075</v>
      </c>
      <c r="F98" s="27" t="s">
        <v>142</v>
      </c>
      <c r="G98" s="73" t="s">
        <v>137</v>
      </c>
      <c r="H98" s="35">
        <v>5441567</v>
      </c>
      <c r="I98" s="35">
        <v>502</v>
      </c>
      <c r="J98" s="37" t="s">
        <v>6</v>
      </c>
      <c r="K98" s="37" t="s">
        <v>138</v>
      </c>
      <c r="L98" s="8">
        <v>159</v>
      </c>
      <c r="M98" s="8">
        <v>709076</v>
      </c>
      <c r="N98" s="9"/>
      <c r="O98" s="8">
        <v>159634</v>
      </c>
      <c r="P98" s="9"/>
      <c r="Q98" s="8">
        <v>7544</v>
      </c>
      <c r="R98" s="9"/>
      <c r="S98" s="8">
        <v>94436</v>
      </c>
      <c r="T98" s="9"/>
      <c r="U98" s="8">
        <v>775</v>
      </c>
      <c r="V98" s="9"/>
      <c r="W98" s="33">
        <v>971465</v>
      </c>
      <c r="X98" s="9"/>
      <c r="Y98" s="30">
        <v>325.22000000000003</v>
      </c>
      <c r="Z98" s="9"/>
      <c r="AA98" s="30">
        <v>81.41</v>
      </c>
      <c r="AB98" s="9"/>
      <c r="AC98" s="30">
        <v>4.6500000000000004</v>
      </c>
      <c r="AD98" s="9"/>
      <c r="AE98" s="30">
        <v>60.72</v>
      </c>
      <c r="AF98" s="9"/>
      <c r="AG98" s="30">
        <v>0.45</v>
      </c>
      <c r="AH98" s="9"/>
      <c r="AI98" s="32">
        <v>472.45</v>
      </c>
      <c r="AJ98" s="12"/>
      <c r="AK98" s="22">
        <v>16465764</v>
      </c>
      <c r="AM98" s="22">
        <v>4369183</v>
      </c>
      <c r="AO98" s="22">
        <v>180733</v>
      </c>
      <c r="AQ98" s="22">
        <v>2070861</v>
      </c>
      <c r="AS98" s="26">
        <v>23086541</v>
      </c>
      <c r="AU98" s="23">
        <v>23.221399999999999</v>
      </c>
      <c r="AW98" s="23">
        <v>27.37</v>
      </c>
      <c r="AY98" s="23">
        <v>23.9572</v>
      </c>
      <c r="BA98" s="23">
        <v>21.928699999999999</v>
      </c>
      <c r="BC98" s="24">
        <v>23.764700000000001</v>
      </c>
      <c r="BE98" s="1" t="str">
        <f t="shared" si="1"/>
        <v>No</v>
      </c>
    </row>
    <row r="99" spans="1:57" ht="11.25" customHeight="1">
      <c r="A99" s="7" t="s">
        <v>963</v>
      </c>
      <c r="B99" s="7" t="s">
        <v>179</v>
      </c>
      <c r="C99" s="37" t="s">
        <v>41</v>
      </c>
      <c r="D99" s="296">
        <v>7006</v>
      </c>
      <c r="E99" s="297">
        <v>70006</v>
      </c>
      <c r="F99" s="27" t="s">
        <v>142</v>
      </c>
      <c r="G99" s="73" t="s">
        <v>137</v>
      </c>
      <c r="H99" s="35">
        <v>2150706</v>
      </c>
      <c r="I99" s="35">
        <v>493</v>
      </c>
      <c r="J99" s="37" t="s">
        <v>16</v>
      </c>
      <c r="K99" s="37" t="s">
        <v>138</v>
      </c>
      <c r="L99" s="8">
        <v>58</v>
      </c>
      <c r="M99" s="8">
        <v>405536</v>
      </c>
      <c r="N99" s="9"/>
      <c r="O99" s="8">
        <v>123844</v>
      </c>
      <c r="P99" s="9"/>
      <c r="Q99" s="8">
        <v>199473</v>
      </c>
      <c r="R99" s="9"/>
      <c r="S99" s="8">
        <v>164615</v>
      </c>
      <c r="T99" s="9"/>
      <c r="U99" s="8">
        <v>0</v>
      </c>
      <c r="V99" s="9"/>
      <c r="W99" s="33">
        <v>893468</v>
      </c>
      <c r="X99" s="9"/>
      <c r="Y99" s="30">
        <v>249.66</v>
      </c>
      <c r="Z99" s="9"/>
      <c r="AA99" s="30">
        <v>60.51</v>
      </c>
      <c r="AB99" s="9"/>
      <c r="AC99" s="30">
        <v>116.11</v>
      </c>
      <c r="AD99" s="9"/>
      <c r="AE99" s="30">
        <v>77.86</v>
      </c>
      <c r="AF99" s="9"/>
      <c r="AG99" s="30">
        <v>0</v>
      </c>
      <c r="AH99" s="9"/>
      <c r="AI99" s="32">
        <v>504.14</v>
      </c>
      <c r="AJ99" s="12"/>
      <c r="AK99" s="22">
        <v>10713585</v>
      </c>
      <c r="AM99" s="22">
        <v>3960482</v>
      </c>
      <c r="AO99" s="22">
        <v>6941979</v>
      </c>
      <c r="AQ99" s="22">
        <v>5297314</v>
      </c>
      <c r="AS99" s="26">
        <v>26913360</v>
      </c>
      <c r="AU99" s="23">
        <v>26.418299999999999</v>
      </c>
      <c r="AW99" s="23">
        <v>31.979600000000001</v>
      </c>
      <c r="AY99" s="23">
        <v>34.801600000000001</v>
      </c>
      <c r="BA99" s="23">
        <v>32.18</v>
      </c>
      <c r="BC99" s="24">
        <v>30.122399999999999</v>
      </c>
      <c r="BE99" s="1" t="str">
        <f t="shared" si="1"/>
        <v>No</v>
      </c>
    </row>
    <row r="100" spans="1:57" ht="11.25" customHeight="1">
      <c r="A100" s="7" t="s">
        <v>963</v>
      </c>
      <c r="B100" s="7" t="s">
        <v>179</v>
      </c>
      <c r="C100" s="37" t="s">
        <v>41</v>
      </c>
      <c r="D100" s="296">
        <v>7006</v>
      </c>
      <c r="E100" s="297">
        <v>70006</v>
      </c>
      <c r="F100" s="27" t="s">
        <v>142</v>
      </c>
      <c r="G100" s="73" t="s">
        <v>137</v>
      </c>
      <c r="H100" s="35">
        <v>2150706</v>
      </c>
      <c r="I100" s="35">
        <v>493</v>
      </c>
      <c r="J100" s="37" t="s">
        <v>6</v>
      </c>
      <c r="K100" s="37" t="s">
        <v>138</v>
      </c>
      <c r="L100" s="8">
        <v>333</v>
      </c>
      <c r="M100" s="8">
        <v>2006560</v>
      </c>
      <c r="N100" s="9"/>
      <c r="O100" s="8">
        <v>412947</v>
      </c>
      <c r="P100" s="9"/>
      <c r="Q100" s="8">
        <v>131525</v>
      </c>
      <c r="R100" s="9"/>
      <c r="S100" s="8">
        <v>256455</v>
      </c>
      <c r="T100" s="9"/>
      <c r="U100" s="8">
        <v>10808</v>
      </c>
      <c r="V100" s="9"/>
      <c r="W100" s="33">
        <v>2818295</v>
      </c>
      <c r="X100" s="9"/>
      <c r="Y100" s="30">
        <v>1018.14</v>
      </c>
      <c r="Z100" s="9"/>
      <c r="AA100" s="30">
        <v>218.77</v>
      </c>
      <c r="AB100" s="9"/>
      <c r="AC100" s="30">
        <v>66</v>
      </c>
      <c r="AD100" s="9"/>
      <c r="AE100" s="30">
        <v>156.65</v>
      </c>
      <c r="AF100" s="9"/>
      <c r="AG100" s="30">
        <v>4.24</v>
      </c>
      <c r="AH100" s="9"/>
      <c r="AI100" s="32">
        <v>1463.8</v>
      </c>
      <c r="AJ100" s="12"/>
      <c r="AK100" s="22">
        <v>48327622</v>
      </c>
      <c r="AM100" s="22">
        <v>11939041</v>
      </c>
      <c r="AO100" s="22">
        <v>3028580</v>
      </c>
      <c r="AQ100" s="22">
        <v>8223670</v>
      </c>
      <c r="AS100" s="26">
        <v>71518913</v>
      </c>
      <c r="AU100" s="23">
        <v>24.084800000000001</v>
      </c>
      <c r="AW100" s="23">
        <v>28.911799999999999</v>
      </c>
      <c r="AY100" s="23">
        <v>23.026599999999998</v>
      </c>
      <c r="BA100" s="23">
        <v>32.066699999999997</v>
      </c>
      <c r="BC100" s="24">
        <v>25.3767</v>
      </c>
      <c r="BE100" s="1" t="str">
        <f t="shared" si="1"/>
        <v>No</v>
      </c>
    </row>
    <row r="101" spans="1:57" ht="11.25" customHeight="1">
      <c r="A101" s="7" t="s">
        <v>963</v>
      </c>
      <c r="B101" s="7" t="s">
        <v>179</v>
      </c>
      <c r="C101" s="37" t="s">
        <v>41</v>
      </c>
      <c r="D101" s="296">
        <v>7006</v>
      </c>
      <c r="E101" s="297">
        <v>70006</v>
      </c>
      <c r="F101" s="27" t="s">
        <v>142</v>
      </c>
      <c r="G101" s="73" t="s">
        <v>137</v>
      </c>
      <c r="H101" s="35">
        <v>2150706</v>
      </c>
      <c r="I101" s="35">
        <v>493</v>
      </c>
      <c r="J101" s="37" t="s">
        <v>9</v>
      </c>
      <c r="K101" s="37" t="s">
        <v>138</v>
      </c>
      <c r="L101" s="8">
        <v>102</v>
      </c>
      <c r="M101" s="8">
        <v>602432</v>
      </c>
      <c r="N101" s="9"/>
      <c r="O101" s="8">
        <v>67762</v>
      </c>
      <c r="P101" s="9"/>
      <c r="Q101" s="8">
        <v>4184</v>
      </c>
      <c r="R101" s="9"/>
      <c r="S101" s="8">
        <v>39014</v>
      </c>
      <c r="T101" s="9"/>
      <c r="U101" s="8">
        <v>8</v>
      </c>
      <c r="V101" s="9"/>
      <c r="W101" s="33">
        <v>713400</v>
      </c>
      <c r="X101" s="9"/>
      <c r="Y101" s="30">
        <v>298.43</v>
      </c>
      <c r="Z101" s="9"/>
      <c r="AA101" s="30">
        <v>32.72</v>
      </c>
      <c r="AB101" s="9"/>
      <c r="AC101" s="30">
        <v>5</v>
      </c>
      <c r="AD101" s="9"/>
      <c r="AE101" s="30">
        <v>24.48</v>
      </c>
      <c r="AF101" s="9"/>
      <c r="AG101" s="30">
        <v>0.24</v>
      </c>
      <c r="AH101" s="9"/>
      <c r="AI101" s="32">
        <v>360.87</v>
      </c>
      <c r="AJ101" s="12"/>
      <c r="AK101" s="22">
        <v>8757567</v>
      </c>
      <c r="AM101" s="22">
        <v>1859530</v>
      </c>
      <c r="AO101" s="22">
        <v>119950</v>
      </c>
      <c r="AQ101" s="22">
        <v>1281201</v>
      </c>
      <c r="AS101" s="26">
        <v>12018248</v>
      </c>
      <c r="AU101" s="23">
        <v>14.537000000000001</v>
      </c>
      <c r="AW101" s="23">
        <v>27.4421</v>
      </c>
      <c r="AY101" s="23">
        <v>28.668700000000001</v>
      </c>
      <c r="BA101" s="23">
        <v>32.839500000000001</v>
      </c>
      <c r="BC101" s="24">
        <v>16.846399999999999</v>
      </c>
      <c r="BE101" s="1" t="str">
        <f t="shared" si="1"/>
        <v>No</v>
      </c>
    </row>
    <row r="102" spans="1:57" ht="11.25" customHeight="1">
      <c r="A102" s="7" t="s">
        <v>503</v>
      </c>
      <c r="B102" s="7" t="s">
        <v>504</v>
      </c>
      <c r="C102" s="37" t="s">
        <v>57</v>
      </c>
      <c r="D102" s="296">
        <v>5015</v>
      </c>
      <c r="E102" s="297">
        <v>50015</v>
      </c>
      <c r="F102" s="27" t="s">
        <v>142</v>
      </c>
      <c r="G102" s="73" t="s">
        <v>137</v>
      </c>
      <c r="H102" s="35">
        <v>1780673</v>
      </c>
      <c r="I102" s="35">
        <v>472</v>
      </c>
      <c r="J102" s="37" t="s">
        <v>9</v>
      </c>
      <c r="K102" s="37" t="s">
        <v>138</v>
      </c>
      <c r="L102" s="8">
        <v>67</v>
      </c>
      <c r="M102" s="8">
        <v>368392</v>
      </c>
      <c r="N102" s="9"/>
      <c r="O102" s="8">
        <v>61424</v>
      </c>
      <c r="P102" s="9"/>
      <c r="Q102" s="8">
        <v>28561</v>
      </c>
      <c r="R102" s="9"/>
      <c r="S102" s="8">
        <v>77887</v>
      </c>
      <c r="T102" s="9"/>
      <c r="U102" s="8">
        <v>0</v>
      </c>
      <c r="V102" s="9"/>
      <c r="W102" s="33">
        <v>536264</v>
      </c>
      <c r="X102" s="9"/>
      <c r="Y102" s="30">
        <v>173.47</v>
      </c>
      <c r="Z102" s="9"/>
      <c r="AA102" s="30">
        <v>30</v>
      </c>
      <c r="AB102" s="9"/>
      <c r="AC102" s="30">
        <v>14.45</v>
      </c>
      <c r="AD102" s="9"/>
      <c r="AE102" s="30">
        <v>38.99</v>
      </c>
      <c r="AF102" s="9"/>
      <c r="AG102" s="30">
        <v>0</v>
      </c>
      <c r="AH102" s="9"/>
      <c r="AI102" s="32">
        <v>256.91000000000003</v>
      </c>
      <c r="AJ102" s="12"/>
      <c r="AK102" s="22">
        <v>8258390</v>
      </c>
      <c r="AM102" s="22">
        <v>1604218</v>
      </c>
      <c r="AO102" s="22">
        <v>671222</v>
      </c>
      <c r="AQ102" s="22">
        <v>2533484</v>
      </c>
      <c r="AS102" s="26">
        <v>13067314</v>
      </c>
      <c r="AU102" s="23">
        <v>22.417400000000001</v>
      </c>
      <c r="AW102" s="23">
        <v>26.117100000000001</v>
      </c>
      <c r="AY102" s="23">
        <v>23.501300000000001</v>
      </c>
      <c r="BA102" s="23">
        <v>32.527700000000003</v>
      </c>
      <c r="BC102" s="24">
        <v>24.3673</v>
      </c>
      <c r="BE102" s="1" t="str">
        <f t="shared" si="1"/>
        <v>No</v>
      </c>
    </row>
    <row r="103" spans="1:57" ht="11.25" customHeight="1">
      <c r="A103" s="7" t="s">
        <v>503</v>
      </c>
      <c r="B103" s="7" t="s">
        <v>504</v>
      </c>
      <c r="C103" s="37" t="s">
        <v>57</v>
      </c>
      <c r="D103" s="296">
        <v>5015</v>
      </c>
      <c r="E103" s="297">
        <v>50015</v>
      </c>
      <c r="F103" s="27" t="s">
        <v>142</v>
      </c>
      <c r="G103" s="73" t="s">
        <v>137</v>
      </c>
      <c r="H103" s="35">
        <v>1780673</v>
      </c>
      <c r="I103" s="35">
        <v>472</v>
      </c>
      <c r="J103" s="37" t="s">
        <v>6</v>
      </c>
      <c r="K103" s="37" t="s">
        <v>138</v>
      </c>
      <c r="L103" s="8">
        <v>275</v>
      </c>
      <c r="M103" s="8">
        <v>1888575</v>
      </c>
      <c r="N103" s="9"/>
      <c r="O103" s="8">
        <v>532575</v>
      </c>
      <c r="P103" s="9"/>
      <c r="Q103" s="8">
        <v>152203</v>
      </c>
      <c r="R103" s="9"/>
      <c r="S103" s="8">
        <v>403551</v>
      </c>
      <c r="T103" s="9"/>
      <c r="U103" s="8">
        <v>0</v>
      </c>
      <c r="V103" s="9"/>
      <c r="W103" s="33">
        <v>2976904</v>
      </c>
      <c r="X103" s="9"/>
      <c r="Y103" s="30">
        <v>867</v>
      </c>
      <c r="Z103" s="9"/>
      <c r="AA103" s="30">
        <v>265.37</v>
      </c>
      <c r="AB103" s="9"/>
      <c r="AC103" s="30">
        <v>68.010000000000005</v>
      </c>
      <c r="AD103" s="9"/>
      <c r="AE103" s="30">
        <v>195.82</v>
      </c>
      <c r="AF103" s="9"/>
      <c r="AG103" s="30">
        <v>0</v>
      </c>
      <c r="AH103" s="9"/>
      <c r="AI103" s="32">
        <v>1396.2</v>
      </c>
      <c r="AJ103" s="12"/>
      <c r="AK103" s="22">
        <v>45171986</v>
      </c>
      <c r="AM103" s="22">
        <v>14014384</v>
      </c>
      <c r="AO103" s="22">
        <v>2978648</v>
      </c>
      <c r="AQ103" s="22">
        <v>10736860</v>
      </c>
      <c r="AS103" s="26">
        <v>72901878</v>
      </c>
      <c r="AU103" s="23">
        <v>23.918600000000001</v>
      </c>
      <c r="AW103" s="23">
        <v>26.314399999999999</v>
      </c>
      <c r="AY103" s="23">
        <v>19.5702</v>
      </c>
      <c r="BA103" s="23">
        <v>26.606000000000002</v>
      </c>
      <c r="BC103" s="24">
        <v>24.4892</v>
      </c>
      <c r="BE103" s="1" t="str">
        <f t="shared" si="1"/>
        <v>No</v>
      </c>
    </row>
    <row r="104" spans="1:57" ht="11.25" customHeight="1">
      <c r="A104" s="7" t="s">
        <v>503</v>
      </c>
      <c r="B104" s="7" t="s">
        <v>504</v>
      </c>
      <c r="C104" s="37" t="s">
        <v>57</v>
      </c>
      <c r="D104" s="296">
        <v>5015</v>
      </c>
      <c r="E104" s="297">
        <v>50015</v>
      </c>
      <c r="F104" s="27" t="s">
        <v>142</v>
      </c>
      <c r="G104" s="73" t="s">
        <v>137</v>
      </c>
      <c r="H104" s="35">
        <v>1780673</v>
      </c>
      <c r="I104" s="35">
        <v>472</v>
      </c>
      <c r="J104" s="37" t="s">
        <v>15</v>
      </c>
      <c r="K104" s="37" t="s">
        <v>138</v>
      </c>
      <c r="L104" s="8">
        <v>20</v>
      </c>
      <c r="M104" s="8">
        <v>225969</v>
      </c>
      <c r="N104" s="9"/>
      <c r="O104" s="8">
        <v>160067</v>
      </c>
      <c r="P104" s="9"/>
      <c r="Q104" s="8">
        <v>274814</v>
      </c>
      <c r="R104" s="9"/>
      <c r="S104" s="8">
        <v>30731</v>
      </c>
      <c r="T104" s="9"/>
      <c r="U104" s="8">
        <v>0</v>
      </c>
      <c r="V104" s="9"/>
      <c r="W104" s="33">
        <v>691581</v>
      </c>
      <c r="X104" s="9"/>
      <c r="Y104" s="30">
        <v>108.6</v>
      </c>
      <c r="Z104" s="9"/>
      <c r="AA104" s="30">
        <v>74.319999999999993</v>
      </c>
      <c r="AB104" s="9"/>
      <c r="AC104" s="30">
        <v>125.2</v>
      </c>
      <c r="AD104" s="9"/>
      <c r="AE104" s="30">
        <v>15.77</v>
      </c>
      <c r="AF104" s="9"/>
      <c r="AG104" s="30">
        <v>0</v>
      </c>
      <c r="AH104" s="9"/>
      <c r="AI104" s="32">
        <v>323.89</v>
      </c>
      <c r="AJ104" s="12"/>
      <c r="AK104" s="22">
        <v>4484360</v>
      </c>
      <c r="AM104" s="22">
        <v>3957054</v>
      </c>
      <c r="AO104" s="22">
        <v>6828550</v>
      </c>
      <c r="AQ104" s="22">
        <v>878161</v>
      </c>
      <c r="AS104" s="26">
        <v>16148125</v>
      </c>
      <c r="AU104" s="23">
        <v>19.844999999999999</v>
      </c>
      <c r="AW104" s="23">
        <v>24.7212</v>
      </c>
      <c r="AY104" s="23">
        <v>24.847899999999999</v>
      </c>
      <c r="BA104" s="23">
        <v>28.575700000000001</v>
      </c>
      <c r="BC104" s="24">
        <v>23.349599999999999</v>
      </c>
      <c r="BE104" s="1" t="str">
        <f t="shared" si="1"/>
        <v>No</v>
      </c>
    </row>
    <row r="105" spans="1:57" ht="11.25" customHeight="1">
      <c r="A105" s="7" t="s">
        <v>503</v>
      </c>
      <c r="B105" s="7" t="s">
        <v>504</v>
      </c>
      <c r="C105" s="37" t="s">
        <v>57</v>
      </c>
      <c r="D105" s="296">
        <v>5015</v>
      </c>
      <c r="E105" s="297">
        <v>50015</v>
      </c>
      <c r="F105" s="27" t="s">
        <v>142</v>
      </c>
      <c r="G105" s="73" t="s">
        <v>137</v>
      </c>
      <c r="H105" s="35">
        <v>1780673</v>
      </c>
      <c r="I105" s="35">
        <v>472</v>
      </c>
      <c r="J105" s="37" t="s">
        <v>16</v>
      </c>
      <c r="K105" s="37" t="s">
        <v>138</v>
      </c>
      <c r="L105" s="8">
        <v>13</v>
      </c>
      <c r="M105" s="8">
        <v>90653</v>
      </c>
      <c r="N105" s="9"/>
      <c r="O105" s="8">
        <v>42389</v>
      </c>
      <c r="P105" s="9"/>
      <c r="Q105" s="8">
        <v>72776</v>
      </c>
      <c r="R105" s="9"/>
      <c r="S105" s="8">
        <v>19974</v>
      </c>
      <c r="T105" s="9"/>
      <c r="U105" s="8">
        <v>0</v>
      </c>
      <c r="V105" s="9"/>
      <c r="W105" s="33">
        <v>225792</v>
      </c>
      <c r="X105" s="9"/>
      <c r="Y105" s="30">
        <v>43.34</v>
      </c>
      <c r="Z105" s="9"/>
      <c r="AA105" s="30">
        <v>19.68</v>
      </c>
      <c r="AB105" s="9"/>
      <c r="AC105" s="30">
        <v>33.159999999999997</v>
      </c>
      <c r="AD105" s="9"/>
      <c r="AE105" s="30">
        <v>10.26</v>
      </c>
      <c r="AF105" s="9"/>
      <c r="AG105" s="30">
        <v>0</v>
      </c>
      <c r="AH105" s="9"/>
      <c r="AI105" s="32">
        <v>106.44</v>
      </c>
      <c r="AJ105" s="12"/>
      <c r="AK105" s="22">
        <v>1874003</v>
      </c>
      <c r="AM105" s="22">
        <v>1047901</v>
      </c>
      <c r="AO105" s="22">
        <v>1808325</v>
      </c>
      <c r="AQ105" s="22">
        <v>570804</v>
      </c>
      <c r="AS105" s="26">
        <v>5301033</v>
      </c>
      <c r="AU105" s="23">
        <v>20.6723</v>
      </c>
      <c r="AW105" s="23">
        <v>24.7211</v>
      </c>
      <c r="AY105" s="23">
        <v>24.847799999999999</v>
      </c>
      <c r="BA105" s="23">
        <v>28.577400000000001</v>
      </c>
      <c r="BC105" s="24">
        <v>23.477499999999999</v>
      </c>
      <c r="BE105" s="1" t="str">
        <f t="shared" si="1"/>
        <v>No</v>
      </c>
    </row>
    <row r="106" spans="1:57" ht="11.25" customHeight="1">
      <c r="A106" s="7" t="s">
        <v>503</v>
      </c>
      <c r="B106" s="7" t="s">
        <v>504</v>
      </c>
      <c r="C106" s="37" t="s">
        <v>57</v>
      </c>
      <c r="D106" s="296">
        <v>5015</v>
      </c>
      <c r="E106" s="297">
        <v>50015</v>
      </c>
      <c r="F106" s="27" t="s">
        <v>142</v>
      </c>
      <c r="G106" s="73" t="s">
        <v>137</v>
      </c>
      <c r="H106" s="35">
        <v>1780673</v>
      </c>
      <c r="I106" s="35">
        <v>472</v>
      </c>
      <c r="J106" s="37" t="s">
        <v>17</v>
      </c>
      <c r="K106" s="37" t="s">
        <v>138</v>
      </c>
      <c r="L106" s="8">
        <v>13</v>
      </c>
      <c r="M106" s="8">
        <v>72843</v>
      </c>
      <c r="N106" s="9"/>
      <c r="O106" s="8">
        <v>15140</v>
      </c>
      <c r="P106" s="9"/>
      <c r="Q106" s="8">
        <v>4978</v>
      </c>
      <c r="R106" s="9"/>
      <c r="S106" s="8">
        <v>18160</v>
      </c>
      <c r="T106" s="9"/>
      <c r="U106" s="8">
        <v>0</v>
      </c>
      <c r="V106" s="9"/>
      <c r="W106" s="33">
        <v>111121</v>
      </c>
      <c r="X106" s="9"/>
      <c r="Y106" s="30">
        <v>36.74</v>
      </c>
      <c r="Z106" s="9"/>
      <c r="AA106" s="30">
        <v>7.63</v>
      </c>
      <c r="AB106" s="9"/>
      <c r="AC106" s="30">
        <v>2.19</v>
      </c>
      <c r="AD106" s="9"/>
      <c r="AE106" s="30">
        <v>9.16</v>
      </c>
      <c r="AF106" s="9"/>
      <c r="AG106" s="30">
        <v>0</v>
      </c>
      <c r="AH106" s="9"/>
      <c r="AI106" s="32">
        <v>55.72</v>
      </c>
      <c r="AJ106" s="12"/>
      <c r="AK106" s="22">
        <v>1529415</v>
      </c>
      <c r="AM106" s="22">
        <v>406819</v>
      </c>
      <c r="AO106" s="22">
        <v>98076</v>
      </c>
      <c r="AQ106" s="22">
        <v>492626</v>
      </c>
      <c r="AS106" s="26">
        <v>2526936</v>
      </c>
      <c r="AU106" s="23">
        <v>20.995999999999999</v>
      </c>
      <c r="AW106" s="23">
        <v>26.8705</v>
      </c>
      <c r="AY106" s="23">
        <v>19.701899999999998</v>
      </c>
      <c r="BA106" s="23">
        <v>27.126999999999999</v>
      </c>
      <c r="BC106" s="24">
        <v>22.740400000000001</v>
      </c>
      <c r="BE106" s="1" t="str">
        <f t="shared" si="1"/>
        <v>No</v>
      </c>
    </row>
    <row r="107" spans="1:57" ht="11.25" customHeight="1">
      <c r="A107" s="7" t="s">
        <v>177</v>
      </c>
      <c r="B107" s="7" t="s">
        <v>178</v>
      </c>
      <c r="C107" s="37" t="s">
        <v>73</v>
      </c>
      <c r="D107" s="296">
        <v>18</v>
      </c>
      <c r="E107" s="297">
        <v>18</v>
      </c>
      <c r="F107" s="27" t="s">
        <v>142</v>
      </c>
      <c r="G107" s="73" t="s">
        <v>137</v>
      </c>
      <c r="H107" s="35">
        <v>210975</v>
      </c>
      <c r="I107" s="35">
        <v>429</v>
      </c>
      <c r="J107" s="37" t="s">
        <v>9</v>
      </c>
      <c r="K107" s="37" t="s">
        <v>138</v>
      </c>
      <c r="L107" s="8">
        <v>77</v>
      </c>
      <c r="M107" s="8">
        <v>194222</v>
      </c>
      <c r="N107" s="9"/>
      <c r="O107" s="8">
        <v>17735</v>
      </c>
      <c r="P107" s="9"/>
      <c r="Q107" s="8">
        <v>2504</v>
      </c>
      <c r="R107" s="9"/>
      <c r="S107" s="8">
        <v>21087</v>
      </c>
      <c r="T107" s="9"/>
      <c r="U107" s="8">
        <v>0</v>
      </c>
      <c r="V107" s="9"/>
      <c r="W107" s="33">
        <v>235548</v>
      </c>
      <c r="X107" s="9"/>
      <c r="Y107" s="30">
        <v>115</v>
      </c>
      <c r="Z107" s="9"/>
      <c r="AA107" s="30">
        <v>10.19</v>
      </c>
      <c r="AB107" s="9"/>
      <c r="AC107" s="30">
        <v>1.1599999999999999</v>
      </c>
      <c r="AD107" s="9"/>
      <c r="AE107" s="30">
        <v>13.1</v>
      </c>
      <c r="AF107" s="9"/>
      <c r="AG107" s="30">
        <v>0</v>
      </c>
      <c r="AH107" s="9"/>
      <c r="AI107" s="32">
        <v>139.44999999999999</v>
      </c>
      <c r="AJ107" s="12"/>
      <c r="AK107" s="22">
        <v>5156344</v>
      </c>
      <c r="AM107" s="22">
        <v>547038</v>
      </c>
      <c r="AO107" s="22">
        <v>70782</v>
      </c>
      <c r="AQ107" s="22">
        <v>753594</v>
      </c>
      <c r="AS107" s="26">
        <v>6527758</v>
      </c>
      <c r="AU107" s="23">
        <v>26.5487</v>
      </c>
      <c r="AW107" s="23">
        <v>30.845099999999999</v>
      </c>
      <c r="AY107" s="23">
        <v>28.267600000000002</v>
      </c>
      <c r="BA107" s="23">
        <v>35.737400000000001</v>
      </c>
      <c r="BC107" s="24">
        <v>27.713100000000001</v>
      </c>
      <c r="BE107" s="1" t="str">
        <f t="shared" si="1"/>
        <v>No</v>
      </c>
    </row>
    <row r="108" spans="1:57" ht="11.25" customHeight="1">
      <c r="A108" s="7" t="s">
        <v>177</v>
      </c>
      <c r="B108" s="7" t="s">
        <v>178</v>
      </c>
      <c r="C108" s="37" t="s">
        <v>73</v>
      </c>
      <c r="D108" s="296">
        <v>18</v>
      </c>
      <c r="E108" s="297">
        <v>18</v>
      </c>
      <c r="F108" s="27" t="s">
        <v>142</v>
      </c>
      <c r="G108" s="73" t="s">
        <v>137</v>
      </c>
      <c r="H108" s="35">
        <v>210975</v>
      </c>
      <c r="I108" s="35">
        <v>429</v>
      </c>
      <c r="J108" s="37" t="s">
        <v>6</v>
      </c>
      <c r="K108" s="37" t="s">
        <v>138</v>
      </c>
      <c r="L108" s="8">
        <v>45</v>
      </c>
      <c r="M108" s="8">
        <v>229050</v>
      </c>
      <c r="N108" s="9"/>
      <c r="O108" s="8">
        <v>31768</v>
      </c>
      <c r="P108" s="9"/>
      <c r="Q108" s="8">
        <v>3515</v>
      </c>
      <c r="R108" s="9"/>
      <c r="S108" s="8">
        <v>29600</v>
      </c>
      <c r="T108" s="9"/>
      <c r="U108" s="8">
        <v>0</v>
      </c>
      <c r="V108" s="9"/>
      <c r="W108" s="33">
        <v>293933</v>
      </c>
      <c r="X108" s="9"/>
      <c r="Y108" s="30">
        <v>141</v>
      </c>
      <c r="Z108" s="9"/>
      <c r="AA108" s="30">
        <v>18.260000000000002</v>
      </c>
      <c r="AB108" s="9"/>
      <c r="AC108" s="30">
        <v>1.62</v>
      </c>
      <c r="AD108" s="9"/>
      <c r="AE108" s="30">
        <v>18.39</v>
      </c>
      <c r="AF108" s="9"/>
      <c r="AG108" s="30">
        <v>0</v>
      </c>
      <c r="AH108" s="9"/>
      <c r="AI108" s="32">
        <v>179.27</v>
      </c>
      <c r="AJ108" s="12"/>
      <c r="AK108" s="22">
        <v>5934389</v>
      </c>
      <c r="AM108" s="22">
        <v>979913</v>
      </c>
      <c r="AO108" s="22">
        <v>99356</v>
      </c>
      <c r="AQ108" s="22">
        <v>1057817</v>
      </c>
      <c r="AS108" s="26">
        <v>8071475</v>
      </c>
      <c r="AU108" s="23">
        <v>25.9087</v>
      </c>
      <c r="AW108" s="23">
        <v>30.8459</v>
      </c>
      <c r="AY108" s="23">
        <v>28.266300000000001</v>
      </c>
      <c r="BA108" s="23">
        <v>35.737099999999998</v>
      </c>
      <c r="BC108" s="24">
        <v>27.4603</v>
      </c>
      <c r="BE108" s="1" t="str">
        <f t="shared" si="1"/>
        <v>No</v>
      </c>
    </row>
    <row r="109" spans="1:57" ht="11.25" customHeight="1">
      <c r="A109" s="7" t="s">
        <v>177</v>
      </c>
      <c r="B109" s="7" t="s">
        <v>178</v>
      </c>
      <c r="C109" s="37" t="s">
        <v>73</v>
      </c>
      <c r="D109" s="296">
        <v>18</v>
      </c>
      <c r="E109" s="297">
        <v>18</v>
      </c>
      <c r="F109" s="27" t="s">
        <v>142</v>
      </c>
      <c r="G109" s="73" t="s">
        <v>137</v>
      </c>
      <c r="H109" s="35">
        <v>210975</v>
      </c>
      <c r="I109" s="35">
        <v>429</v>
      </c>
      <c r="J109" s="37" t="s">
        <v>7</v>
      </c>
      <c r="K109" s="37" t="s">
        <v>138</v>
      </c>
      <c r="L109" s="8">
        <v>254</v>
      </c>
      <c r="M109" s="8">
        <v>7320</v>
      </c>
      <c r="N109" s="9"/>
      <c r="O109" s="8">
        <v>6178</v>
      </c>
      <c r="P109" s="9"/>
      <c r="Q109" s="8">
        <v>480</v>
      </c>
      <c r="R109" s="9"/>
      <c r="S109" s="8">
        <v>4042</v>
      </c>
      <c r="T109" s="9"/>
      <c r="U109" s="8">
        <v>0</v>
      </c>
      <c r="V109" s="9"/>
      <c r="W109" s="33">
        <v>18020</v>
      </c>
      <c r="X109" s="9"/>
      <c r="Y109" s="30">
        <v>4</v>
      </c>
      <c r="Z109" s="9"/>
      <c r="AA109" s="30">
        <v>3.55</v>
      </c>
      <c r="AB109" s="9"/>
      <c r="AC109" s="30">
        <v>0.22</v>
      </c>
      <c r="AD109" s="9"/>
      <c r="AE109" s="30">
        <v>2.5099999999999998</v>
      </c>
      <c r="AF109" s="9"/>
      <c r="AG109" s="30">
        <v>0</v>
      </c>
      <c r="AH109" s="9"/>
      <c r="AI109" s="32">
        <v>10.28</v>
      </c>
      <c r="AJ109" s="12"/>
      <c r="AK109" s="22">
        <v>212596</v>
      </c>
      <c r="AM109" s="22">
        <v>190552</v>
      </c>
      <c r="AO109" s="22">
        <v>13569</v>
      </c>
      <c r="AQ109" s="22">
        <v>144463</v>
      </c>
      <c r="AS109" s="26">
        <v>561180</v>
      </c>
      <c r="AU109" s="23">
        <v>29.043199999999999</v>
      </c>
      <c r="AW109" s="23">
        <v>30.843599999999999</v>
      </c>
      <c r="AY109" s="23">
        <v>28.268799999999999</v>
      </c>
      <c r="BA109" s="23">
        <v>35.740499999999997</v>
      </c>
      <c r="BC109" s="24">
        <v>31.142099999999999</v>
      </c>
      <c r="BE109" s="1" t="str">
        <f t="shared" si="1"/>
        <v>No</v>
      </c>
    </row>
    <row r="110" spans="1:57" ht="11.25" customHeight="1">
      <c r="A110" s="7" t="s">
        <v>964</v>
      </c>
      <c r="B110" s="7" t="s">
        <v>426</v>
      </c>
      <c r="C110" s="37" t="s">
        <v>26</v>
      </c>
      <c r="D110" s="296">
        <v>4037</v>
      </c>
      <c r="E110" s="297">
        <v>40037</v>
      </c>
      <c r="F110" s="27" t="s">
        <v>140</v>
      </c>
      <c r="G110" s="73" t="s">
        <v>137</v>
      </c>
      <c r="H110" s="35">
        <v>5502379</v>
      </c>
      <c r="I110" s="35">
        <v>414</v>
      </c>
      <c r="J110" s="37" t="s">
        <v>6</v>
      </c>
      <c r="K110" s="37" t="s">
        <v>138</v>
      </c>
      <c r="L110" s="8">
        <v>130</v>
      </c>
      <c r="M110" s="8">
        <v>706651</v>
      </c>
      <c r="N110" s="9"/>
      <c r="O110" s="8">
        <v>169950</v>
      </c>
      <c r="P110" s="9"/>
      <c r="Q110" s="8">
        <v>8539</v>
      </c>
      <c r="R110" s="9"/>
      <c r="S110" s="8">
        <v>128879</v>
      </c>
      <c r="T110" s="9"/>
      <c r="U110" s="8">
        <v>0</v>
      </c>
      <c r="V110" s="9"/>
      <c r="W110" s="33">
        <v>1014019</v>
      </c>
      <c r="X110" s="9"/>
      <c r="Y110" s="30">
        <v>361</v>
      </c>
      <c r="Z110" s="9"/>
      <c r="AA110" s="30">
        <v>90</v>
      </c>
      <c r="AB110" s="9"/>
      <c r="AC110" s="30">
        <v>4</v>
      </c>
      <c r="AD110" s="9"/>
      <c r="AE110" s="30">
        <v>72</v>
      </c>
      <c r="AF110" s="9"/>
      <c r="AG110" s="30">
        <v>0</v>
      </c>
      <c r="AH110" s="9"/>
      <c r="AI110" s="32">
        <v>527</v>
      </c>
      <c r="AJ110" s="12"/>
      <c r="AK110" s="22">
        <v>16374435</v>
      </c>
      <c r="AM110" s="22">
        <v>4692551</v>
      </c>
      <c r="AO110" s="22">
        <v>212587</v>
      </c>
      <c r="AQ110" s="22">
        <v>4599474</v>
      </c>
      <c r="AS110" s="26">
        <v>25879047</v>
      </c>
      <c r="AU110" s="23">
        <v>23.171900000000001</v>
      </c>
      <c r="AW110" s="23">
        <v>27.6114</v>
      </c>
      <c r="AY110" s="23">
        <v>24.896000000000001</v>
      </c>
      <c r="BA110" s="23">
        <v>35.688299999999998</v>
      </c>
      <c r="BC110" s="24">
        <v>25.5213</v>
      </c>
      <c r="BE110" s="1" t="str">
        <f t="shared" si="1"/>
        <v>No</v>
      </c>
    </row>
    <row r="111" spans="1:57" ht="11.25" customHeight="1">
      <c r="A111" s="7" t="s">
        <v>965</v>
      </c>
      <c r="B111" s="7" t="s">
        <v>603</v>
      </c>
      <c r="C111" s="37" t="s">
        <v>39</v>
      </c>
      <c r="D111" s="296">
        <v>5193</v>
      </c>
      <c r="E111" s="297">
        <v>50193</v>
      </c>
      <c r="F111" s="27" t="s">
        <v>196</v>
      </c>
      <c r="G111" s="73" t="s">
        <v>137</v>
      </c>
      <c r="H111" s="35">
        <v>3734090</v>
      </c>
      <c r="I111" s="35">
        <v>407</v>
      </c>
      <c r="J111" s="37" t="s">
        <v>7</v>
      </c>
      <c r="K111" s="37" t="s">
        <v>138</v>
      </c>
      <c r="L111" s="8">
        <v>407</v>
      </c>
      <c r="M111" s="8">
        <v>0</v>
      </c>
      <c r="N111" s="9"/>
      <c r="O111" s="8">
        <v>0</v>
      </c>
      <c r="P111" s="9"/>
      <c r="Q111" s="8">
        <v>0</v>
      </c>
      <c r="R111" s="9"/>
      <c r="S111" s="8">
        <v>11198</v>
      </c>
      <c r="T111" s="9"/>
      <c r="U111" s="8">
        <v>0</v>
      </c>
      <c r="V111" s="9"/>
      <c r="W111" s="33">
        <v>11198</v>
      </c>
      <c r="X111" s="9"/>
      <c r="Y111" s="30">
        <v>0</v>
      </c>
      <c r="Z111" s="9"/>
      <c r="AA111" s="30">
        <v>0</v>
      </c>
      <c r="AB111" s="9"/>
      <c r="AC111" s="30">
        <v>0</v>
      </c>
      <c r="AD111" s="9"/>
      <c r="AE111" s="30">
        <v>10</v>
      </c>
      <c r="AF111" s="9"/>
      <c r="AG111" s="30">
        <v>0</v>
      </c>
      <c r="AH111" s="9"/>
      <c r="AI111" s="32">
        <v>10</v>
      </c>
      <c r="AJ111" s="12"/>
      <c r="AK111" s="22">
        <v>0</v>
      </c>
      <c r="AM111" s="22">
        <v>0</v>
      </c>
      <c r="AO111" s="22">
        <v>0</v>
      </c>
      <c r="AQ111" s="22">
        <v>203226</v>
      </c>
      <c r="AS111" s="26">
        <v>203226</v>
      </c>
      <c r="BA111" s="23">
        <v>18.148399999999999</v>
      </c>
      <c r="BC111" s="24">
        <v>18.148399999999999</v>
      </c>
      <c r="BE111" s="1" t="str">
        <f t="shared" si="1"/>
        <v>No</v>
      </c>
    </row>
    <row r="112" spans="1:57" ht="11.25" customHeight="1">
      <c r="A112" s="7" t="s">
        <v>966</v>
      </c>
      <c r="B112" s="7" t="s">
        <v>220</v>
      </c>
      <c r="C112" s="37" t="s">
        <v>44</v>
      </c>
      <c r="D112" s="296">
        <v>4008</v>
      </c>
      <c r="E112" s="297">
        <v>40008</v>
      </c>
      <c r="F112" s="27" t="s">
        <v>140</v>
      </c>
      <c r="G112" s="73" t="s">
        <v>137</v>
      </c>
      <c r="H112" s="35">
        <v>1249442</v>
      </c>
      <c r="I112" s="35">
        <v>404</v>
      </c>
      <c r="J112" s="37" t="s">
        <v>13</v>
      </c>
      <c r="K112" s="37" t="s">
        <v>138</v>
      </c>
      <c r="L112" s="8">
        <v>71</v>
      </c>
      <c r="M112" s="8">
        <v>164228</v>
      </c>
      <c r="N112" s="9"/>
      <c r="O112" s="8">
        <v>45950</v>
      </c>
      <c r="P112" s="9"/>
      <c r="Q112" s="8">
        <v>0</v>
      </c>
      <c r="R112" s="9"/>
      <c r="S112" s="8">
        <v>33403</v>
      </c>
      <c r="T112" s="9"/>
      <c r="U112" s="8">
        <v>0</v>
      </c>
      <c r="V112" s="9"/>
      <c r="W112" s="33">
        <v>243581</v>
      </c>
      <c r="X112" s="9"/>
      <c r="Y112" s="30">
        <v>89</v>
      </c>
      <c r="Z112" s="9"/>
      <c r="AA112" s="30">
        <v>25.3</v>
      </c>
      <c r="AB112" s="9"/>
      <c r="AC112" s="30">
        <v>0</v>
      </c>
      <c r="AD112" s="9"/>
      <c r="AE112" s="30">
        <v>18</v>
      </c>
      <c r="AF112" s="9"/>
      <c r="AG112" s="30">
        <v>0</v>
      </c>
      <c r="AH112" s="9"/>
      <c r="AI112" s="32">
        <v>132.30000000000001</v>
      </c>
      <c r="AJ112" s="12"/>
      <c r="AK112" s="22">
        <v>4354981</v>
      </c>
      <c r="AM112" s="22">
        <v>1234199</v>
      </c>
      <c r="AO112" s="22">
        <v>0</v>
      </c>
      <c r="AQ112" s="22">
        <v>1229611</v>
      </c>
      <c r="AS112" s="26">
        <v>6818791</v>
      </c>
      <c r="AU112" s="23">
        <v>26.517900000000001</v>
      </c>
      <c r="AW112" s="23">
        <v>26.8596</v>
      </c>
      <c r="BA112" s="23">
        <v>36.811399999999999</v>
      </c>
      <c r="BC112" s="24">
        <v>27.9939</v>
      </c>
      <c r="BE112" s="1" t="str">
        <f t="shared" si="1"/>
        <v>No</v>
      </c>
    </row>
    <row r="113" spans="1:57" ht="11.25" customHeight="1">
      <c r="A113" s="7" t="s">
        <v>966</v>
      </c>
      <c r="B113" s="7" t="s">
        <v>220</v>
      </c>
      <c r="C113" s="37" t="s">
        <v>44</v>
      </c>
      <c r="D113" s="296">
        <v>4008</v>
      </c>
      <c r="E113" s="297">
        <v>40008</v>
      </c>
      <c r="F113" s="27" t="s">
        <v>140</v>
      </c>
      <c r="G113" s="73" t="s">
        <v>137</v>
      </c>
      <c r="H113" s="35">
        <v>1249442</v>
      </c>
      <c r="I113" s="35">
        <v>404</v>
      </c>
      <c r="J113" s="37" t="s">
        <v>9</v>
      </c>
      <c r="K113" s="37" t="s">
        <v>138</v>
      </c>
      <c r="L113" s="8">
        <v>69</v>
      </c>
      <c r="M113" s="8">
        <v>223435</v>
      </c>
      <c r="N113" s="9"/>
      <c r="O113" s="8">
        <v>0</v>
      </c>
      <c r="P113" s="9"/>
      <c r="Q113" s="8">
        <v>0</v>
      </c>
      <c r="R113" s="9"/>
      <c r="S113" s="8">
        <v>34693</v>
      </c>
      <c r="T113" s="9"/>
      <c r="U113" s="8">
        <v>0</v>
      </c>
      <c r="V113" s="9"/>
      <c r="W113" s="33">
        <v>258128</v>
      </c>
      <c r="X113" s="9"/>
      <c r="Y113" s="30">
        <v>120</v>
      </c>
      <c r="Z113" s="9"/>
      <c r="AA113" s="30">
        <v>0</v>
      </c>
      <c r="AB113" s="9"/>
      <c r="AC113" s="30">
        <v>0</v>
      </c>
      <c r="AD113" s="9"/>
      <c r="AE113" s="30">
        <v>18.239999999999998</v>
      </c>
      <c r="AF113" s="9"/>
      <c r="AG113" s="30">
        <v>0</v>
      </c>
      <c r="AH113" s="9"/>
      <c r="AI113" s="32">
        <v>138.24</v>
      </c>
      <c r="AJ113" s="12"/>
      <c r="AK113" s="22">
        <v>4116111</v>
      </c>
      <c r="AM113" s="22">
        <v>0</v>
      </c>
      <c r="AO113" s="22">
        <v>0</v>
      </c>
      <c r="AQ113" s="22">
        <v>1143894</v>
      </c>
      <c r="AS113" s="26">
        <v>5260005</v>
      </c>
      <c r="AU113" s="23">
        <v>18.422000000000001</v>
      </c>
      <c r="BA113" s="23">
        <v>32.971899999999998</v>
      </c>
      <c r="BC113" s="24">
        <v>20.377500000000001</v>
      </c>
      <c r="BE113" s="1" t="str">
        <f t="shared" si="1"/>
        <v>No</v>
      </c>
    </row>
    <row r="114" spans="1:57" ht="11.25" customHeight="1">
      <c r="A114" s="7" t="s">
        <v>966</v>
      </c>
      <c r="B114" s="7" t="s">
        <v>220</v>
      </c>
      <c r="C114" s="37" t="s">
        <v>44</v>
      </c>
      <c r="D114" s="296">
        <v>4008</v>
      </c>
      <c r="E114" s="297">
        <v>40008</v>
      </c>
      <c r="F114" s="27" t="s">
        <v>140</v>
      </c>
      <c r="G114" s="73" t="s">
        <v>137</v>
      </c>
      <c r="H114" s="35">
        <v>1249442</v>
      </c>
      <c r="I114" s="35">
        <v>404</v>
      </c>
      <c r="J114" s="37" t="s">
        <v>7</v>
      </c>
      <c r="K114" s="37" t="s">
        <v>138</v>
      </c>
      <c r="L114" s="8">
        <v>51</v>
      </c>
      <c r="M114" s="8">
        <v>3637</v>
      </c>
      <c r="N114" s="9"/>
      <c r="O114" s="8">
        <v>671</v>
      </c>
      <c r="P114" s="9"/>
      <c r="Q114" s="8">
        <v>0</v>
      </c>
      <c r="R114" s="9"/>
      <c r="S114" s="8">
        <v>4598</v>
      </c>
      <c r="T114" s="9"/>
      <c r="U114" s="8">
        <v>0</v>
      </c>
      <c r="V114" s="9"/>
      <c r="W114" s="33">
        <v>8906</v>
      </c>
      <c r="X114" s="9"/>
      <c r="Y114" s="30">
        <v>2</v>
      </c>
      <c r="Z114" s="9"/>
      <c r="AA114" s="30">
        <v>0.32</v>
      </c>
      <c r="AB114" s="9"/>
      <c r="AC114" s="30">
        <v>0</v>
      </c>
      <c r="AD114" s="9"/>
      <c r="AE114" s="30">
        <v>2.56</v>
      </c>
      <c r="AF114" s="9"/>
      <c r="AG114" s="30">
        <v>0</v>
      </c>
      <c r="AH114" s="9"/>
      <c r="AI114" s="32">
        <v>4.88</v>
      </c>
      <c r="AJ114" s="12"/>
      <c r="AK114" s="22">
        <v>66298</v>
      </c>
      <c r="AM114" s="22">
        <v>15989</v>
      </c>
      <c r="AO114" s="22">
        <v>0</v>
      </c>
      <c r="AQ114" s="22">
        <v>121898</v>
      </c>
      <c r="AS114" s="26">
        <v>204185</v>
      </c>
      <c r="AU114" s="23">
        <v>18.2288</v>
      </c>
      <c r="AW114" s="23">
        <v>23.828600000000002</v>
      </c>
      <c r="BA114" s="23">
        <v>26.511099999999999</v>
      </c>
      <c r="BC114" s="24">
        <v>22.9267</v>
      </c>
      <c r="BE114" s="1" t="str">
        <f t="shared" si="1"/>
        <v>No</v>
      </c>
    </row>
    <row r="115" spans="1:57" ht="11.25" customHeight="1">
      <c r="A115" s="7" t="s">
        <v>966</v>
      </c>
      <c r="B115" s="7" t="s">
        <v>220</v>
      </c>
      <c r="C115" s="37" t="s">
        <v>44</v>
      </c>
      <c r="D115" s="296">
        <v>4008</v>
      </c>
      <c r="E115" s="297">
        <v>40008</v>
      </c>
      <c r="F115" s="27" t="s">
        <v>140</v>
      </c>
      <c r="G115" s="73" t="s">
        <v>137</v>
      </c>
      <c r="H115" s="35">
        <v>1249442</v>
      </c>
      <c r="I115" s="35">
        <v>404</v>
      </c>
      <c r="J115" s="37" t="s">
        <v>16</v>
      </c>
      <c r="K115" s="37" t="s">
        <v>138</v>
      </c>
      <c r="L115" s="8">
        <v>21</v>
      </c>
      <c r="M115" s="8">
        <v>137918</v>
      </c>
      <c r="N115" s="9"/>
      <c r="O115" s="8">
        <v>100454</v>
      </c>
      <c r="P115" s="9"/>
      <c r="Q115" s="8">
        <v>49324</v>
      </c>
      <c r="R115" s="9"/>
      <c r="S115" s="8">
        <v>65750</v>
      </c>
      <c r="T115" s="9"/>
      <c r="U115" s="8">
        <v>0</v>
      </c>
      <c r="V115" s="9"/>
      <c r="W115" s="33">
        <v>353446</v>
      </c>
      <c r="X115" s="9"/>
      <c r="Y115" s="30">
        <v>74</v>
      </c>
      <c r="Z115" s="9"/>
      <c r="AA115" s="30">
        <v>57</v>
      </c>
      <c r="AB115" s="9"/>
      <c r="AC115" s="30">
        <v>32</v>
      </c>
      <c r="AD115" s="9"/>
      <c r="AE115" s="30">
        <v>39.33</v>
      </c>
      <c r="AF115" s="9"/>
      <c r="AG115" s="30">
        <v>0</v>
      </c>
      <c r="AH115" s="9"/>
      <c r="AI115" s="32">
        <v>202.33</v>
      </c>
      <c r="AJ115" s="12"/>
      <c r="AK115" s="22">
        <v>3400930</v>
      </c>
      <c r="AM115" s="22">
        <v>1692260</v>
      </c>
      <c r="AO115" s="22">
        <v>1307533</v>
      </c>
      <c r="AQ115" s="22">
        <v>2150972</v>
      </c>
      <c r="AS115" s="26">
        <v>8551695</v>
      </c>
      <c r="AU115" s="23">
        <v>24.659099999999999</v>
      </c>
      <c r="AW115" s="23">
        <v>16.8461</v>
      </c>
      <c r="AY115" s="23">
        <v>26.5091</v>
      </c>
      <c r="BA115" s="23">
        <v>32.714399999999998</v>
      </c>
      <c r="BC115" s="24">
        <v>24.1952</v>
      </c>
      <c r="BE115" s="1" t="str">
        <f t="shared" si="1"/>
        <v>No</v>
      </c>
    </row>
    <row r="116" spans="1:57" ht="11.25" customHeight="1">
      <c r="A116" s="7" t="s">
        <v>966</v>
      </c>
      <c r="B116" s="7" t="s">
        <v>220</v>
      </c>
      <c r="C116" s="37" t="s">
        <v>44</v>
      </c>
      <c r="D116" s="296">
        <v>4008</v>
      </c>
      <c r="E116" s="297">
        <v>40008</v>
      </c>
      <c r="F116" s="27" t="s">
        <v>140</v>
      </c>
      <c r="G116" s="73" t="s">
        <v>137</v>
      </c>
      <c r="H116" s="35">
        <v>1249442</v>
      </c>
      <c r="I116" s="35">
        <v>404</v>
      </c>
      <c r="J116" s="37" t="s">
        <v>10</v>
      </c>
      <c r="K116" s="37" t="s">
        <v>138</v>
      </c>
      <c r="L116" s="8">
        <v>2</v>
      </c>
      <c r="M116" s="8">
        <v>15011</v>
      </c>
      <c r="N116" s="9"/>
      <c r="O116" s="8">
        <v>5403</v>
      </c>
      <c r="P116" s="9"/>
      <c r="Q116" s="8">
        <v>1526</v>
      </c>
      <c r="R116" s="9"/>
      <c r="S116" s="8">
        <v>7423</v>
      </c>
      <c r="T116" s="9"/>
      <c r="U116" s="8">
        <v>0</v>
      </c>
      <c r="V116" s="9"/>
      <c r="W116" s="33">
        <v>29363</v>
      </c>
      <c r="X116" s="9"/>
      <c r="Y116" s="30">
        <v>7</v>
      </c>
      <c r="Z116" s="9"/>
      <c r="AA116" s="30">
        <v>3</v>
      </c>
      <c r="AB116" s="9"/>
      <c r="AC116" s="30">
        <v>1</v>
      </c>
      <c r="AD116" s="9"/>
      <c r="AE116" s="30">
        <v>5</v>
      </c>
      <c r="AF116" s="9"/>
      <c r="AG116" s="30">
        <v>0</v>
      </c>
      <c r="AH116" s="9"/>
      <c r="AI116" s="32">
        <v>16</v>
      </c>
      <c r="AJ116" s="12"/>
      <c r="AK116" s="22">
        <v>510512</v>
      </c>
      <c r="AM116" s="22">
        <v>142896</v>
      </c>
      <c r="AO116" s="22">
        <v>43507</v>
      </c>
      <c r="AQ116" s="22">
        <v>124033</v>
      </c>
      <c r="AS116" s="26">
        <v>820948</v>
      </c>
      <c r="AU116" s="23">
        <v>34.0092</v>
      </c>
      <c r="AW116" s="23">
        <v>26.447500000000002</v>
      </c>
      <c r="AY116" s="23">
        <v>28.5105</v>
      </c>
      <c r="BA116" s="23">
        <v>16.709299999999999</v>
      </c>
      <c r="BC116" s="24">
        <v>27.958600000000001</v>
      </c>
      <c r="BE116" s="1" t="str">
        <f t="shared" si="1"/>
        <v>No</v>
      </c>
    </row>
    <row r="117" spans="1:57" ht="11.25" customHeight="1">
      <c r="A117" s="7" t="s">
        <v>966</v>
      </c>
      <c r="B117" s="7" t="s">
        <v>220</v>
      </c>
      <c r="C117" s="37" t="s">
        <v>44</v>
      </c>
      <c r="D117" s="296">
        <v>4008</v>
      </c>
      <c r="E117" s="297">
        <v>40008</v>
      </c>
      <c r="F117" s="27" t="s">
        <v>140</v>
      </c>
      <c r="G117" s="73" t="s">
        <v>137</v>
      </c>
      <c r="H117" s="35">
        <v>1249442</v>
      </c>
      <c r="I117" s="35">
        <v>404</v>
      </c>
      <c r="J117" s="37" t="s">
        <v>6</v>
      </c>
      <c r="K117" s="37" t="s">
        <v>138</v>
      </c>
      <c r="L117" s="8">
        <v>190</v>
      </c>
      <c r="M117" s="8">
        <v>1007159</v>
      </c>
      <c r="N117" s="9"/>
      <c r="O117" s="8">
        <v>281798</v>
      </c>
      <c r="P117" s="9"/>
      <c r="Q117" s="8">
        <v>0</v>
      </c>
      <c r="R117" s="9"/>
      <c r="S117" s="8">
        <v>202255</v>
      </c>
      <c r="T117" s="9"/>
      <c r="U117" s="8">
        <v>0</v>
      </c>
      <c r="V117" s="9"/>
      <c r="W117" s="33">
        <v>1491212</v>
      </c>
      <c r="X117" s="9"/>
      <c r="Y117" s="30">
        <v>546</v>
      </c>
      <c r="Z117" s="9"/>
      <c r="AA117" s="30">
        <v>151.5</v>
      </c>
      <c r="AB117" s="9"/>
      <c r="AC117" s="30">
        <v>0</v>
      </c>
      <c r="AD117" s="9"/>
      <c r="AE117" s="30">
        <v>109.63</v>
      </c>
      <c r="AF117" s="9"/>
      <c r="AG117" s="30">
        <v>0</v>
      </c>
      <c r="AH117" s="9"/>
      <c r="AI117" s="32">
        <v>807.13</v>
      </c>
      <c r="AJ117" s="12"/>
      <c r="AK117" s="22">
        <v>26707652</v>
      </c>
      <c r="AM117" s="22">
        <v>7568929</v>
      </c>
      <c r="AO117" s="22">
        <v>0</v>
      </c>
      <c r="AQ117" s="22">
        <v>7540793</v>
      </c>
      <c r="AS117" s="26">
        <v>41817374</v>
      </c>
      <c r="AU117" s="23">
        <v>26.517800000000001</v>
      </c>
      <c r="AW117" s="23">
        <v>26.859400000000001</v>
      </c>
      <c r="BA117" s="23">
        <v>37.2836</v>
      </c>
      <c r="BC117" s="24">
        <v>28.0425</v>
      </c>
      <c r="BE117" s="1" t="str">
        <f t="shared" si="1"/>
        <v>No</v>
      </c>
    </row>
    <row r="118" spans="1:57" ht="11.25" customHeight="1">
      <c r="A118" s="7" t="s">
        <v>455</v>
      </c>
      <c r="B118" s="7" t="s">
        <v>456</v>
      </c>
      <c r="C118" s="37" t="s">
        <v>12</v>
      </c>
      <c r="D118" s="296">
        <v>9009</v>
      </c>
      <c r="E118" s="297">
        <v>90009</v>
      </c>
      <c r="F118" s="27" t="s">
        <v>142</v>
      </c>
      <c r="G118" s="73" t="s">
        <v>137</v>
      </c>
      <c r="H118" s="35">
        <v>3281212</v>
      </c>
      <c r="I118" s="35">
        <v>399</v>
      </c>
      <c r="J118" s="37" t="s">
        <v>6</v>
      </c>
      <c r="K118" s="37" t="s">
        <v>138</v>
      </c>
      <c r="L118" s="8">
        <v>191</v>
      </c>
      <c r="M118" s="8">
        <v>671923</v>
      </c>
      <c r="N118" s="9"/>
      <c r="O118" s="8">
        <v>211067</v>
      </c>
      <c r="P118" s="9"/>
      <c r="Q118" s="8">
        <v>17571</v>
      </c>
      <c r="R118" s="9"/>
      <c r="S118" s="8">
        <v>199703</v>
      </c>
      <c r="T118" s="9"/>
      <c r="U118" s="8">
        <v>14124</v>
      </c>
      <c r="V118" s="9"/>
      <c r="W118" s="33">
        <v>1114388</v>
      </c>
      <c r="X118" s="9"/>
      <c r="Y118" s="30">
        <v>344</v>
      </c>
      <c r="Z118" s="9"/>
      <c r="AA118" s="30">
        <v>116</v>
      </c>
      <c r="AB118" s="9"/>
      <c r="AC118" s="30">
        <v>11</v>
      </c>
      <c r="AD118" s="9"/>
      <c r="AE118" s="30">
        <v>140</v>
      </c>
      <c r="AF118" s="9"/>
      <c r="AG118" s="30">
        <v>8</v>
      </c>
      <c r="AH118" s="9"/>
      <c r="AI118" s="32">
        <v>619</v>
      </c>
      <c r="AJ118" s="12"/>
      <c r="AK118" s="22">
        <v>24064644</v>
      </c>
      <c r="AM118" s="22">
        <v>7384177</v>
      </c>
      <c r="AO118" s="22">
        <v>581078</v>
      </c>
      <c r="AQ118" s="22">
        <v>9270522</v>
      </c>
      <c r="AS118" s="26">
        <v>41300421</v>
      </c>
      <c r="AU118" s="23">
        <v>35.814599999999999</v>
      </c>
      <c r="AW118" s="23">
        <v>34.984999999999999</v>
      </c>
      <c r="AY118" s="23">
        <v>33.070300000000003</v>
      </c>
      <c r="BA118" s="23">
        <v>46.421500000000002</v>
      </c>
      <c r="BC118" s="24">
        <v>37.061100000000003</v>
      </c>
      <c r="BE118" s="1" t="str">
        <f t="shared" si="1"/>
        <v>No</v>
      </c>
    </row>
    <row r="119" spans="1:57" ht="11.25" customHeight="1">
      <c r="A119" s="7" t="s">
        <v>967</v>
      </c>
      <c r="B119" s="7" t="s">
        <v>560</v>
      </c>
      <c r="C119" s="37" t="s">
        <v>70</v>
      </c>
      <c r="D119" s="296">
        <v>3083</v>
      </c>
      <c r="E119" s="297">
        <v>30083</v>
      </c>
      <c r="F119" s="27" t="s">
        <v>142</v>
      </c>
      <c r="G119" s="73" t="s">
        <v>137</v>
      </c>
      <c r="H119" s="35">
        <v>1439666</v>
      </c>
      <c r="I119" s="35">
        <v>397</v>
      </c>
      <c r="J119" s="37" t="s">
        <v>16</v>
      </c>
      <c r="K119" s="37" t="s">
        <v>138</v>
      </c>
      <c r="L119" s="8">
        <v>6</v>
      </c>
      <c r="M119" s="8">
        <v>87140</v>
      </c>
      <c r="N119" s="9"/>
      <c r="O119" s="8">
        <v>32832</v>
      </c>
      <c r="P119" s="9"/>
      <c r="Q119" s="8">
        <v>2316</v>
      </c>
      <c r="R119" s="9"/>
      <c r="S119" s="8">
        <v>54134</v>
      </c>
      <c r="T119" s="9"/>
      <c r="U119" s="8">
        <v>0</v>
      </c>
      <c r="V119" s="9"/>
      <c r="W119" s="33">
        <v>176422</v>
      </c>
      <c r="X119" s="9"/>
      <c r="Y119" s="30">
        <v>43.66</v>
      </c>
      <c r="Z119" s="9"/>
      <c r="AA119" s="30">
        <v>16.600000000000001</v>
      </c>
      <c r="AB119" s="9"/>
      <c r="AC119" s="30">
        <v>1</v>
      </c>
      <c r="AD119" s="9"/>
      <c r="AE119" s="30">
        <v>29.66</v>
      </c>
      <c r="AF119" s="9"/>
      <c r="AG119" s="30">
        <v>0</v>
      </c>
      <c r="AH119" s="9"/>
      <c r="AI119" s="32">
        <v>90.92</v>
      </c>
      <c r="AJ119" s="12"/>
      <c r="AK119" s="22">
        <v>2118816</v>
      </c>
      <c r="AM119" s="22">
        <v>1175436</v>
      </c>
      <c r="AO119" s="22">
        <v>58290</v>
      </c>
      <c r="AQ119" s="22">
        <v>1387117</v>
      </c>
      <c r="AS119" s="26">
        <v>4739659</v>
      </c>
      <c r="AU119" s="23">
        <v>24.315100000000001</v>
      </c>
      <c r="AW119" s="23">
        <v>35.801499999999997</v>
      </c>
      <c r="AY119" s="23">
        <v>25.168399999999998</v>
      </c>
      <c r="BA119" s="23">
        <v>25.623799999999999</v>
      </c>
      <c r="BC119" s="24">
        <v>26.865500000000001</v>
      </c>
      <c r="BE119" s="1" t="str">
        <f t="shared" si="1"/>
        <v>No</v>
      </c>
    </row>
    <row r="120" spans="1:57" ht="11.25" customHeight="1">
      <c r="A120" s="7" t="s">
        <v>967</v>
      </c>
      <c r="B120" s="7" t="s">
        <v>560</v>
      </c>
      <c r="C120" s="37" t="s">
        <v>70</v>
      </c>
      <c r="D120" s="296">
        <v>3083</v>
      </c>
      <c r="E120" s="297">
        <v>30083</v>
      </c>
      <c r="F120" s="27" t="s">
        <v>142</v>
      </c>
      <c r="G120" s="73" t="s">
        <v>137</v>
      </c>
      <c r="H120" s="35">
        <v>1439666</v>
      </c>
      <c r="I120" s="35">
        <v>397</v>
      </c>
      <c r="J120" s="37" t="s">
        <v>6</v>
      </c>
      <c r="K120" s="37" t="s">
        <v>138</v>
      </c>
      <c r="L120" s="8">
        <v>242</v>
      </c>
      <c r="M120" s="8">
        <v>1217243</v>
      </c>
      <c r="N120" s="9"/>
      <c r="O120" s="8">
        <v>236380</v>
      </c>
      <c r="P120" s="9"/>
      <c r="Q120" s="8">
        <v>21814</v>
      </c>
      <c r="R120" s="9"/>
      <c r="S120" s="8">
        <v>289621</v>
      </c>
      <c r="T120" s="9"/>
      <c r="U120" s="8">
        <v>0</v>
      </c>
      <c r="V120" s="9"/>
      <c r="W120" s="33">
        <v>1765058</v>
      </c>
      <c r="X120" s="9"/>
      <c r="Y120" s="30">
        <v>578.52</v>
      </c>
      <c r="Z120" s="9"/>
      <c r="AA120" s="30">
        <v>113.34</v>
      </c>
      <c r="AB120" s="9"/>
      <c r="AC120" s="30">
        <v>13</v>
      </c>
      <c r="AD120" s="9"/>
      <c r="AE120" s="30">
        <v>159.66999999999999</v>
      </c>
      <c r="AF120" s="9"/>
      <c r="AG120" s="30">
        <v>0</v>
      </c>
      <c r="AH120" s="9"/>
      <c r="AI120" s="32">
        <v>864.53</v>
      </c>
      <c r="AJ120" s="12"/>
      <c r="AK120" s="22">
        <v>23029706</v>
      </c>
      <c r="AM120" s="22">
        <v>7870729</v>
      </c>
      <c r="AO120" s="22">
        <v>603645</v>
      </c>
      <c r="AQ120" s="22">
        <v>11352080</v>
      </c>
      <c r="AS120" s="26">
        <v>42856160</v>
      </c>
      <c r="AU120" s="23">
        <v>18.919599999999999</v>
      </c>
      <c r="AW120" s="23">
        <v>33.296900000000001</v>
      </c>
      <c r="AY120" s="23">
        <v>27.6724</v>
      </c>
      <c r="BA120" s="23">
        <v>39.196300000000001</v>
      </c>
      <c r="BC120" s="24">
        <v>24.2803</v>
      </c>
      <c r="BE120" s="1" t="str">
        <f t="shared" si="1"/>
        <v>No</v>
      </c>
    </row>
    <row r="121" spans="1:57" ht="11.25" customHeight="1">
      <c r="A121" s="7" t="s">
        <v>968</v>
      </c>
      <c r="B121" s="7" t="s">
        <v>214</v>
      </c>
      <c r="C121" s="37" t="s">
        <v>73</v>
      </c>
      <c r="D121" s="296">
        <v>40</v>
      </c>
      <c r="E121" s="297">
        <v>40</v>
      </c>
      <c r="F121" s="27" t="s">
        <v>142</v>
      </c>
      <c r="G121" s="73" t="s">
        <v>137</v>
      </c>
      <c r="H121" s="35">
        <v>3059393</v>
      </c>
      <c r="I121" s="35">
        <v>384</v>
      </c>
      <c r="J121" s="37" t="s">
        <v>16</v>
      </c>
      <c r="K121" s="37" t="s">
        <v>138</v>
      </c>
      <c r="L121" s="8">
        <v>54</v>
      </c>
      <c r="M121" s="8">
        <v>204807</v>
      </c>
      <c r="N121" s="9"/>
      <c r="O121" s="8">
        <v>88266</v>
      </c>
      <c r="P121" s="9"/>
      <c r="Q121" s="8">
        <v>276239</v>
      </c>
      <c r="R121" s="9"/>
      <c r="S121" s="8">
        <v>156368</v>
      </c>
      <c r="T121" s="9"/>
      <c r="U121" s="8">
        <v>937797</v>
      </c>
      <c r="V121" s="9"/>
      <c r="W121" s="33">
        <v>1663477</v>
      </c>
      <c r="X121" s="9"/>
      <c r="Y121" s="30">
        <v>125.3</v>
      </c>
      <c r="Z121" s="9"/>
      <c r="AA121" s="30">
        <v>59.14</v>
      </c>
      <c r="AB121" s="9"/>
      <c r="AC121" s="30">
        <v>164.78</v>
      </c>
      <c r="AD121" s="9"/>
      <c r="AE121" s="30">
        <v>84.48</v>
      </c>
      <c r="AF121" s="9"/>
      <c r="AG121" s="30">
        <v>489.17</v>
      </c>
      <c r="AH121" s="9"/>
      <c r="AI121" s="32">
        <v>922.87</v>
      </c>
      <c r="AJ121" s="12"/>
      <c r="AK121" s="22">
        <v>10126968</v>
      </c>
      <c r="AM121" s="22">
        <v>3938709</v>
      </c>
      <c r="AO121" s="22">
        <v>13503440</v>
      </c>
      <c r="AQ121" s="22">
        <v>7896632</v>
      </c>
      <c r="AS121" s="26">
        <v>35465749</v>
      </c>
      <c r="AU121" s="23">
        <v>49.446399999999997</v>
      </c>
      <c r="AW121" s="23">
        <v>44.623199999999997</v>
      </c>
      <c r="AY121" s="23">
        <v>48.883200000000002</v>
      </c>
      <c r="BA121" s="23">
        <v>50.500300000000003</v>
      </c>
      <c r="BC121" s="24">
        <v>21.3203</v>
      </c>
      <c r="BE121" s="1" t="str">
        <f t="shared" si="1"/>
        <v>No</v>
      </c>
    </row>
    <row r="122" spans="1:57" ht="11.25" customHeight="1">
      <c r="A122" s="7" t="s">
        <v>968</v>
      </c>
      <c r="B122" s="7" t="s">
        <v>214</v>
      </c>
      <c r="C122" s="37" t="s">
        <v>73</v>
      </c>
      <c r="D122" s="296">
        <v>40</v>
      </c>
      <c r="E122" s="297">
        <v>40</v>
      </c>
      <c r="F122" s="27" t="s">
        <v>142</v>
      </c>
      <c r="G122" s="73" t="s">
        <v>137</v>
      </c>
      <c r="H122" s="35">
        <v>3059393</v>
      </c>
      <c r="I122" s="35">
        <v>384</v>
      </c>
      <c r="J122" s="37" t="s">
        <v>13</v>
      </c>
      <c r="K122" s="37" t="s">
        <v>138</v>
      </c>
      <c r="L122" s="8">
        <v>210</v>
      </c>
      <c r="M122" s="8">
        <v>880976</v>
      </c>
      <c r="N122" s="9"/>
      <c r="O122" s="8">
        <v>237121</v>
      </c>
      <c r="P122" s="9"/>
      <c r="Q122" s="8">
        <v>57657</v>
      </c>
      <c r="R122" s="9"/>
      <c r="S122" s="8">
        <v>100987</v>
      </c>
      <c r="T122" s="9"/>
      <c r="U122" s="8">
        <v>2790</v>
      </c>
      <c r="V122" s="9"/>
      <c r="W122" s="33">
        <v>1279531</v>
      </c>
      <c r="X122" s="9"/>
      <c r="Y122" s="30">
        <v>475.2</v>
      </c>
      <c r="Z122" s="9"/>
      <c r="AA122" s="30">
        <v>137.41</v>
      </c>
      <c r="AB122" s="9"/>
      <c r="AC122" s="30">
        <v>32.619999999999997</v>
      </c>
      <c r="AD122" s="9"/>
      <c r="AE122" s="30">
        <v>55.77</v>
      </c>
      <c r="AF122" s="9"/>
      <c r="AG122" s="30">
        <v>1.47</v>
      </c>
      <c r="AH122" s="9"/>
      <c r="AI122" s="32">
        <v>702.47</v>
      </c>
      <c r="AJ122" s="12"/>
      <c r="AK122" s="22">
        <v>29830856</v>
      </c>
      <c r="AM122" s="22">
        <v>9270204</v>
      </c>
      <c r="AO122" s="22">
        <v>2012156</v>
      </c>
      <c r="AQ122" s="22">
        <v>5595037</v>
      </c>
      <c r="AS122" s="26">
        <v>46708253</v>
      </c>
      <c r="AU122" s="23">
        <v>33.8611</v>
      </c>
      <c r="AW122" s="23">
        <v>39.094799999999999</v>
      </c>
      <c r="AY122" s="23">
        <v>34.898699999999998</v>
      </c>
      <c r="BA122" s="23">
        <v>55.403500000000001</v>
      </c>
      <c r="BC122" s="24">
        <v>36.504199999999997</v>
      </c>
      <c r="BE122" s="1" t="str">
        <f t="shared" si="1"/>
        <v>No</v>
      </c>
    </row>
    <row r="123" spans="1:57" ht="11.25" customHeight="1">
      <c r="A123" s="7" t="s">
        <v>968</v>
      </c>
      <c r="B123" s="7" t="s">
        <v>214</v>
      </c>
      <c r="C123" s="37" t="s">
        <v>73</v>
      </c>
      <c r="D123" s="296">
        <v>40</v>
      </c>
      <c r="E123" s="297">
        <v>40</v>
      </c>
      <c r="F123" s="27" t="s">
        <v>142</v>
      </c>
      <c r="G123" s="73" t="s">
        <v>137</v>
      </c>
      <c r="H123" s="35">
        <v>3059393</v>
      </c>
      <c r="I123" s="35">
        <v>384</v>
      </c>
      <c r="J123" s="37" t="s">
        <v>10</v>
      </c>
      <c r="K123" s="37" t="s">
        <v>138</v>
      </c>
      <c r="L123" s="8">
        <v>2</v>
      </c>
      <c r="M123" s="8">
        <v>27628</v>
      </c>
      <c r="N123" s="9"/>
      <c r="O123" s="8">
        <v>8316</v>
      </c>
      <c r="P123" s="9"/>
      <c r="Q123" s="8">
        <v>8136</v>
      </c>
      <c r="R123" s="9"/>
      <c r="S123" s="8">
        <v>6274</v>
      </c>
      <c r="T123" s="9"/>
      <c r="U123" s="8">
        <v>44890</v>
      </c>
      <c r="V123" s="9"/>
      <c r="W123" s="33">
        <v>95244</v>
      </c>
      <c r="X123" s="9"/>
      <c r="Y123" s="30">
        <v>15.07</v>
      </c>
      <c r="Z123" s="9"/>
      <c r="AA123" s="30">
        <v>4.87</v>
      </c>
      <c r="AB123" s="9"/>
      <c r="AC123" s="30">
        <v>4.38</v>
      </c>
      <c r="AD123" s="9"/>
      <c r="AE123" s="30">
        <v>3.23</v>
      </c>
      <c r="AF123" s="9"/>
      <c r="AG123" s="30">
        <v>23.27</v>
      </c>
      <c r="AH123" s="9"/>
      <c r="AI123" s="32">
        <v>50.82</v>
      </c>
      <c r="AJ123" s="12"/>
      <c r="AK123" s="22">
        <v>981616</v>
      </c>
      <c r="AM123" s="22">
        <v>406870</v>
      </c>
      <c r="AO123" s="22">
        <v>389836</v>
      </c>
      <c r="AQ123" s="22">
        <v>423301</v>
      </c>
      <c r="AS123" s="26">
        <v>2201623</v>
      </c>
      <c r="AU123" s="23">
        <v>35.529800000000002</v>
      </c>
      <c r="AW123" s="23">
        <v>48.926200000000001</v>
      </c>
      <c r="AY123" s="23">
        <v>47.914900000000003</v>
      </c>
      <c r="BA123" s="23">
        <v>67.469099999999997</v>
      </c>
      <c r="BC123" s="24">
        <v>23.115600000000001</v>
      </c>
      <c r="BE123" s="1" t="str">
        <f t="shared" si="1"/>
        <v>No</v>
      </c>
    </row>
    <row r="124" spans="1:57" ht="11.25" customHeight="1">
      <c r="A124" s="7" t="s">
        <v>408</v>
      </c>
      <c r="B124" s="7" t="s">
        <v>409</v>
      </c>
      <c r="C124" s="37" t="s">
        <v>54</v>
      </c>
      <c r="D124" s="296">
        <v>2004</v>
      </c>
      <c r="E124" s="297">
        <v>20004</v>
      </c>
      <c r="F124" s="27" t="s">
        <v>142</v>
      </c>
      <c r="G124" s="73" t="s">
        <v>137</v>
      </c>
      <c r="H124" s="35">
        <v>935906</v>
      </c>
      <c r="I124" s="35">
        <v>358</v>
      </c>
      <c r="J124" s="37" t="s">
        <v>9</v>
      </c>
      <c r="K124" s="37" t="s">
        <v>138</v>
      </c>
      <c r="L124" s="8">
        <v>62</v>
      </c>
      <c r="M124" s="8">
        <v>196675</v>
      </c>
      <c r="N124" s="9"/>
      <c r="O124" s="8">
        <v>15012</v>
      </c>
      <c r="P124" s="9"/>
      <c r="Q124" s="8">
        <v>1710</v>
      </c>
      <c r="R124" s="9"/>
      <c r="S124" s="8">
        <v>611</v>
      </c>
      <c r="T124" s="9"/>
      <c r="U124" s="8">
        <v>0</v>
      </c>
      <c r="V124" s="9"/>
      <c r="W124" s="33">
        <v>214008</v>
      </c>
      <c r="X124" s="9"/>
      <c r="Y124" s="30">
        <v>92.9</v>
      </c>
      <c r="Z124" s="9"/>
      <c r="AA124" s="30">
        <v>7.2</v>
      </c>
      <c r="AB124" s="9"/>
      <c r="AC124" s="30">
        <v>0.9</v>
      </c>
      <c r="AD124" s="9"/>
      <c r="AE124" s="30">
        <v>0.3</v>
      </c>
      <c r="AF124" s="9"/>
      <c r="AG124" s="30">
        <v>0</v>
      </c>
      <c r="AH124" s="9"/>
      <c r="AI124" s="32">
        <v>101.3</v>
      </c>
      <c r="AJ124" s="12"/>
      <c r="AK124" s="22">
        <v>3075049</v>
      </c>
      <c r="AM124" s="22">
        <v>434054</v>
      </c>
      <c r="AO124" s="22">
        <v>38902</v>
      </c>
      <c r="AQ124" s="22">
        <v>16795</v>
      </c>
      <c r="AS124" s="26">
        <v>3564800</v>
      </c>
      <c r="AU124" s="23">
        <v>15.635199999999999</v>
      </c>
      <c r="AW124" s="23">
        <v>28.913799999999998</v>
      </c>
      <c r="AY124" s="23">
        <v>22.749700000000001</v>
      </c>
      <c r="BA124" s="23">
        <v>27.4877</v>
      </c>
      <c r="BC124" s="24">
        <v>16.657299999999999</v>
      </c>
      <c r="BE124" s="1" t="str">
        <f t="shared" si="1"/>
        <v>No</v>
      </c>
    </row>
    <row r="125" spans="1:57" ht="11.25" customHeight="1">
      <c r="A125" s="7" t="s">
        <v>408</v>
      </c>
      <c r="B125" s="7" t="s">
        <v>409</v>
      </c>
      <c r="C125" s="37" t="s">
        <v>54</v>
      </c>
      <c r="D125" s="296">
        <v>2004</v>
      </c>
      <c r="E125" s="297">
        <v>20004</v>
      </c>
      <c r="F125" s="27" t="s">
        <v>142</v>
      </c>
      <c r="G125" s="73" t="s">
        <v>137</v>
      </c>
      <c r="H125" s="35">
        <v>935906</v>
      </c>
      <c r="I125" s="35">
        <v>358</v>
      </c>
      <c r="J125" s="37" t="s">
        <v>6</v>
      </c>
      <c r="K125" s="37" t="s">
        <v>138</v>
      </c>
      <c r="L125" s="8">
        <v>273</v>
      </c>
      <c r="M125" s="8">
        <v>1148167</v>
      </c>
      <c r="N125" s="9"/>
      <c r="O125" s="8">
        <v>358392</v>
      </c>
      <c r="P125" s="9"/>
      <c r="Q125" s="8">
        <v>58971</v>
      </c>
      <c r="R125" s="9"/>
      <c r="S125" s="8">
        <v>40121</v>
      </c>
      <c r="T125" s="9"/>
      <c r="U125" s="8">
        <v>0</v>
      </c>
      <c r="V125" s="9"/>
      <c r="W125" s="33">
        <v>1605651</v>
      </c>
      <c r="X125" s="9"/>
      <c r="Y125" s="30">
        <v>591</v>
      </c>
      <c r="Z125" s="9"/>
      <c r="AA125" s="30">
        <v>188</v>
      </c>
      <c r="AB125" s="9"/>
      <c r="AC125" s="30">
        <v>29.7</v>
      </c>
      <c r="AD125" s="9"/>
      <c r="AE125" s="30">
        <v>20</v>
      </c>
      <c r="AF125" s="9"/>
      <c r="AG125" s="30">
        <v>0</v>
      </c>
      <c r="AH125" s="9"/>
      <c r="AI125" s="32">
        <v>828.7</v>
      </c>
      <c r="AJ125" s="12"/>
      <c r="AK125" s="22">
        <v>24255377</v>
      </c>
      <c r="AM125" s="22">
        <v>8870269</v>
      </c>
      <c r="AO125" s="22">
        <v>1359400</v>
      </c>
      <c r="AQ125" s="22">
        <v>792410</v>
      </c>
      <c r="AS125" s="26">
        <v>35277456</v>
      </c>
      <c r="AU125" s="23">
        <v>21.125299999999999</v>
      </c>
      <c r="AW125" s="23">
        <v>24.7502</v>
      </c>
      <c r="AY125" s="23">
        <v>23.052</v>
      </c>
      <c r="BA125" s="23">
        <v>19.750499999999999</v>
      </c>
      <c r="BC125" s="24">
        <v>21.970800000000001</v>
      </c>
      <c r="BE125" s="1" t="str">
        <f t="shared" si="1"/>
        <v>No</v>
      </c>
    </row>
    <row r="126" spans="1:57" ht="11.25" customHeight="1">
      <c r="A126" s="7" t="s">
        <v>408</v>
      </c>
      <c r="B126" s="7" t="s">
        <v>409</v>
      </c>
      <c r="C126" s="37" t="s">
        <v>54</v>
      </c>
      <c r="D126" s="296">
        <v>2004</v>
      </c>
      <c r="E126" s="297">
        <v>20004</v>
      </c>
      <c r="F126" s="27" t="s">
        <v>142</v>
      </c>
      <c r="G126" s="73" t="s">
        <v>137</v>
      </c>
      <c r="H126" s="35">
        <v>935906</v>
      </c>
      <c r="I126" s="35">
        <v>358</v>
      </c>
      <c r="J126" s="37" t="s">
        <v>16</v>
      </c>
      <c r="K126" s="37" t="s">
        <v>138</v>
      </c>
      <c r="L126" s="8">
        <v>23</v>
      </c>
      <c r="M126" s="8">
        <v>92000</v>
      </c>
      <c r="N126" s="9"/>
      <c r="O126" s="8">
        <v>49953</v>
      </c>
      <c r="P126" s="9"/>
      <c r="Q126" s="8">
        <v>109509</v>
      </c>
      <c r="R126" s="9"/>
      <c r="S126" s="8">
        <v>6014</v>
      </c>
      <c r="T126" s="9"/>
      <c r="U126" s="8">
        <v>156</v>
      </c>
      <c r="V126" s="9"/>
      <c r="W126" s="33">
        <v>257632</v>
      </c>
      <c r="X126" s="9"/>
      <c r="Y126" s="30">
        <v>50.9</v>
      </c>
      <c r="Z126" s="9"/>
      <c r="AA126" s="30">
        <v>24.1</v>
      </c>
      <c r="AB126" s="9"/>
      <c r="AC126" s="30">
        <v>63.5</v>
      </c>
      <c r="AD126" s="9"/>
      <c r="AE126" s="30">
        <v>4</v>
      </c>
      <c r="AF126" s="9"/>
      <c r="AG126" s="30">
        <v>0.3</v>
      </c>
      <c r="AH126" s="9"/>
      <c r="AI126" s="32">
        <v>142.80000000000001</v>
      </c>
      <c r="AJ126" s="12"/>
      <c r="AK126" s="22">
        <v>2266139</v>
      </c>
      <c r="AM126" s="22">
        <v>838893</v>
      </c>
      <c r="AO126" s="22">
        <v>3077033</v>
      </c>
      <c r="AQ126" s="22">
        <v>235790</v>
      </c>
      <c r="AS126" s="26">
        <v>6417855</v>
      </c>
      <c r="AU126" s="23">
        <v>24.631900000000002</v>
      </c>
      <c r="AW126" s="23">
        <v>16.793600000000001</v>
      </c>
      <c r="AY126" s="23">
        <v>28.098400000000002</v>
      </c>
      <c r="BA126" s="23">
        <v>39.206899999999997</v>
      </c>
      <c r="BC126" s="24">
        <v>24.910900000000002</v>
      </c>
      <c r="BE126" s="1" t="str">
        <f t="shared" si="1"/>
        <v>No</v>
      </c>
    </row>
    <row r="127" spans="1:57" ht="11.25" customHeight="1">
      <c r="A127" s="7" t="s">
        <v>969</v>
      </c>
      <c r="B127" s="7" t="s">
        <v>487</v>
      </c>
      <c r="C127" s="37" t="s">
        <v>57</v>
      </c>
      <c r="D127" s="296">
        <v>5012</v>
      </c>
      <c r="E127" s="297">
        <v>50012</v>
      </c>
      <c r="F127" s="27" t="s">
        <v>142</v>
      </c>
      <c r="G127" s="73" t="s">
        <v>137</v>
      </c>
      <c r="H127" s="35">
        <v>1624827</v>
      </c>
      <c r="I127" s="35">
        <v>348</v>
      </c>
      <c r="J127" s="37" t="s">
        <v>6</v>
      </c>
      <c r="K127" s="37" t="s">
        <v>138</v>
      </c>
      <c r="L127" s="8">
        <v>299</v>
      </c>
      <c r="M127" s="8">
        <v>1107086</v>
      </c>
      <c r="N127" s="9"/>
      <c r="O127" s="8">
        <v>334189</v>
      </c>
      <c r="P127" s="9"/>
      <c r="Q127" s="8">
        <v>58117</v>
      </c>
      <c r="R127" s="9"/>
      <c r="S127" s="8">
        <v>171853</v>
      </c>
      <c r="T127" s="9"/>
      <c r="U127" s="8">
        <v>0</v>
      </c>
      <c r="V127" s="9"/>
      <c r="W127" s="33">
        <v>1671245</v>
      </c>
      <c r="X127" s="9"/>
      <c r="Y127" s="30">
        <v>526</v>
      </c>
      <c r="Z127" s="9"/>
      <c r="AA127" s="30">
        <v>173</v>
      </c>
      <c r="AB127" s="9"/>
      <c r="AC127" s="30">
        <v>31</v>
      </c>
      <c r="AD127" s="9"/>
      <c r="AE127" s="30">
        <v>93</v>
      </c>
      <c r="AF127" s="9"/>
      <c r="AG127" s="30">
        <v>0</v>
      </c>
      <c r="AH127" s="9"/>
      <c r="AI127" s="32">
        <v>823</v>
      </c>
      <c r="AJ127" s="12"/>
      <c r="AK127" s="22">
        <v>28869022</v>
      </c>
      <c r="AM127" s="22">
        <v>9647064</v>
      </c>
      <c r="AO127" s="22">
        <v>1486890</v>
      </c>
      <c r="AQ127" s="22">
        <v>5972286</v>
      </c>
      <c r="AS127" s="26">
        <v>45975262</v>
      </c>
      <c r="AU127" s="23">
        <v>26.076599999999999</v>
      </c>
      <c r="AW127" s="23">
        <v>28.867100000000001</v>
      </c>
      <c r="AY127" s="23">
        <v>25.584399999999999</v>
      </c>
      <c r="BA127" s="23">
        <v>34.752299999999998</v>
      </c>
      <c r="BC127" s="24">
        <v>27.509599999999999</v>
      </c>
      <c r="BE127" s="1" t="str">
        <f t="shared" si="1"/>
        <v>No</v>
      </c>
    </row>
    <row r="128" spans="1:57" ht="11.25" customHeight="1">
      <c r="A128" s="7" t="s">
        <v>430</v>
      </c>
      <c r="B128" s="7" t="s">
        <v>431</v>
      </c>
      <c r="C128" s="37" t="s">
        <v>26</v>
      </c>
      <c r="D128" s="296">
        <v>4027</v>
      </c>
      <c r="E128" s="297">
        <v>40027</v>
      </c>
      <c r="F128" s="27" t="s">
        <v>142</v>
      </c>
      <c r="G128" s="73" t="s">
        <v>137</v>
      </c>
      <c r="H128" s="35">
        <v>2441770</v>
      </c>
      <c r="I128" s="35">
        <v>345</v>
      </c>
      <c r="J128" s="37" t="s">
        <v>6</v>
      </c>
      <c r="K128" s="37" t="s">
        <v>138</v>
      </c>
      <c r="L128" s="8">
        <v>193</v>
      </c>
      <c r="M128" s="8">
        <v>880795</v>
      </c>
      <c r="N128" s="9"/>
      <c r="O128" s="8">
        <v>129204</v>
      </c>
      <c r="P128" s="9"/>
      <c r="Q128" s="8">
        <v>68469</v>
      </c>
      <c r="R128" s="9"/>
      <c r="S128" s="8">
        <v>144546</v>
      </c>
      <c r="T128" s="9"/>
      <c r="U128" s="8">
        <v>1472</v>
      </c>
      <c r="V128" s="9"/>
      <c r="W128" s="33">
        <v>1224486</v>
      </c>
      <c r="X128" s="9"/>
      <c r="Y128" s="30">
        <v>421</v>
      </c>
      <c r="Z128" s="9"/>
      <c r="AA128" s="30">
        <v>65</v>
      </c>
      <c r="AB128" s="9"/>
      <c r="AC128" s="30">
        <v>33</v>
      </c>
      <c r="AD128" s="9"/>
      <c r="AE128" s="30">
        <v>83</v>
      </c>
      <c r="AF128" s="9"/>
      <c r="AG128" s="30">
        <v>0.7</v>
      </c>
      <c r="AH128" s="9"/>
      <c r="AI128" s="32">
        <v>602.70000000000005</v>
      </c>
      <c r="AJ128" s="12"/>
      <c r="AK128" s="22">
        <v>19732200</v>
      </c>
      <c r="AM128" s="22">
        <v>3785529</v>
      </c>
      <c r="AO128" s="22">
        <v>554968</v>
      </c>
      <c r="AQ128" s="22">
        <v>3720602</v>
      </c>
      <c r="AS128" s="26">
        <v>27793299</v>
      </c>
      <c r="AU128" s="23">
        <v>22.402699999999999</v>
      </c>
      <c r="AW128" s="23">
        <v>29.2989</v>
      </c>
      <c r="AY128" s="23">
        <v>8.1053999999999995</v>
      </c>
      <c r="BA128" s="23">
        <v>25.739899999999999</v>
      </c>
      <c r="BC128" s="24">
        <v>22.697900000000001</v>
      </c>
      <c r="BE128" s="1" t="str">
        <f t="shared" si="1"/>
        <v>No</v>
      </c>
    </row>
    <row r="129" spans="1:57" ht="11.25" customHeight="1">
      <c r="A129" s="7" t="s">
        <v>970</v>
      </c>
      <c r="B129" s="7" t="s">
        <v>250</v>
      </c>
      <c r="C129" s="37" t="s">
        <v>11</v>
      </c>
      <c r="D129" s="296">
        <v>9033</v>
      </c>
      <c r="E129" s="297">
        <v>90033</v>
      </c>
      <c r="F129" s="27" t="s">
        <v>140</v>
      </c>
      <c r="G129" s="73" t="s">
        <v>137</v>
      </c>
      <c r="H129" s="35">
        <v>843168</v>
      </c>
      <c r="I129" s="35">
        <v>336</v>
      </c>
      <c r="J129" s="37" t="s">
        <v>10</v>
      </c>
      <c r="K129" s="37" t="s">
        <v>138</v>
      </c>
      <c r="L129" s="8">
        <v>6</v>
      </c>
      <c r="M129" s="8">
        <v>45716</v>
      </c>
      <c r="N129" s="9"/>
      <c r="O129" s="8">
        <v>9524</v>
      </c>
      <c r="P129" s="9"/>
      <c r="Q129" s="8">
        <v>2267</v>
      </c>
      <c r="R129" s="9"/>
      <c r="S129" s="8">
        <v>9416</v>
      </c>
      <c r="T129" s="9"/>
      <c r="U129" s="8">
        <v>0</v>
      </c>
      <c r="V129" s="9"/>
      <c r="W129" s="33">
        <v>66923</v>
      </c>
      <c r="X129" s="9"/>
      <c r="Y129" s="30">
        <v>23</v>
      </c>
      <c r="Z129" s="9"/>
      <c r="AA129" s="30">
        <v>4</v>
      </c>
      <c r="AB129" s="9"/>
      <c r="AC129" s="30">
        <v>1</v>
      </c>
      <c r="AD129" s="9"/>
      <c r="AE129" s="30">
        <v>5</v>
      </c>
      <c r="AF129" s="9"/>
      <c r="AG129" s="30">
        <v>0</v>
      </c>
      <c r="AH129" s="9"/>
      <c r="AI129" s="32">
        <v>33</v>
      </c>
      <c r="AJ129" s="12"/>
      <c r="AK129" s="22">
        <v>779310</v>
      </c>
      <c r="AM129" s="22">
        <v>214402</v>
      </c>
      <c r="AO129" s="22">
        <v>53600</v>
      </c>
      <c r="AQ129" s="22">
        <v>221838</v>
      </c>
      <c r="AS129" s="26">
        <v>1269150</v>
      </c>
      <c r="AU129" s="23">
        <v>17.046800000000001</v>
      </c>
      <c r="AW129" s="23">
        <v>22.511800000000001</v>
      </c>
      <c r="AY129" s="23">
        <v>23.643599999999999</v>
      </c>
      <c r="BA129" s="23">
        <v>23.559699999999999</v>
      </c>
      <c r="BC129" s="24">
        <v>18.964300000000001</v>
      </c>
      <c r="BE129" s="1" t="str">
        <f t="shared" si="1"/>
        <v>No</v>
      </c>
    </row>
    <row r="130" spans="1:57" ht="11.25" customHeight="1">
      <c r="A130" s="7" t="s">
        <v>970</v>
      </c>
      <c r="B130" s="7" t="s">
        <v>250</v>
      </c>
      <c r="C130" s="37" t="s">
        <v>11</v>
      </c>
      <c r="D130" s="296">
        <v>9033</v>
      </c>
      <c r="E130" s="297">
        <v>90033</v>
      </c>
      <c r="F130" s="27" t="s">
        <v>140</v>
      </c>
      <c r="G130" s="73" t="s">
        <v>137</v>
      </c>
      <c r="H130" s="35">
        <v>843168</v>
      </c>
      <c r="I130" s="35">
        <v>336</v>
      </c>
      <c r="J130" s="37" t="s">
        <v>6</v>
      </c>
      <c r="K130" s="37" t="s">
        <v>138</v>
      </c>
      <c r="L130" s="8">
        <v>204</v>
      </c>
      <c r="M130" s="8">
        <v>941304</v>
      </c>
      <c r="N130" s="9"/>
      <c r="O130" s="8">
        <v>205190</v>
      </c>
      <c r="P130" s="9"/>
      <c r="Q130" s="8">
        <v>21925</v>
      </c>
      <c r="R130" s="9"/>
      <c r="S130" s="8">
        <v>101171</v>
      </c>
      <c r="T130" s="9"/>
      <c r="U130" s="8">
        <v>0</v>
      </c>
      <c r="V130" s="9"/>
      <c r="W130" s="33">
        <v>1269590</v>
      </c>
      <c r="X130" s="9"/>
      <c r="Y130" s="30">
        <v>467</v>
      </c>
      <c r="Z130" s="9"/>
      <c r="AA130" s="30">
        <v>108</v>
      </c>
      <c r="AB130" s="9"/>
      <c r="AC130" s="30">
        <v>11</v>
      </c>
      <c r="AD130" s="9"/>
      <c r="AE130" s="30">
        <v>57</v>
      </c>
      <c r="AF130" s="9"/>
      <c r="AG130" s="30">
        <v>0</v>
      </c>
      <c r="AH130" s="9"/>
      <c r="AI130" s="32">
        <v>643</v>
      </c>
      <c r="AJ130" s="12"/>
      <c r="AK130" s="22">
        <v>19875521</v>
      </c>
      <c r="AM130" s="22">
        <v>5093556</v>
      </c>
      <c r="AO130" s="22">
        <v>301485</v>
      </c>
      <c r="AQ130" s="22">
        <v>2301662</v>
      </c>
      <c r="AS130" s="26">
        <v>27572224</v>
      </c>
      <c r="AU130" s="23">
        <v>21.114899999999999</v>
      </c>
      <c r="AW130" s="23">
        <v>24.823599999999999</v>
      </c>
      <c r="AY130" s="23">
        <v>13.7507</v>
      </c>
      <c r="BA130" s="23">
        <v>22.7502</v>
      </c>
      <c r="BC130" s="24">
        <v>21.717400000000001</v>
      </c>
      <c r="BE130" s="1" t="str">
        <f t="shared" ref="BE130:BE193" si="2">IF(BD130&amp;BB130&amp;AZ130&amp;AX130&amp;AV130&amp;AT130&amp;AR130&amp;AP130&amp;AN130&amp;AL130&amp;AJ130&amp;AH130&amp;AF130&amp;AD130&amp;AB130&amp;Z130&amp;X130&amp;V130&amp;T130&amp;R130&amp;P130&amp;N130&lt;&gt;"","Yes","No")</f>
        <v>No</v>
      </c>
    </row>
    <row r="131" spans="1:57" ht="11.25" customHeight="1">
      <c r="A131" s="7" t="s">
        <v>970</v>
      </c>
      <c r="B131" s="7" t="s">
        <v>250</v>
      </c>
      <c r="C131" s="37" t="s">
        <v>11</v>
      </c>
      <c r="D131" s="296">
        <v>9033</v>
      </c>
      <c r="E131" s="297">
        <v>90033</v>
      </c>
      <c r="F131" s="27" t="s">
        <v>140</v>
      </c>
      <c r="G131" s="73" t="s">
        <v>137</v>
      </c>
      <c r="H131" s="35">
        <v>843168</v>
      </c>
      <c r="I131" s="35">
        <v>336</v>
      </c>
      <c r="J131" s="37" t="s">
        <v>9</v>
      </c>
      <c r="K131" s="37" t="s">
        <v>138</v>
      </c>
      <c r="L131" s="8">
        <v>126</v>
      </c>
      <c r="M131" s="8">
        <v>472685</v>
      </c>
      <c r="N131" s="9"/>
      <c r="O131" s="8">
        <v>0</v>
      </c>
      <c r="P131" s="9"/>
      <c r="Q131" s="8">
        <v>2610</v>
      </c>
      <c r="R131" s="9"/>
      <c r="S131" s="8">
        <v>19197</v>
      </c>
      <c r="T131" s="9"/>
      <c r="U131" s="8">
        <v>0</v>
      </c>
      <c r="V131" s="9"/>
      <c r="W131" s="33">
        <v>494492</v>
      </c>
      <c r="X131" s="9"/>
      <c r="Y131" s="30">
        <v>244</v>
      </c>
      <c r="Z131" s="9"/>
      <c r="AA131" s="30">
        <v>0</v>
      </c>
      <c r="AB131" s="9"/>
      <c r="AC131" s="30">
        <v>2</v>
      </c>
      <c r="AD131" s="9"/>
      <c r="AE131" s="30">
        <v>10</v>
      </c>
      <c r="AF131" s="9"/>
      <c r="AG131" s="30">
        <v>0</v>
      </c>
      <c r="AH131" s="9"/>
      <c r="AI131" s="32">
        <v>256</v>
      </c>
      <c r="AJ131" s="12"/>
      <c r="AK131" s="22">
        <v>6909300</v>
      </c>
      <c r="AM131" s="22">
        <v>0</v>
      </c>
      <c r="AO131" s="22">
        <v>45017</v>
      </c>
      <c r="AQ131" s="22">
        <v>381164</v>
      </c>
      <c r="AS131" s="26">
        <v>7335481</v>
      </c>
      <c r="AU131" s="23">
        <v>14.617100000000001</v>
      </c>
      <c r="AY131" s="23">
        <v>17.247900000000001</v>
      </c>
      <c r="BA131" s="23">
        <v>19.855399999999999</v>
      </c>
      <c r="BC131" s="24">
        <v>14.8344</v>
      </c>
      <c r="BE131" s="1" t="str">
        <f t="shared" si="2"/>
        <v>No</v>
      </c>
    </row>
    <row r="132" spans="1:57" ht="11.25" customHeight="1">
      <c r="A132" s="7" t="s">
        <v>315</v>
      </c>
      <c r="B132" s="7" t="s">
        <v>316</v>
      </c>
      <c r="C132" s="37" t="s">
        <v>70</v>
      </c>
      <c r="D132" s="296">
        <v>3006</v>
      </c>
      <c r="E132" s="297">
        <v>30006</v>
      </c>
      <c r="F132" s="27" t="s">
        <v>317</v>
      </c>
      <c r="G132" s="73" t="s">
        <v>137</v>
      </c>
      <c r="H132" s="35">
        <v>953556</v>
      </c>
      <c r="I132" s="35">
        <v>330</v>
      </c>
      <c r="J132" s="37" t="s">
        <v>17</v>
      </c>
      <c r="K132" s="37" t="s">
        <v>138</v>
      </c>
      <c r="L132" s="8">
        <v>8</v>
      </c>
      <c r="M132" s="8">
        <v>1098</v>
      </c>
      <c r="N132" s="9"/>
      <c r="O132" s="8">
        <v>20</v>
      </c>
      <c r="P132" s="9"/>
      <c r="Q132" s="8">
        <v>60</v>
      </c>
      <c r="R132" s="9"/>
      <c r="S132" s="8">
        <v>177</v>
      </c>
      <c r="T132" s="9"/>
      <c r="U132" s="8">
        <v>1920</v>
      </c>
      <c r="V132" s="9"/>
      <c r="W132" s="33">
        <v>3275</v>
      </c>
      <c r="X132" s="9"/>
      <c r="Y132" s="30">
        <v>0.53</v>
      </c>
      <c r="Z132" s="9"/>
      <c r="AA132" s="30">
        <v>0.02</v>
      </c>
      <c r="AB132" s="9"/>
      <c r="AC132" s="30">
        <v>0.04</v>
      </c>
      <c r="AD132" s="9"/>
      <c r="AE132" s="30">
        <v>0.09</v>
      </c>
      <c r="AF132" s="9"/>
      <c r="AG132" s="30">
        <v>1</v>
      </c>
      <c r="AH132" s="9"/>
      <c r="AI132" s="32">
        <v>1.68</v>
      </c>
      <c r="AJ132" s="12"/>
      <c r="AK132" s="22">
        <v>26338</v>
      </c>
      <c r="AM132" s="22">
        <v>525</v>
      </c>
      <c r="AO132" s="22">
        <v>1023</v>
      </c>
      <c r="AQ132" s="22">
        <v>6807</v>
      </c>
      <c r="AS132" s="26">
        <v>34693</v>
      </c>
      <c r="AU132" s="23">
        <v>23.987200000000001</v>
      </c>
      <c r="AW132" s="23">
        <v>26.25</v>
      </c>
      <c r="AY132" s="23">
        <v>17.05</v>
      </c>
      <c r="BA132" s="23">
        <v>38.457599999999999</v>
      </c>
      <c r="BC132" s="24">
        <v>10.593299999999999</v>
      </c>
      <c r="BE132" s="1" t="str">
        <f t="shared" si="2"/>
        <v>No</v>
      </c>
    </row>
    <row r="133" spans="1:57" ht="11.25" customHeight="1">
      <c r="A133" s="7" t="s">
        <v>315</v>
      </c>
      <c r="B133" s="7" t="s">
        <v>316</v>
      </c>
      <c r="C133" s="37" t="s">
        <v>70</v>
      </c>
      <c r="D133" s="296">
        <v>3006</v>
      </c>
      <c r="E133" s="297">
        <v>30006</v>
      </c>
      <c r="F133" s="27" t="s">
        <v>317</v>
      </c>
      <c r="G133" s="73" t="s">
        <v>137</v>
      </c>
      <c r="H133" s="35">
        <v>953556</v>
      </c>
      <c r="I133" s="35">
        <v>330</v>
      </c>
      <c r="J133" s="37" t="s">
        <v>6</v>
      </c>
      <c r="K133" s="37" t="s">
        <v>138</v>
      </c>
      <c r="L133" s="8">
        <v>115</v>
      </c>
      <c r="M133" s="8">
        <v>603106</v>
      </c>
      <c r="N133" s="9"/>
      <c r="O133" s="8">
        <v>96459</v>
      </c>
      <c r="P133" s="9"/>
      <c r="Q133" s="8">
        <v>36722</v>
      </c>
      <c r="R133" s="9"/>
      <c r="S133" s="8">
        <v>112366</v>
      </c>
      <c r="T133" s="9"/>
      <c r="U133" s="8">
        <v>0</v>
      </c>
      <c r="V133" s="9"/>
      <c r="W133" s="33">
        <v>848653</v>
      </c>
      <c r="X133" s="9"/>
      <c r="Y133" s="30">
        <v>311</v>
      </c>
      <c r="Z133" s="9"/>
      <c r="AA133" s="30">
        <v>48</v>
      </c>
      <c r="AB133" s="9"/>
      <c r="AC133" s="30">
        <v>20</v>
      </c>
      <c r="AD133" s="9"/>
      <c r="AE133" s="30">
        <v>74</v>
      </c>
      <c r="AF133" s="9"/>
      <c r="AG133" s="30">
        <v>0</v>
      </c>
      <c r="AH133" s="9"/>
      <c r="AI133" s="32">
        <v>453</v>
      </c>
      <c r="AJ133" s="12"/>
      <c r="AK133" s="22">
        <v>12912927</v>
      </c>
      <c r="AM133" s="22">
        <v>2227518</v>
      </c>
      <c r="AO133" s="22">
        <v>758691</v>
      </c>
      <c r="AQ133" s="22">
        <v>3337110</v>
      </c>
      <c r="AS133" s="26">
        <v>19236246</v>
      </c>
      <c r="AU133" s="23">
        <v>21.410699999999999</v>
      </c>
      <c r="AW133" s="23">
        <v>23.0929</v>
      </c>
      <c r="AY133" s="23">
        <v>20.660399999999999</v>
      </c>
      <c r="BA133" s="23">
        <v>29.698599999999999</v>
      </c>
      <c r="BC133" s="24">
        <v>22.666799999999999</v>
      </c>
      <c r="BE133" s="1" t="str">
        <f t="shared" si="2"/>
        <v>No</v>
      </c>
    </row>
    <row r="134" spans="1:57" ht="11.25" customHeight="1">
      <c r="A134" s="7" t="s">
        <v>211</v>
      </c>
      <c r="B134" s="7" t="s">
        <v>212</v>
      </c>
      <c r="C134" s="37" t="s">
        <v>57</v>
      </c>
      <c r="D134" s="296">
        <v>5016</v>
      </c>
      <c r="E134" s="297">
        <v>50016</v>
      </c>
      <c r="F134" s="27" t="s">
        <v>142</v>
      </c>
      <c r="G134" s="73" t="s">
        <v>137</v>
      </c>
      <c r="H134" s="35">
        <v>1368035</v>
      </c>
      <c r="I134" s="35">
        <v>328</v>
      </c>
      <c r="J134" s="37" t="s">
        <v>6</v>
      </c>
      <c r="K134" s="37" t="s">
        <v>138</v>
      </c>
      <c r="L134" s="8">
        <v>268</v>
      </c>
      <c r="M134" s="8">
        <v>1512418</v>
      </c>
      <c r="N134" s="9"/>
      <c r="O134" s="8">
        <v>334681</v>
      </c>
      <c r="P134" s="9"/>
      <c r="Q134" s="8">
        <v>58824</v>
      </c>
      <c r="R134" s="9"/>
      <c r="S134" s="8">
        <v>245006</v>
      </c>
      <c r="T134" s="9"/>
      <c r="U134" s="8">
        <v>0</v>
      </c>
      <c r="V134" s="9"/>
      <c r="W134" s="33">
        <v>2150929</v>
      </c>
      <c r="X134" s="9"/>
      <c r="Y134" s="30">
        <v>843</v>
      </c>
      <c r="Z134" s="9"/>
      <c r="AA134" s="30">
        <v>173</v>
      </c>
      <c r="AB134" s="9"/>
      <c r="AC134" s="30">
        <v>30</v>
      </c>
      <c r="AD134" s="9"/>
      <c r="AE134" s="30">
        <v>142</v>
      </c>
      <c r="AF134" s="9"/>
      <c r="AG134" s="30">
        <v>0</v>
      </c>
      <c r="AH134" s="9"/>
      <c r="AI134" s="32">
        <v>1188</v>
      </c>
      <c r="AJ134" s="12"/>
      <c r="AK134" s="22">
        <v>38873903</v>
      </c>
      <c r="AM134" s="22">
        <v>9597747</v>
      </c>
      <c r="AO134" s="22">
        <v>1928631</v>
      </c>
      <c r="AQ134" s="22">
        <v>8860083</v>
      </c>
      <c r="AS134" s="26">
        <v>59260364</v>
      </c>
      <c r="AU134" s="23">
        <v>25.703099999999999</v>
      </c>
      <c r="AW134" s="23">
        <v>28.677299999999999</v>
      </c>
      <c r="AY134" s="23">
        <v>32.786499999999997</v>
      </c>
      <c r="BA134" s="23">
        <v>36.162700000000001</v>
      </c>
      <c r="BC134" s="24">
        <v>27.551100000000002</v>
      </c>
      <c r="BE134" s="1" t="str">
        <f t="shared" si="2"/>
        <v>No</v>
      </c>
    </row>
    <row r="135" spans="1:57" ht="11.25" customHeight="1">
      <c r="A135" s="7" t="s">
        <v>525</v>
      </c>
      <c r="B135" s="7" t="s">
        <v>526</v>
      </c>
      <c r="C135" s="37" t="s">
        <v>34</v>
      </c>
      <c r="D135" s="296">
        <v>4018</v>
      </c>
      <c r="E135" s="297">
        <v>40018</v>
      </c>
      <c r="F135" s="27" t="s">
        <v>142</v>
      </c>
      <c r="G135" s="73" t="s">
        <v>137</v>
      </c>
      <c r="H135" s="35">
        <v>972546</v>
      </c>
      <c r="I135" s="35">
        <v>328</v>
      </c>
      <c r="J135" s="37" t="s">
        <v>6</v>
      </c>
      <c r="K135" s="37" t="s">
        <v>138</v>
      </c>
      <c r="L135" s="8">
        <v>181</v>
      </c>
      <c r="M135" s="8">
        <v>766203</v>
      </c>
      <c r="N135" s="9"/>
      <c r="O135" s="8">
        <v>203199</v>
      </c>
      <c r="P135" s="9"/>
      <c r="Q135" s="8">
        <v>22957</v>
      </c>
      <c r="R135" s="9"/>
      <c r="S135" s="8">
        <v>117876</v>
      </c>
      <c r="T135" s="9"/>
      <c r="U135" s="8">
        <v>0</v>
      </c>
      <c r="V135" s="9"/>
      <c r="W135" s="33">
        <v>1110235</v>
      </c>
      <c r="X135" s="9"/>
      <c r="Y135" s="30">
        <v>386</v>
      </c>
      <c r="Z135" s="9"/>
      <c r="AA135" s="30">
        <v>107.5</v>
      </c>
      <c r="AB135" s="9"/>
      <c r="AC135" s="30">
        <v>11.94</v>
      </c>
      <c r="AD135" s="9"/>
      <c r="AE135" s="30">
        <v>70.7</v>
      </c>
      <c r="AF135" s="9"/>
      <c r="AG135" s="30">
        <v>0</v>
      </c>
      <c r="AH135" s="9"/>
      <c r="AI135" s="32">
        <v>576.14</v>
      </c>
      <c r="AJ135" s="12"/>
      <c r="AK135" s="22">
        <v>18712125</v>
      </c>
      <c r="AM135" s="22">
        <v>5197611</v>
      </c>
      <c r="AO135" s="22">
        <v>597813</v>
      </c>
      <c r="AQ135" s="22">
        <v>3491958</v>
      </c>
      <c r="AS135" s="26">
        <v>27999507</v>
      </c>
      <c r="AU135" s="23">
        <v>24.421900000000001</v>
      </c>
      <c r="AW135" s="23">
        <v>25.578900000000001</v>
      </c>
      <c r="AY135" s="23">
        <v>26.040600000000001</v>
      </c>
      <c r="BA135" s="23">
        <v>29.623999999999999</v>
      </c>
      <c r="BC135" s="24">
        <v>25.2194</v>
      </c>
      <c r="BE135" s="1" t="str">
        <f t="shared" si="2"/>
        <v>No</v>
      </c>
    </row>
    <row r="136" spans="1:57" ht="11.25" customHeight="1">
      <c r="A136" s="7" t="s">
        <v>525</v>
      </c>
      <c r="B136" s="7" t="s">
        <v>526</v>
      </c>
      <c r="C136" s="37" t="s">
        <v>34</v>
      </c>
      <c r="D136" s="296">
        <v>4018</v>
      </c>
      <c r="E136" s="297">
        <v>40018</v>
      </c>
      <c r="F136" s="27" t="s">
        <v>142</v>
      </c>
      <c r="G136" s="73" t="s">
        <v>137</v>
      </c>
      <c r="H136" s="35">
        <v>972546</v>
      </c>
      <c r="I136" s="35">
        <v>328</v>
      </c>
      <c r="J136" s="37" t="s">
        <v>9</v>
      </c>
      <c r="K136" s="37" t="s">
        <v>138</v>
      </c>
      <c r="L136" s="8">
        <v>1</v>
      </c>
      <c r="M136" s="8">
        <v>1532</v>
      </c>
      <c r="N136" s="9"/>
      <c r="O136" s="8">
        <v>1021</v>
      </c>
      <c r="P136" s="9"/>
      <c r="Q136" s="8">
        <v>115</v>
      </c>
      <c r="R136" s="9"/>
      <c r="S136" s="8">
        <v>520</v>
      </c>
      <c r="T136" s="9"/>
      <c r="U136" s="8">
        <v>0</v>
      </c>
      <c r="V136" s="9"/>
      <c r="W136" s="33">
        <v>3188</v>
      </c>
      <c r="X136" s="9"/>
      <c r="Y136" s="30">
        <v>1.06</v>
      </c>
      <c r="Z136" s="9"/>
      <c r="AA136" s="30">
        <v>0.5</v>
      </c>
      <c r="AB136" s="9"/>
      <c r="AC136" s="30">
        <v>0.06</v>
      </c>
      <c r="AD136" s="9"/>
      <c r="AE136" s="30">
        <v>0.3</v>
      </c>
      <c r="AF136" s="9"/>
      <c r="AG136" s="30">
        <v>0</v>
      </c>
      <c r="AH136" s="9"/>
      <c r="AI136" s="32">
        <v>1.92</v>
      </c>
      <c r="AJ136" s="12"/>
      <c r="AK136" s="22">
        <v>36615</v>
      </c>
      <c r="AM136" s="22">
        <v>26117</v>
      </c>
      <c r="AO136" s="22">
        <v>2995</v>
      </c>
      <c r="AQ136" s="22">
        <v>13354</v>
      </c>
      <c r="AS136" s="26">
        <v>79081</v>
      </c>
      <c r="AU136" s="23">
        <v>23.900099999999998</v>
      </c>
      <c r="AW136" s="23">
        <v>25.579799999999999</v>
      </c>
      <c r="AY136" s="23">
        <v>26.043500000000002</v>
      </c>
      <c r="BA136" s="23">
        <v>25.680800000000001</v>
      </c>
      <c r="BC136" s="24">
        <v>24.805800000000001</v>
      </c>
      <c r="BE136" s="1" t="str">
        <f t="shared" si="2"/>
        <v>No</v>
      </c>
    </row>
    <row r="137" spans="1:57" ht="11.25" customHeight="1">
      <c r="A137" s="7" t="s">
        <v>496</v>
      </c>
      <c r="B137" s="7" t="s">
        <v>233</v>
      </c>
      <c r="C137" s="37" t="s">
        <v>39</v>
      </c>
      <c r="D137" s="296">
        <v>5031</v>
      </c>
      <c r="E137" s="297">
        <v>50031</v>
      </c>
      <c r="F137" s="27" t="s">
        <v>142</v>
      </c>
      <c r="G137" s="73" t="s">
        <v>137</v>
      </c>
      <c r="H137" s="35">
        <v>3734090</v>
      </c>
      <c r="I137" s="35">
        <v>322</v>
      </c>
      <c r="J137" s="37" t="s">
        <v>9</v>
      </c>
      <c r="K137" s="37" t="s">
        <v>138</v>
      </c>
      <c r="L137" s="8">
        <v>85</v>
      </c>
      <c r="M137" s="8">
        <v>334531</v>
      </c>
      <c r="N137" s="9"/>
      <c r="O137" s="8">
        <v>37257</v>
      </c>
      <c r="P137" s="9"/>
      <c r="Q137" s="8">
        <v>0</v>
      </c>
      <c r="R137" s="9"/>
      <c r="S137" s="8">
        <v>44959</v>
      </c>
      <c r="T137" s="9"/>
      <c r="U137" s="8">
        <v>0</v>
      </c>
      <c r="V137" s="9"/>
      <c r="W137" s="33">
        <v>416747</v>
      </c>
      <c r="X137" s="9"/>
      <c r="Y137" s="30">
        <v>159</v>
      </c>
      <c r="Z137" s="9"/>
      <c r="AA137" s="30">
        <v>20</v>
      </c>
      <c r="AB137" s="9"/>
      <c r="AC137" s="30">
        <v>0</v>
      </c>
      <c r="AD137" s="9"/>
      <c r="AE137" s="30">
        <v>30</v>
      </c>
      <c r="AF137" s="9"/>
      <c r="AG137" s="30">
        <v>0</v>
      </c>
      <c r="AH137" s="9"/>
      <c r="AI137" s="32">
        <v>209</v>
      </c>
      <c r="AJ137" s="12"/>
      <c r="AK137" s="22">
        <v>5025576</v>
      </c>
      <c r="AM137" s="22">
        <v>585234</v>
      </c>
      <c r="AO137" s="22">
        <v>0</v>
      </c>
      <c r="AQ137" s="22">
        <v>1165202</v>
      </c>
      <c r="AS137" s="26">
        <v>6776012</v>
      </c>
      <c r="AU137" s="23">
        <v>15.0228</v>
      </c>
      <c r="AW137" s="23">
        <v>15.708</v>
      </c>
      <c r="BA137" s="23">
        <v>25.917000000000002</v>
      </c>
      <c r="BC137" s="24">
        <v>16.2593</v>
      </c>
      <c r="BE137" s="1" t="str">
        <f t="shared" si="2"/>
        <v>No</v>
      </c>
    </row>
    <row r="138" spans="1:57" ht="11.25" customHeight="1">
      <c r="A138" s="7" t="s">
        <v>496</v>
      </c>
      <c r="B138" s="7" t="s">
        <v>233</v>
      </c>
      <c r="C138" s="37" t="s">
        <v>39</v>
      </c>
      <c r="D138" s="296">
        <v>5031</v>
      </c>
      <c r="E138" s="297">
        <v>50031</v>
      </c>
      <c r="F138" s="27" t="s">
        <v>142</v>
      </c>
      <c r="G138" s="73" t="s">
        <v>137</v>
      </c>
      <c r="H138" s="35">
        <v>3734090</v>
      </c>
      <c r="I138" s="35">
        <v>322</v>
      </c>
      <c r="J138" s="37" t="s">
        <v>6</v>
      </c>
      <c r="K138" s="37" t="s">
        <v>138</v>
      </c>
      <c r="L138" s="8">
        <v>220</v>
      </c>
      <c r="M138" s="8">
        <v>1048129</v>
      </c>
      <c r="N138" s="9"/>
      <c r="O138" s="8">
        <v>249409</v>
      </c>
      <c r="P138" s="9"/>
      <c r="Q138" s="8">
        <v>0</v>
      </c>
      <c r="R138" s="9"/>
      <c r="S138" s="8">
        <v>134880</v>
      </c>
      <c r="T138" s="9"/>
      <c r="U138" s="8">
        <v>0</v>
      </c>
      <c r="V138" s="9"/>
      <c r="W138" s="33">
        <v>1432418</v>
      </c>
      <c r="X138" s="9"/>
      <c r="Y138" s="30">
        <v>407</v>
      </c>
      <c r="Z138" s="9"/>
      <c r="AA138" s="30">
        <v>134</v>
      </c>
      <c r="AB138" s="9"/>
      <c r="AC138" s="30">
        <v>0</v>
      </c>
      <c r="AD138" s="9"/>
      <c r="AE138" s="30">
        <v>89</v>
      </c>
      <c r="AF138" s="9"/>
      <c r="AG138" s="30">
        <v>0</v>
      </c>
      <c r="AH138" s="9"/>
      <c r="AI138" s="32">
        <v>630</v>
      </c>
      <c r="AJ138" s="12"/>
      <c r="AK138" s="22">
        <v>20555027</v>
      </c>
      <c r="AM138" s="22">
        <v>6784785</v>
      </c>
      <c r="AO138" s="22">
        <v>0</v>
      </c>
      <c r="AQ138" s="22">
        <v>3717715</v>
      </c>
      <c r="AS138" s="26">
        <v>31057527</v>
      </c>
      <c r="AU138" s="23">
        <v>19.6112</v>
      </c>
      <c r="AW138" s="23">
        <v>27.203399999999998</v>
      </c>
      <c r="BA138" s="23">
        <v>27.563099999999999</v>
      </c>
      <c r="BC138" s="24">
        <v>21.681899999999999</v>
      </c>
      <c r="BE138" s="1" t="str">
        <f t="shared" si="2"/>
        <v>No</v>
      </c>
    </row>
    <row r="139" spans="1:57" ht="11.25" customHeight="1">
      <c r="A139" s="7" t="s">
        <v>343</v>
      </c>
      <c r="B139" s="7" t="s">
        <v>344</v>
      </c>
      <c r="C139" s="37" t="s">
        <v>41</v>
      </c>
      <c r="D139" s="296">
        <v>7005</v>
      </c>
      <c r="E139" s="297">
        <v>70005</v>
      </c>
      <c r="F139" s="27" t="s">
        <v>142</v>
      </c>
      <c r="G139" s="73" t="s">
        <v>137</v>
      </c>
      <c r="H139" s="35">
        <v>1519417</v>
      </c>
      <c r="I139" s="35">
        <v>311</v>
      </c>
      <c r="J139" s="37" t="s">
        <v>9</v>
      </c>
      <c r="K139" s="37" t="s">
        <v>138</v>
      </c>
      <c r="L139" s="8">
        <v>9</v>
      </c>
      <c r="M139" s="8">
        <v>41235</v>
      </c>
      <c r="N139" s="9"/>
      <c r="O139" s="8">
        <v>7852</v>
      </c>
      <c r="P139" s="9"/>
      <c r="Q139" s="8">
        <v>1598</v>
      </c>
      <c r="R139" s="9"/>
      <c r="S139" s="8">
        <v>6157</v>
      </c>
      <c r="T139" s="9"/>
      <c r="U139" s="8">
        <v>0</v>
      </c>
      <c r="V139" s="9"/>
      <c r="W139" s="33">
        <v>56842</v>
      </c>
      <c r="X139" s="9"/>
      <c r="Y139" s="30">
        <v>23</v>
      </c>
      <c r="Z139" s="9"/>
      <c r="AA139" s="30">
        <v>4</v>
      </c>
      <c r="AB139" s="9"/>
      <c r="AC139" s="30">
        <v>1</v>
      </c>
      <c r="AD139" s="9"/>
      <c r="AE139" s="30">
        <v>3</v>
      </c>
      <c r="AF139" s="9"/>
      <c r="AG139" s="30">
        <v>0</v>
      </c>
      <c r="AH139" s="9"/>
      <c r="AI139" s="32">
        <v>31</v>
      </c>
      <c r="AJ139" s="12"/>
      <c r="AK139" s="22">
        <v>759300</v>
      </c>
      <c r="AM139" s="22">
        <v>172809</v>
      </c>
      <c r="AO139" s="22">
        <v>42429</v>
      </c>
      <c r="AQ139" s="22">
        <v>165971</v>
      </c>
      <c r="AS139" s="26">
        <v>1140509</v>
      </c>
      <c r="AU139" s="23">
        <v>18.414000000000001</v>
      </c>
      <c r="AW139" s="23">
        <v>22.008299999999998</v>
      </c>
      <c r="AY139" s="23">
        <v>26.551300000000001</v>
      </c>
      <c r="BA139" s="23">
        <v>26.956499999999998</v>
      </c>
      <c r="BC139" s="24">
        <v>20.064499999999999</v>
      </c>
      <c r="BE139" s="1" t="str">
        <f t="shared" si="2"/>
        <v>No</v>
      </c>
    </row>
    <row r="140" spans="1:57" ht="11.25" customHeight="1">
      <c r="A140" s="7" t="s">
        <v>343</v>
      </c>
      <c r="B140" s="7" t="s">
        <v>344</v>
      </c>
      <c r="C140" s="37" t="s">
        <v>41</v>
      </c>
      <c r="D140" s="296">
        <v>7005</v>
      </c>
      <c r="E140" s="297">
        <v>70005</v>
      </c>
      <c r="F140" s="27" t="s">
        <v>142</v>
      </c>
      <c r="G140" s="73" t="s">
        <v>137</v>
      </c>
      <c r="H140" s="35">
        <v>1519417</v>
      </c>
      <c r="I140" s="35">
        <v>311</v>
      </c>
      <c r="J140" s="37" t="s">
        <v>6</v>
      </c>
      <c r="K140" s="37" t="s">
        <v>138</v>
      </c>
      <c r="L140" s="8">
        <v>160</v>
      </c>
      <c r="M140" s="8">
        <v>884673</v>
      </c>
      <c r="N140" s="9"/>
      <c r="O140" s="8">
        <v>236300</v>
      </c>
      <c r="P140" s="9"/>
      <c r="Q140" s="8">
        <v>65941</v>
      </c>
      <c r="R140" s="9"/>
      <c r="S140" s="8">
        <v>179287</v>
      </c>
      <c r="T140" s="9"/>
      <c r="U140" s="8">
        <v>1972</v>
      </c>
      <c r="V140" s="9"/>
      <c r="W140" s="33">
        <v>1368173</v>
      </c>
      <c r="X140" s="9"/>
      <c r="Y140" s="30">
        <v>427</v>
      </c>
      <c r="Z140" s="9"/>
      <c r="AA140" s="30">
        <v>113</v>
      </c>
      <c r="AB140" s="9"/>
      <c r="AC140" s="30">
        <v>33</v>
      </c>
      <c r="AD140" s="9"/>
      <c r="AE140" s="30">
        <v>100</v>
      </c>
      <c r="AF140" s="9"/>
      <c r="AG140" s="30">
        <v>1</v>
      </c>
      <c r="AH140" s="9"/>
      <c r="AI140" s="32">
        <v>674</v>
      </c>
      <c r="AJ140" s="12"/>
      <c r="AK140" s="22">
        <v>21122977</v>
      </c>
      <c r="AM140" s="22">
        <v>6732250</v>
      </c>
      <c r="AO140" s="22">
        <v>1807242</v>
      </c>
      <c r="AQ140" s="22">
        <v>5189418</v>
      </c>
      <c r="AS140" s="26">
        <v>34851887</v>
      </c>
      <c r="AU140" s="23">
        <v>23.8766</v>
      </c>
      <c r="AW140" s="23">
        <v>28.490300000000001</v>
      </c>
      <c r="AY140" s="23">
        <v>27.407</v>
      </c>
      <c r="BA140" s="23">
        <v>28.944800000000001</v>
      </c>
      <c r="BC140" s="24">
        <v>25.473299999999998</v>
      </c>
      <c r="BE140" s="1" t="str">
        <f t="shared" si="2"/>
        <v>No</v>
      </c>
    </row>
    <row r="141" spans="1:57" ht="11.25" customHeight="1">
      <c r="A141" s="7" t="s">
        <v>343</v>
      </c>
      <c r="B141" s="7" t="s">
        <v>344</v>
      </c>
      <c r="C141" s="37" t="s">
        <v>41</v>
      </c>
      <c r="D141" s="296">
        <v>7005</v>
      </c>
      <c r="E141" s="297">
        <v>70005</v>
      </c>
      <c r="F141" s="27" t="s">
        <v>142</v>
      </c>
      <c r="G141" s="73" t="s">
        <v>137</v>
      </c>
      <c r="H141" s="35">
        <v>1519417</v>
      </c>
      <c r="I141" s="35">
        <v>311</v>
      </c>
      <c r="J141" s="37" t="s">
        <v>17</v>
      </c>
      <c r="K141" s="37" t="s">
        <v>138</v>
      </c>
      <c r="L141" s="8">
        <v>11</v>
      </c>
      <c r="M141" s="8">
        <v>63689</v>
      </c>
      <c r="N141" s="9"/>
      <c r="O141" s="8">
        <v>19231</v>
      </c>
      <c r="P141" s="9"/>
      <c r="Q141" s="8">
        <v>5125</v>
      </c>
      <c r="R141" s="9"/>
      <c r="S141" s="8">
        <v>18422</v>
      </c>
      <c r="T141" s="9"/>
      <c r="U141" s="8">
        <v>0</v>
      </c>
      <c r="V141" s="9"/>
      <c r="W141" s="33">
        <v>106467</v>
      </c>
      <c r="X141" s="9"/>
      <c r="Y141" s="30">
        <v>34</v>
      </c>
      <c r="Z141" s="9"/>
      <c r="AA141" s="30">
        <v>9</v>
      </c>
      <c r="AB141" s="9"/>
      <c r="AC141" s="30">
        <v>3</v>
      </c>
      <c r="AD141" s="9"/>
      <c r="AE141" s="30">
        <v>9</v>
      </c>
      <c r="AF141" s="9"/>
      <c r="AG141" s="30">
        <v>0</v>
      </c>
      <c r="AH141" s="9"/>
      <c r="AI141" s="32">
        <v>55</v>
      </c>
      <c r="AJ141" s="12"/>
      <c r="AK141" s="22">
        <v>1745448</v>
      </c>
      <c r="AM141" s="22">
        <v>539901</v>
      </c>
      <c r="AO141" s="22">
        <v>140203</v>
      </c>
      <c r="AQ141" s="22">
        <v>523093</v>
      </c>
      <c r="AS141" s="26">
        <v>2948645</v>
      </c>
      <c r="AU141" s="23">
        <v>27.405799999999999</v>
      </c>
      <c r="AW141" s="23">
        <v>28.0745</v>
      </c>
      <c r="AY141" s="23">
        <v>27.3567</v>
      </c>
      <c r="BA141" s="23">
        <v>28.395</v>
      </c>
      <c r="BC141" s="24">
        <v>27.695399999999999</v>
      </c>
      <c r="BE141" s="1" t="str">
        <f t="shared" si="2"/>
        <v>No</v>
      </c>
    </row>
    <row r="142" spans="1:57" ht="11.25" customHeight="1">
      <c r="A142" s="7" t="s">
        <v>971</v>
      </c>
      <c r="B142" s="7" t="s">
        <v>233</v>
      </c>
      <c r="C142" s="37" t="s">
        <v>39</v>
      </c>
      <c r="D142" s="296">
        <v>5119</v>
      </c>
      <c r="E142" s="297">
        <v>50119</v>
      </c>
      <c r="F142" s="27" t="s">
        <v>140</v>
      </c>
      <c r="G142" s="73" t="s">
        <v>137</v>
      </c>
      <c r="H142" s="35">
        <v>3734090</v>
      </c>
      <c r="I142" s="35">
        <v>309</v>
      </c>
      <c r="J142" s="37" t="s">
        <v>6</v>
      </c>
      <c r="K142" s="37" t="s">
        <v>138</v>
      </c>
      <c r="L142" s="8">
        <v>243</v>
      </c>
      <c r="M142" s="8">
        <v>1503875</v>
      </c>
      <c r="N142" s="9"/>
      <c r="O142" s="8">
        <v>402196</v>
      </c>
      <c r="P142" s="9"/>
      <c r="Q142" s="8">
        <v>78606</v>
      </c>
      <c r="R142" s="9"/>
      <c r="S142" s="8">
        <v>79796</v>
      </c>
      <c r="T142" s="9"/>
      <c r="U142" s="8">
        <v>0</v>
      </c>
      <c r="V142" s="9"/>
      <c r="W142" s="33">
        <v>2064473</v>
      </c>
      <c r="X142" s="9"/>
      <c r="Y142" s="30">
        <v>673</v>
      </c>
      <c r="Z142" s="9"/>
      <c r="AA142" s="30">
        <v>167</v>
      </c>
      <c r="AB142" s="9"/>
      <c r="AC142" s="30">
        <v>31</v>
      </c>
      <c r="AD142" s="9"/>
      <c r="AE142" s="30">
        <v>41</v>
      </c>
      <c r="AF142" s="9"/>
      <c r="AG142" s="30">
        <v>0</v>
      </c>
      <c r="AH142" s="9"/>
      <c r="AI142" s="32">
        <v>912</v>
      </c>
      <c r="AJ142" s="12"/>
      <c r="AK142" s="22">
        <v>30672972</v>
      </c>
      <c r="AM142" s="22">
        <v>10414055</v>
      </c>
      <c r="AO142" s="22">
        <v>1862749</v>
      </c>
      <c r="AQ142" s="22">
        <v>2460334</v>
      </c>
      <c r="AS142" s="26">
        <v>45410110</v>
      </c>
      <c r="AU142" s="23">
        <v>20.396000000000001</v>
      </c>
      <c r="AW142" s="23">
        <v>25.893000000000001</v>
      </c>
      <c r="AY142" s="23">
        <v>23.697299999999998</v>
      </c>
      <c r="BA142" s="23">
        <v>30.832799999999999</v>
      </c>
      <c r="BC142" s="24">
        <v>21.995999999999999</v>
      </c>
      <c r="BE142" s="1" t="str">
        <f t="shared" si="2"/>
        <v>No</v>
      </c>
    </row>
    <row r="143" spans="1:57" ht="11.25" customHeight="1">
      <c r="A143" s="7" t="s">
        <v>972</v>
      </c>
      <c r="B143" s="7" t="s">
        <v>447</v>
      </c>
      <c r="C143" s="37" t="s">
        <v>37</v>
      </c>
      <c r="D143" s="296">
        <v>3051</v>
      </c>
      <c r="E143" s="297">
        <v>30051</v>
      </c>
      <c r="F143" s="27" t="s">
        <v>140</v>
      </c>
      <c r="G143" s="73" t="s">
        <v>137</v>
      </c>
      <c r="H143" s="35">
        <v>4586770</v>
      </c>
      <c r="I143" s="35">
        <v>307</v>
      </c>
      <c r="J143" s="37" t="s">
        <v>6</v>
      </c>
      <c r="K143" s="37" t="s">
        <v>138</v>
      </c>
      <c r="L143" s="8">
        <v>307</v>
      </c>
      <c r="M143" s="8">
        <v>1520560</v>
      </c>
      <c r="N143" s="9"/>
      <c r="O143" s="8">
        <v>124395</v>
      </c>
      <c r="P143" s="9"/>
      <c r="Q143" s="8">
        <v>471</v>
      </c>
      <c r="R143" s="9"/>
      <c r="S143" s="8">
        <v>241978</v>
      </c>
      <c r="T143" s="9"/>
      <c r="U143" s="8">
        <v>388</v>
      </c>
      <c r="V143" s="9"/>
      <c r="W143" s="33">
        <v>1887792</v>
      </c>
      <c r="X143" s="9"/>
      <c r="Y143" s="30">
        <v>753</v>
      </c>
      <c r="Z143" s="9"/>
      <c r="AA143" s="30">
        <v>84</v>
      </c>
      <c r="AB143" s="9"/>
      <c r="AC143" s="30">
        <v>1</v>
      </c>
      <c r="AD143" s="9"/>
      <c r="AE143" s="30">
        <v>136</v>
      </c>
      <c r="AF143" s="9"/>
      <c r="AG143" s="30">
        <v>0.23</v>
      </c>
      <c r="AH143" s="9"/>
      <c r="AI143" s="32">
        <v>974.23</v>
      </c>
      <c r="AJ143" s="12"/>
      <c r="AK143" s="22">
        <v>41869777</v>
      </c>
      <c r="AM143" s="22">
        <v>4876984</v>
      </c>
      <c r="AO143" s="22">
        <v>12269</v>
      </c>
      <c r="AQ143" s="22">
        <v>9265361</v>
      </c>
      <c r="AS143" s="26">
        <v>56024391</v>
      </c>
      <c r="AU143" s="23">
        <v>27.535799999999998</v>
      </c>
      <c r="AW143" s="23">
        <v>39.205599999999997</v>
      </c>
      <c r="AY143" s="23">
        <v>26.0488</v>
      </c>
      <c r="BA143" s="23">
        <v>38.290100000000002</v>
      </c>
      <c r="BC143" s="24">
        <v>29.677199999999999</v>
      </c>
      <c r="BE143" s="1" t="str">
        <f t="shared" si="2"/>
        <v>No</v>
      </c>
    </row>
    <row r="144" spans="1:57" ht="11.25" customHeight="1">
      <c r="A144" s="7" t="s">
        <v>489</v>
      </c>
      <c r="B144" s="7" t="s">
        <v>490</v>
      </c>
      <c r="C144" s="37" t="s">
        <v>73</v>
      </c>
      <c r="D144" s="296">
        <v>2</v>
      </c>
      <c r="E144" s="297">
        <v>2</v>
      </c>
      <c r="F144" s="27" t="s">
        <v>142</v>
      </c>
      <c r="G144" s="73" t="s">
        <v>137</v>
      </c>
      <c r="H144" s="35">
        <v>387847</v>
      </c>
      <c r="I144" s="35">
        <v>306</v>
      </c>
      <c r="J144" s="37" t="s">
        <v>7</v>
      </c>
      <c r="K144" s="37" t="s">
        <v>138</v>
      </c>
      <c r="L144" s="8">
        <v>81</v>
      </c>
      <c r="M144" s="8">
        <v>0</v>
      </c>
      <c r="N144" s="9"/>
      <c r="O144" s="8">
        <v>0</v>
      </c>
      <c r="P144" s="9"/>
      <c r="Q144" s="8">
        <v>0</v>
      </c>
      <c r="R144" s="9"/>
      <c r="S144" s="8">
        <v>4569</v>
      </c>
      <c r="T144" s="9"/>
      <c r="U144" s="8">
        <v>26</v>
      </c>
      <c r="V144" s="9"/>
      <c r="W144" s="33">
        <v>4595</v>
      </c>
      <c r="X144" s="9"/>
      <c r="Y144" s="30">
        <v>0</v>
      </c>
      <c r="Z144" s="9"/>
      <c r="AA144" s="30">
        <v>0</v>
      </c>
      <c r="AB144" s="9"/>
      <c r="AC144" s="30">
        <v>0</v>
      </c>
      <c r="AD144" s="9"/>
      <c r="AE144" s="30">
        <v>2.4700000000000002</v>
      </c>
      <c r="AF144" s="9"/>
      <c r="AG144" s="30">
        <v>0.01</v>
      </c>
      <c r="AH144" s="9"/>
      <c r="AI144" s="32">
        <v>2.48</v>
      </c>
      <c r="AJ144" s="12"/>
      <c r="AK144" s="22">
        <v>0</v>
      </c>
      <c r="AM144" s="22">
        <v>0</v>
      </c>
      <c r="AO144" s="22">
        <v>0</v>
      </c>
      <c r="AQ144" s="22">
        <v>139550</v>
      </c>
      <c r="AS144" s="26">
        <v>139550</v>
      </c>
      <c r="BA144" s="23">
        <v>30.5428</v>
      </c>
      <c r="BC144" s="24">
        <v>30.37</v>
      </c>
      <c r="BE144" s="1" t="str">
        <f t="shared" si="2"/>
        <v>No</v>
      </c>
    </row>
    <row r="145" spans="1:57" ht="11.25" customHeight="1">
      <c r="A145" s="7" t="s">
        <v>489</v>
      </c>
      <c r="B145" s="7" t="s">
        <v>490</v>
      </c>
      <c r="C145" s="37" t="s">
        <v>73</v>
      </c>
      <c r="D145" s="296">
        <v>2</v>
      </c>
      <c r="E145" s="297">
        <v>2</v>
      </c>
      <c r="F145" s="27" t="s">
        <v>142</v>
      </c>
      <c r="G145" s="73" t="s">
        <v>137</v>
      </c>
      <c r="H145" s="35">
        <v>387847</v>
      </c>
      <c r="I145" s="35">
        <v>306</v>
      </c>
      <c r="J145" s="37" t="s">
        <v>9</v>
      </c>
      <c r="K145" s="37" t="s">
        <v>138</v>
      </c>
      <c r="L145" s="8">
        <v>57</v>
      </c>
      <c r="M145" s="8">
        <v>147183</v>
      </c>
      <c r="N145" s="9"/>
      <c r="O145" s="8">
        <v>23623</v>
      </c>
      <c r="P145" s="9"/>
      <c r="Q145" s="8">
        <v>0</v>
      </c>
      <c r="R145" s="9"/>
      <c r="S145" s="8">
        <v>18727</v>
      </c>
      <c r="T145" s="9"/>
      <c r="U145" s="8">
        <v>613</v>
      </c>
      <c r="V145" s="9"/>
      <c r="W145" s="33">
        <v>190146</v>
      </c>
      <c r="X145" s="9"/>
      <c r="Y145" s="30">
        <v>83</v>
      </c>
      <c r="Z145" s="9"/>
      <c r="AA145" s="30">
        <v>13</v>
      </c>
      <c r="AB145" s="9"/>
      <c r="AC145" s="30">
        <v>0</v>
      </c>
      <c r="AD145" s="9"/>
      <c r="AE145" s="30">
        <v>10.86</v>
      </c>
      <c r="AF145" s="9"/>
      <c r="AG145" s="30">
        <v>0.35</v>
      </c>
      <c r="AH145" s="9"/>
      <c r="AI145" s="32">
        <v>107.21</v>
      </c>
      <c r="AJ145" s="12"/>
      <c r="AK145" s="22">
        <v>3275402</v>
      </c>
      <c r="AM145" s="22">
        <v>603648</v>
      </c>
      <c r="AO145" s="22">
        <v>0</v>
      </c>
      <c r="AQ145" s="22">
        <v>640992</v>
      </c>
      <c r="AS145" s="26">
        <v>4520042</v>
      </c>
      <c r="AU145" s="23">
        <v>22.253900000000002</v>
      </c>
      <c r="AW145" s="23">
        <v>25.5534</v>
      </c>
      <c r="BA145" s="23">
        <v>34.228200000000001</v>
      </c>
      <c r="BC145" s="24">
        <v>23.7714</v>
      </c>
      <c r="BE145" s="1" t="str">
        <f t="shared" si="2"/>
        <v>No</v>
      </c>
    </row>
    <row r="146" spans="1:57" ht="11.25" customHeight="1">
      <c r="A146" s="7" t="s">
        <v>489</v>
      </c>
      <c r="B146" s="7" t="s">
        <v>490</v>
      </c>
      <c r="C146" s="37" t="s">
        <v>73</v>
      </c>
      <c r="D146" s="296">
        <v>2</v>
      </c>
      <c r="E146" s="297">
        <v>2</v>
      </c>
      <c r="F146" s="27" t="s">
        <v>142</v>
      </c>
      <c r="G146" s="73" t="s">
        <v>137</v>
      </c>
      <c r="H146" s="35">
        <v>387847</v>
      </c>
      <c r="I146" s="35">
        <v>306</v>
      </c>
      <c r="J146" s="37" t="s">
        <v>6</v>
      </c>
      <c r="K146" s="37" t="s">
        <v>138</v>
      </c>
      <c r="L146" s="8">
        <v>117</v>
      </c>
      <c r="M146" s="8">
        <v>589962</v>
      </c>
      <c r="N146" s="9"/>
      <c r="O146" s="8">
        <v>112266</v>
      </c>
      <c r="P146" s="9"/>
      <c r="Q146" s="8">
        <v>44814</v>
      </c>
      <c r="R146" s="9"/>
      <c r="S146" s="8">
        <v>116836</v>
      </c>
      <c r="T146" s="9"/>
      <c r="U146" s="8">
        <v>2314</v>
      </c>
      <c r="V146" s="9"/>
      <c r="W146" s="33">
        <v>866192</v>
      </c>
      <c r="X146" s="9"/>
      <c r="Y146" s="30">
        <v>321</v>
      </c>
      <c r="Z146" s="9"/>
      <c r="AA146" s="30">
        <v>66</v>
      </c>
      <c r="AB146" s="9"/>
      <c r="AC146" s="30">
        <v>25</v>
      </c>
      <c r="AD146" s="9"/>
      <c r="AE146" s="30">
        <v>66.06</v>
      </c>
      <c r="AF146" s="9"/>
      <c r="AG146" s="30">
        <v>1.25</v>
      </c>
      <c r="AH146" s="9"/>
      <c r="AI146" s="32">
        <v>479.31</v>
      </c>
      <c r="AJ146" s="12"/>
      <c r="AK146" s="22">
        <v>15559260</v>
      </c>
      <c r="AM146" s="22">
        <v>3051950</v>
      </c>
      <c r="AO146" s="22">
        <v>995147</v>
      </c>
      <c r="AQ146" s="22">
        <v>3908574</v>
      </c>
      <c r="AS146" s="26">
        <v>23514931</v>
      </c>
      <c r="AU146" s="23">
        <v>26.3733</v>
      </c>
      <c r="AW146" s="23">
        <v>27.184999999999999</v>
      </c>
      <c r="AY146" s="23">
        <v>22.206199999999999</v>
      </c>
      <c r="BA146" s="23">
        <v>33.453499999999998</v>
      </c>
      <c r="BC146" s="24">
        <v>27.147500000000001</v>
      </c>
      <c r="BE146" s="1" t="str">
        <f t="shared" si="2"/>
        <v>No</v>
      </c>
    </row>
    <row r="147" spans="1:57" ht="11.25" customHeight="1">
      <c r="A147" s="7" t="s">
        <v>432</v>
      </c>
      <c r="B147" s="7" t="s">
        <v>433</v>
      </c>
      <c r="C147" s="37" t="s">
        <v>48</v>
      </c>
      <c r="D147" s="296">
        <v>2098</v>
      </c>
      <c r="E147" s="297">
        <v>20098</v>
      </c>
      <c r="F147" s="27" t="s">
        <v>142</v>
      </c>
      <c r="G147" s="73" t="s">
        <v>137</v>
      </c>
      <c r="H147" s="35">
        <v>18351295</v>
      </c>
      <c r="I147" s="35">
        <v>304</v>
      </c>
      <c r="J147" s="37" t="s">
        <v>15</v>
      </c>
      <c r="K147" s="37" t="s">
        <v>138</v>
      </c>
      <c r="L147" s="8">
        <v>298</v>
      </c>
      <c r="M147" s="8">
        <v>1055299</v>
      </c>
      <c r="N147" s="9"/>
      <c r="O147" s="8">
        <v>444384</v>
      </c>
      <c r="P147" s="9"/>
      <c r="Q147" s="8">
        <v>878418</v>
      </c>
      <c r="R147" s="9"/>
      <c r="S147" s="8">
        <v>126346</v>
      </c>
      <c r="T147" s="9"/>
      <c r="U147" s="8">
        <v>289023</v>
      </c>
      <c r="V147" s="9"/>
      <c r="W147" s="33">
        <v>2793470</v>
      </c>
      <c r="X147" s="9"/>
      <c r="Y147" s="30">
        <v>567</v>
      </c>
      <c r="Z147" s="9"/>
      <c r="AA147" s="30">
        <v>251</v>
      </c>
      <c r="AB147" s="9"/>
      <c r="AC147" s="30">
        <v>432</v>
      </c>
      <c r="AD147" s="9"/>
      <c r="AE147" s="30">
        <v>83</v>
      </c>
      <c r="AF147" s="9"/>
      <c r="AG147" s="30">
        <v>164</v>
      </c>
      <c r="AH147" s="9"/>
      <c r="AI147" s="32">
        <v>1497</v>
      </c>
      <c r="AJ147" s="12"/>
      <c r="AK147" s="22">
        <v>58745306</v>
      </c>
      <c r="AM147" s="22">
        <v>20569422</v>
      </c>
      <c r="AO147" s="22">
        <v>30677695</v>
      </c>
      <c r="AQ147" s="22">
        <v>4118623</v>
      </c>
      <c r="AS147" s="26">
        <v>114111046</v>
      </c>
      <c r="AU147" s="23">
        <v>55.667000000000002</v>
      </c>
      <c r="AW147" s="23">
        <v>46.287500000000001</v>
      </c>
      <c r="AY147" s="23">
        <v>34.9238</v>
      </c>
      <c r="BA147" s="23">
        <v>32.597999999999999</v>
      </c>
      <c r="BC147" s="24">
        <v>40.849200000000003</v>
      </c>
      <c r="BE147" s="1" t="str">
        <f t="shared" si="2"/>
        <v>No</v>
      </c>
    </row>
    <row r="148" spans="1:57" ht="11.25" customHeight="1">
      <c r="A148" s="7" t="s">
        <v>445</v>
      </c>
      <c r="B148" s="7" t="s">
        <v>446</v>
      </c>
      <c r="C148" s="37" t="s">
        <v>64</v>
      </c>
      <c r="D148" s="296">
        <v>1001</v>
      </c>
      <c r="E148" s="297">
        <v>10001</v>
      </c>
      <c r="F148" s="27" t="s">
        <v>142</v>
      </c>
      <c r="G148" s="73" t="s">
        <v>137</v>
      </c>
      <c r="H148" s="35">
        <v>1190956</v>
      </c>
      <c r="I148" s="35">
        <v>299</v>
      </c>
      <c r="J148" s="37" t="s">
        <v>9</v>
      </c>
      <c r="K148" s="37" t="s">
        <v>138</v>
      </c>
      <c r="L148" s="8">
        <v>80</v>
      </c>
      <c r="M148" s="8">
        <v>218166</v>
      </c>
      <c r="N148" s="9"/>
      <c r="O148" s="8">
        <v>18467</v>
      </c>
      <c r="P148" s="9"/>
      <c r="Q148" s="8">
        <v>6694</v>
      </c>
      <c r="R148" s="9"/>
      <c r="S148" s="8">
        <v>24834</v>
      </c>
      <c r="T148" s="9"/>
      <c r="U148" s="8">
        <v>0</v>
      </c>
      <c r="V148" s="9"/>
      <c r="W148" s="33">
        <v>268161</v>
      </c>
      <c r="X148" s="9"/>
      <c r="Y148" s="30">
        <v>109</v>
      </c>
      <c r="Z148" s="9"/>
      <c r="AA148" s="30">
        <v>11</v>
      </c>
      <c r="AB148" s="9"/>
      <c r="AC148" s="30">
        <v>4</v>
      </c>
      <c r="AD148" s="9"/>
      <c r="AE148" s="30">
        <v>15</v>
      </c>
      <c r="AF148" s="9"/>
      <c r="AG148" s="30">
        <v>0</v>
      </c>
      <c r="AH148" s="9"/>
      <c r="AI148" s="32">
        <v>139</v>
      </c>
      <c r="AJ148" s="12"/>
      <c r="AK148" s="22">
        <v>3645249</v>
      </c>
      <c r="AM148" s="22">
        <v>663959</v>
      </c>
      <c r="AO148" s="22">
        <v>190359</v>
      </c>
      <c r="AQ148" s="22">
        <v>465591</v>
      </c>
      <c r="AS148" s="26">
        <v>4965158</v>
      </c>
      <c r="AU148" s="23">
        <v>16.708600000000001</v>
      </c>
      <c r="AW148" s="23">
        <v>35.953800000000001</v>
      </c>
      <c r="AY148" s="23">
        <v>28.4373</v>
      </c>
      <c r="BA148" s="23">
        <v>18.748100000000001</v>
      </c>
      <c r="BC148" s="24">
        <v>18.515599999999999</v>
      </c>
      <c r="BE148" s="1" t="str">
        <f t="shared" si="2"/>
        <v>No</v>
      </c>
    </row>
    <row r="149" spans="1:57" ht="11.25" customHeight="1">
      <c r="A149" s="7" t="s">
        <v>445</v>
      </c>
      <c r="B149" s="7" t="s">
        <v>446</v>
      </c>
      <c r="C149" s="37" t="s">
        <v>64</v>
      </c>
      <c r="D149" s="296">
        <v>1001</v>
      </c>
      <c r="E149" s="297">
        <v>10001</v>
      </c>
      <c r="F149" s="27" t="s">
        <v>142</v>
      </c>
      <c r="G149" s="73" t="s">
        <v>137</v>
      </c>
      <c r="H149" s="35">
        <v>1190956</v>
      </c>
      <c r="I149" s="35">
        <v>299</v>
      </c>
      <c r="J149" s="37" t="s">
        <v>6</v>
      </c>
      <c r="K149" s="37" t="s">
        <v>138</v>
      </c>
      <c r="L149" s="8">
        <v>204</v>
      </c>
      <c r="M149" s="8">
        <v>886785</v>
      </c>
      <c r="N149" s="9"/>
      <c r="O149" s="8">
        <v>162709</v>
      </c>
      <c r="P149" s="9"/>
      <c r="Q149" s="8">
        <v>57680</v>
      </c>
      <c r="R149" s="9"/>
      <c r="S149" s="8">
        <v>123273</v>
      </c>
      <c r="T149" s="9"/>
      <c r="U149" s="8">
        <v>0</v>
      </c>
      <c r="V149" s="9"/>
      <c r="W149" s="33">
        <v>1230447</v>
      </c>
      <c r="X149" s="9"/>
      <c r="Y149" s="30">
        <v>464</v>
      </c>
      <c r="Z149" s="9"/>
      <c r="AA149" s="30">
        <v>92</v>
      </c>
      <c r="AB149" s="9"/>
      <c r="AC149" s="30">
        <v>37</v>
      </c>
      <c r="AD149" s="9"/>
      <c r="AE149" s="30">
        <v>74</v>
      </c>
      <c r="AF149" s="9"/>
      <c r="AG149" s="30">
        <v>0</v>
      </c>
      <c r="AH149" s="9"/>
      <c r="AI149" s="32">
        <v>667</v>
      </c>
      <c r="AJ149" s="12"/>
      <c r="AK149" s="22">
        <v>27754551</v>
      </c>
      <c r="AM149" s="22">
        <v>5488687</v>
      </c>
      <c r="AO149" s="22">
        <v>1148657</v>
      </c>
      <c r="AQ149" s="22">
        <v>4264850</v>
      </c>
      <c r="AS149" s="26">
        <v>38656745</v>
      </c>
      <c r="AU149" s="23">
        <v>31.297899999999998</v>
      </c>
      <c r="AW149" s="23">
        <v>33.7331</v>
      </c>
      <c r="AY149" s="23">
        <v>19.914300000000001</v>
      </c>
      <c r="BA149" s="23">
        <v>34.596800000000002</v>
      </c>
      <c r="BC149" s="24">
        <v>31.416799999999999</v>
      </c>
      <c r="BE149" s="1" t="str">
        <f t="shared" si="2"/>
        <v>No</v>
      </c>
    </row>
    <row r="150" spans="1:57" ht="11.25" customHeight="1">
      <c r="A150" s="7" t="s">
        <v>448</v>
      </c>
      <c r="B150" s="7" t="s">
        <v>244</v>
      </c>
      <c r="C150" s="37" t="s">
        <v>12</v>
      </c>
      <c r="D150" s="296">
        <v>9031</v>
      </c>
      <c r="E150" s="297">
        <v>90031</v>
      </c>
      <c r="F150" s="27" t="s">
        <v>142</v>
      </c>
      <c r="G150" s="73" t="s">
        <v>137</v>
      </c>
      <c r="H150" s="35">
        <v>1932666</v>
      </c>
      <c r="I150" s="35">
        <v>293</v>
      </c>
      <c r="J150" s="37" t="s">
        <v>6</v>
      </c>
      <c r="K150" s="37" t="s">
        <v>138</v>
      </c>
      <c r="L150" s="8">
        <v>95</v>
      </c>
      <c r="M150" s="8">
        <v>584344</v>
      </c>
      <c r="N150" s="9"/>
      <c r="O150" s="8">
        <v>90742</v>
      </c>
      <c r="P150" s="9"/>
      <c r="Q150" s="8">
        <v>25094</v>
      </c>
      <c r="R150" s="9"/>
      <c r="S150" s="8">
        <v>101912</v>
      </c>
      <c r="T150" s="9"/>
      <c r="U150" s="8">
        <v>0</v>
      </c>
      <c r="V150" s="9"/>
      <c r="W150" s="33">
        <v>802092</v>
      </c>
      <c r="X150" s="9"/>
      <c r="Y150" s="30">
        <v>313.3</v>
      </c>
      <c r="Z150" s="9"/>
      <c r="AA150" s="30">
        <v>48.8</v>
      </c>
      <c r="AB150" s="9"/>
      <c r="AC150" s="30">
        <v>12</v>
      </c>
      <c r="AD150" s="9"/>
      <c r="AE150" s="30">
        <v>75.59</v>
      </c>
      <c r="AF150" s="9"/>
      <c r="AG150" s="30">
        <v>0</v>
      </c>
      <c r="AH150" s="9"/>
      <c r="AI150" s="32">
        <v>449.69</v>
      </c>
      <c r="AJ150" s="12"/>
      <c r="AK150" s="22">
        <v>14143182</v>
      </c>
      <c r="AM150" s="22">
        <v>2688473</v>
      </c>
      <c r="AO150" s="22">
        <v>558683</v>
      </c>
      <c r="AQ150" s="22">
        <v>3537724</v>
      </c>
      <c r="AS150" s="26">
        <v>20928062</v>
      </c>
      <c r="AU150" s="23">
        <v>24.203499999999998</v>
      </c>
      <c r="AW150" s="23">
        <v>29.627700000000001</v>
      </c>
      <c r="AY150" s="23">
        <v>22.2636</v>
      </c>
      <c r="BA150" s="23">
        <v>34.713500000000003</v>
      </c>
      <c r="BC150" s="24">
        <v>26.091799999999999</v>
      </c>
      <c r="BE150" s="1" t="str">
        <f t="shared" si="2"/>
        <v>No</v>
      </c>
    </row>
    <row r="151" spans="1:57" ht="11.25" customHeight="1">
      <c r="A151" s="7" t="s">
        <v>448</v>
      </c>
      <c r="B151" s="7" t="s">
        <v>244</v>
      </c>
      <c r="C151" s="37" t="s">
        <v>12</v>
      </c>
      <c r="D151" s="296">
        <v>9031</v>
      </c>
      <c r="E151" s="297">
        <v>90031</v>
      </c>
      <c r="F151" s="27" t="s">
        <v>142</v>
      </c>
      <c r="G151" s="73" t="s">
        <v>137</v>
      </c>
      <c r="H151" s="35">
        <v>1932666</v>
      </c>
      <c r="I151" s="35">
        <v>293</v>
      </c>
      <c r="J151" s="37" t="s">
        <v>13</v>
      </c>
      <c r="K151" s="37" t="s">
        <v>138</v>
      </c>
      <c r="L151" s="8">
        <v>20</v>
      </c>
      <c r="M151" s="8">
        <v>57276</v>
      </c>
      <c r="N151" s="9"/>
      <c r="O151" s="8">
        <v>18905</v>
      </c>
      <c r="P151" s="9"/>
      <c r="Q151" s="8">
        <v>2130</v>
      </c>
      <c r="R151" s="9"/>
      <c r="S151" s="8">
        <v>8651</v>
      </c>
      <c r="T151" s="9"/>
      <c r="U151" s="8">
        <v>0</v>
      </c>
      <c r="V151" s="9"/>
      <c r="W151" s="33">
        <v>86962</v>
      </c>
      <c r="X151" s="9"/>
      <c r="Y151" s="30">
        <v>30.7</v>
      </c>
      <c r="Z151" s="9"/>
      <c r="AA151" s="30">
        <v>10.199999999999999</v>
      </c>
      <c r="AB151" s="9"/>
      <c r="AC151" s="30">
        <v>1</v>
      </c>
      <c r="AD151" s="9"/>
      <c r="AE151" s="30">
        <v>6.41</v>
      </c>
      <c r="AF151" s="9"/>
      <c r="AG151" s="30">
        <v>0</v>
      </c>
      <c r="AH151" s="9"/>
      <c r="AI151" s="32">
        <v>48.31</v>
      </c>
      <c r="AJ151" s="12"/>
      <c r="AK151" s="22">
        <v>1200653</v>
      </c>
      <c r="AM151" s="22">
        <v>560098</v>
      </c>
      <c r="AO151" s="22">
        <v>47428</v>
      </c>
      <c r="AQ151" s="22">
        <v>307037</v>
      </c>
      <c r="AS151" s="26">
        <v>2115216</v>
      </c>
      <c r="AU151" s="23">
        <v>20.962599999999998</v>
      </c>
      <c r="AW151" s="23">
        <v>29.626999999999999</v>
      </c>
      <c r="AY151" s="23">
        <v>22.2667</v>
      </c>
      <c r="BA151" s="23">
        <v>35.491500000000002</v>
      </c>
      <c r="BC151" s="24">
        <v>24.323499999999999</v>
      </c>
      <c r="BE151" s="1" t="str">
        <f t="shared" si="2"/>
        <v>No</v>
      </c>
    </row>
    <row r="152" spans="1:57" ht="11.25" customHeight="1">
      <c r="A152" s="7" t="s">
        <v>973</v>
      </c>
      <c r="B152" s="7" t="s">
        <v>293</v>
      </c>
      <c r="C152" s="37" t="s">
        <v>68</v>
      </c>
      <c r="D152" s="296">
        <v>6007</v>
      </c>
      <c r="E152" s="297">
        <v>60007</v>
      </c>
      <c r="F152" s="27" t="s">
        <v>142</v>
      </c>
      <c r="G152" s="73" t="s">
        <v>137</v>
      </c>
      <c r="H152" s="35">
        <v>5121892</v>
      </c>
      <c r="I152" s="35">
        <v>292</v>
      </c>
      <c r="J152" s="37" t="s">
        <v>9</v>
      </c>
      <c r="K152" s="37" t="s">
        <v>138</v>
      </c>
      <c r="L152" s="8">
        <v>35</v>
      </c>
      <c r="M152" s="8">
        <v>143960</v>
      </c>
      <c r="N152" s="9"/>
      <c r="O152" s="8">
        <v>30750</v>
      </c>
      <c r="P152" s="9"/>
      <c r="Q152" s="8">
        <v>7048</v>
      </c>
      <c r="R152" s="9"/>
      <c r="S152" s="8">
        <v>13701</v>
      </c>
      <c r="T152" s="9"/>
      <c r="U152" s="8">
        <v>0</v>
      </c>
      <c r="V152" s="9"/>
      <c r="W152" s="33">
        <v>195459</v>
      </c>
      <c r="X152" s="9"/>
      <c r="Y152" s="30">
        <v>72</v>
      </c>
      <c r="Z152" s="9"/>
      <c r="AA152" s="30">
        <v>15</v>
      </c>
      <c r="AB152" s="9"/>
      <c r="AC152" s="30">
        <v>4</v>
      </c>
      <c r="AD152" s="9"/>
      <c r="AE152" s="30">
        <v>7.2</v>
      </c>
      <c r="AF152" s="9"/>
      <c r="AG152" s="30">
        <v>0</v>
      </c>
      <c r="AH152" s="9"/>
      <c r="AI152" s="32">
        <v>98.2</v>
      </c>
      <c r="AJ152" s="12"/>
      <c r="AK152" s="22">
        <v>2723188</v>
      </c>
      <c r="AM152" s="22">
        <v>775090</v>
      </c>
      <c r="AO152" s="22">
        <v>155179</v>
      </c>
      <c r="AQ152" s="22">
        <v>355480</v>
      </c>
      <c r="AS152" s="26">
        <v>4008937</v>
      </c>
      <c r="AU152" s="23">
        <v>18.9163</v>
      </c>
      <c r="AW152" s="23">
        <v>25.206199999999999</v>
      </c>
      <c r="AY152" s="23">
        <v>22.017499999999998</v>
      </c>
      <c r="BA152" s="23">
        <v>25.945599999999999</v>
      </c>
      <c r="BC152" s="24">
        <v>20.510400000000001</v>
      </c>
      <c r="BE152" s="1" t="str">
        <f t="shared" si="2"/>
        <v>No</v>
      </c>
    </row>
    <row r="153" spans="1:57" ht="11.25" customHeight="1">
      <c r="A153" s="7" t="s">
        <v>973</v>
      </c>
      <c r="B153" s="7" t="s">
        <v>293</v>
      </c>
      <c r="C153" s="37" t="s">
        <v>68</v>
      </c>
      <c r="D153" s="296">
        <v>6007</v>
      </c>
      <c r="E153" s="297">
        <v>60007</v>
      </c>
      <c r="F153" s="27" t="s">
        <v>142</v>
      </c>
      <c r="G153" s="73" t="s">
        <v>137</v>
      </c>
      <c r="H153" s="35">
        <v>5121892</v>
      </c>
      <c r="I153" s="35">
        <v>292</v>
      </c>
      <c r="J153" s="37" t="s">
        <v>6</v>
      </c>
      <c r="K153" s="37" t="s">
        <v>138</v>
      </c>
      <c r="L153" s="8">
        <v>122</v>
      </c>
      <c r="M153" s="8">
        <v>560400</v>
      </c>
      <c r="N153" s="9"/>
      <c r="O153" s="8">
        <v>158420</v>
      </c>
      <c r="P153" s="9"/>
      <c r="Q153" s="8">
        <v>80072</v>
      </c>
      <c r="R153" s="9"/>
      <c r="S153" s="8">
        <v>105578</v>
      </c>
      <c r="T153" s="9"/>
      <c r="U153" s="8">
        <v>0</v>
      </c>
      <c r="V153" s="9"/>
      <c r="W153" s="33">
        <v>904470</v>
      </c>
      <c r="X153" s="9"/>
      <c r="Y153" s="30">
        <v>286</v>
      </c>
      <c r="Z153" s="9"/>
      <c r="AA153" s="30">
        <v>87</v>
      </c>
      <c r="AB153" s="9"/>
      <c r="AC153" s="30">
        <v>40.44</v>
      </c>
      <c r="AD153" s="9"/>
      <c r="AE153" s="30">
        <v>55</v>
      </c>
      <c r="AF153" s="9"/>
      <c r="AG153" s="30">
        <v>0</v>
      </c>
      <c r="AH153" s="9"/>
      <c r="AI153" s="32">
        <v>468.44</v>
      </c>
      <c r="AJ153" s="12"/>
      <c r="AK153" s="22">
        <v>12400867</v>
      </c>
      <c r="AM153" s="22">
        <v>3390755</v>
      </c>
      <c r="AO153" s="22">
        <v>1195669</v>
      </c>
      <c r="AQ153" s="22">
        <v>2739013</v>
      </c>
      <c r="AS153" s="26">
        <v>19726304</v>
      </c>
      <c r="AU153" s="23">
        <v>22.128599999999999</v>
      </c>
      <c r="AW153" s="23">
        <v>21.403600000000001</v>
      </c>
      <c r="AY153" s="23">
        <v>14.932399999999999</v>
      </c>
      <c r="BA153" s="23">
        <v>25.943000000000001</v>
      </c>
      <c r="BC153" s="24">
        <v>21.809799999999999</v>
      </c>
      <c r="BE153" s="1" t="str">
        <f t="shared" si="2"/>
        <v>No</v>
      </c>
    </row>
    <row r="154" spans="1:57" ht="11.25" customHeight="1">
      <c r="A154" s="7" t="s">
        <v>974</v>
      </c>
      <c r="B154" s="7" t="s">
        <v>199</v>
      </c>
      <c r="C154" s="37" t="s">
        <v>44</v>
      </c>
      <c r="D154" s="296">
        <v>4007</v>
      </c>
      <c r="E154" s="297">
        <v>40007</v>
      </c>
      <c r="F154" s="27" t="s">
        <v>140</v>
      </c>
      <c r="G154" s="73" t="s">
        <v>137</v>
      </c>
      <c r="H154" s="35">
        <v>884891</v>
      </c>
      <c r="I154" s="35">
        <v>289</v>
      </c>
      <c r="J154" s="37" t="s">
        <v>6</v>
      </c>
      <c r="K154" s="37" t="s">
        <v>138</v>
      </c>
      <c r="L154" s="8">
        <v>65</v>
      </c>
      <c r="M154" s="8">
        <v>399717</v>
      </c>
      <c r="N154" s="9"/>
      <c r="O154" s="8">
        <v>84435</v>
      </c>
      <c r="P154" s="9"/>
      <c r="Q154" s="8">
        <v>13633</v>
      </c>
      <c r="R154" s="9"/>
      <c r="S154" s="8">
        <v>21719</v>
      </c>
      <c r="T154" s="9"/>
      <c r="U154" s="8">
        <v>0</v>
      </c>
      <c r="V154" s="9"/>
      <c r="W154" s="33">
        <v>519504</v>
      </c>
      <c r="X154" s="9"/>
      <c r="Y154" s="30">
        <v>221</v>
      </c>
      <c r="Z154" s="9"/>
      <c r="AA154" s="30">
        <v>49</v>
      </c>
      <c r="AB154" s="9"/>
      <c r="AC154" s="30">
        <v>8</v>
      </c>
      <c r="AD154" s="9"/>
      <c r="AE154" s="30">
        <v>12</v>
      </c>
      <c r="AF154" s="9"/>
      <c r="AG154" s="30">
        <v>0</v>
      </c>
      <c r="AH154" s="9"/>
      <c r="AI154" s="32">
        <v>290</v>
      </c>
      <c r="AJ154" s="12"/>
      <c r="AK154" s="22">
        <v>8206904</v>
      </c>
      <c r="AM154" s="22">
        <v>1604591</v>
      </c>
      <c r="AO154" s="22">
        <v>188336</v>
      </c>
      <c r="AQ154" s="22">
        <v>745101</v>
      </c>
      <c r="AS154" s="26">
        <v>10744932</v>
      </c>
      <c r="AU154" s="23">
        <v>20.5318</v>
      </c>
      <c r="AW154" s="23">
        <v>19.003900000000002</v>
      </c>
      <c r="AY154" s="23">
        <v>13.8147</v>
      </c>
      <c r="BA154" s="23">
        <v>34.306399999999996</v>
      </c>
      <c r="BC154" s="24">
        <v>20.6831</v>
      </c>
      <c r="BE154" s="1" t="str">
        <f t="shared" si="2"/>
        <v>No</v>
      </c>
    </row>
    <row r="155" spans="1:57" ht="11.25" customHeight="1">
      <c r="A155" s="7" t="s">
        <v>332</v>
      </c>
      <c r="B155" s="7" t="s">
        <v>333</v>
      </c>
      <c r="C155" s="37" t="s">
        <v>73</v>
      </c>
      <c r="D155" s="296">
        <v>19</v>
      </c>
      <c r="E155" s="297">
        <v>19</v>
      </c>
      <c r="F155" s="27" t="s">
        <v>142</v>
      </c>
      <c r="G155" s="73" t="s">
        <v>137</v>
      </c>
      <c r="H155" s="35">
        <v>176617</v>
      </c>
      <c r="I155" s="35">
        <v>282</v>
      </c>
      <c r="J155" s="37" t="s">
        <v>13</v>
      </c>
      <c r="K155" s="37" t="s">
        <v>138</v>
      </c>
      <c r="L155" s="8">
        <v>9</v>
      </c>
      <c r="M155" s="8">
        <v>30027</v>
      </c>
      <c r="N155" s="9"/>
      <c r="O155" s="8">
        <v>5155</v>
      </c>
      <c r="P155" s="9"/>
      <c r="Q155" s="8">
        <v>647</v>
      </c>
      <c r="R155" s="9"/>
      <c r="S155" s="8">
        <v>4542</v>
      </c>
      <c r="T155" s="9"/>
      <c r="U155" s="8">
        <v>0</v>
      </c>
      <c r="V155" s="9"/>
      <c r="W155" s="33">
        <v>40371</v>
      </c>
      <c r="X155" s="9"/>
      <c r="Y155" s="30">
        <v>15.53</v>
      </c>
      <c r="Z155" s="9"/>
      <c r="AA155" s="30">
        <v>2.76</v>
      </c>
      <c r="AB155" s="9"/>
      <c r="AC155" s="30">
        <v>0.3</v>
      </c>
      <c r="AD155" s="9"/>
      <c r="AE155" s="30">
        <v>2.5</v>
      </c>
      <c r="AF155" s="9"/>
      <c r="AG155" s="30">
        <v>0</v>
      </c>
      <c r="AH155" s="9"/>
      <c r="AI155" s="32">
        <v>21.09</v>
      </c>
      <c r="AJ155" s="12"/>
      <c r="AK155" s="22">
        <v>843782</v>
      </c>
      <c r="AM155" s="22">
        <v>166194</v>
      </c>
      <c r="AO155" s="22">
        <v>20852</v>
      </c>
      <c r="AQ155" s="22">
        <v>183182</v>
      </c>
      <c r="AS155" s="26">
        <v>1214010</v>
      </c>
      <c r="AU155" s="23">
        <v>28.1008</v>
      </c>
      <c r="AW155" s="23">
        <v>32.239400000000003</v>
      </c>
      <c r="AY155" s="23">
        <v>32.228700000000003</v>
      </c>
      <c r="BA155" s="23">
        <v>40.3307</v>
      </c>
      <c r="BC155" s="24">
        <v>30.071300000000001</v>
      </c>
      <c r="BE155" s="1" t="str">
        <f t="shared" si="2"/>
        <v>No</v>
      </c>
    </row>
    <row r="156" spans="1:57" ht="11.25" customHeight="1">
      <c r="A156" s="7" t="s">
        <v>332</v>
      </c>
      <c r="B156" s="7" t="s">
        <v>333</v>
      </c>
      <c r="C156" s="37" t="s">
        <v>73</v>
      </c>
      <c r="D156" s="296">
        <v>19</v>
      </c>
      <c r="E156" s="297">
        <v>19</v>
      </c>
      <c r="F156" s="27" t="s">
        <v>142</v>
      </c>
      <c r="G156" s="73" t="s">
        <v>137</v>
      </c>
      <c r="H156" s="35">
        <v>176617</v>
      </c>
      <c r="I156" s="35">
        <v>282</v>
      </c>
      <c r="J156" s="37" t="s">
        <v>6</v>
      </c>
      <c r="K156" s="37" t="s">
        <v>138</v>
      </c>
      <c r="L156" s="8">
        <v>48</v>
      </c>
      <c r="M156" s="8">
        <v>282126</v>
      </c>
      <c r="N156" s="9"/>
      <c r="O156" s="8">
        <v>48436</v>
      </c>
      <c r="P156" s="9"/>
      <c r="Q156" s="8">
        <v>13871</v>
      </c>
      <c r="R156" s="9"/>
      <c r="S156" s="8">
        <v>42675</v>
      </c>
      <c r="T156" s="9"/>
      <c r="U156" s="8">
        <v>0</v>
      </c>
      <c r="V156" s="9"/>
      <c r="W156" s="33">
        <v>387108</v>
      </c>
      <c r="X156" s="9"/>
      <c r="Y156" s="30">
        <v>145.88999999999999</v>
      </c>
      <c r="Z156" s="9"/>
      <c r="AA156" s="30">
        <v>25.96</v>
      </c>
      <c r="AB156" s="9"/>
      <c r="AC156" s="30">
        <v>6.43</v>
      </c>
      <c r="AD156" s="9"/>
      <c r="AE156" s="30">
        <v>23.44</v>
      </c>
      <c r="AF156" s="9"/>
      <c r="AG156" s="30">
        <v>0</v>
      </c>
      <c r="AH156" s="9"/>
      <c r="AI156" s="32">
        <v>201.72</v>
      </c>
      <c r="AJ156" s="12"/>
      <c r="AK156" s="22">
        <v>7909332</v>
      </c>
      <c r="AM156" s="22">
        <v>1557844</v>
      </c>
      <c r="AO156" s="22">
        <v>446751</v>
      </c>
      <c r="AQ156" s="22">
        <v>1717087</v>
      </c>
      <c r="AS156" s="26">
        <v>11631014</v>
      </c>
      <c r="AU156" s="23">
        <v>28.034800000000001</v>
      </c>
      <c r="AW156" s="23">
        <v>32.1629</v>
      </c>
      <c r="AY156" s="23">
        <v>32.207599999999999</v>
      </c>
      <c r="BA156" s="23">
        <v>40.236400000000003</v>
      </c>
      <c r="BC156" s="24">
        <v>30.0459</v>
      </c>
      <c r="BE156" s="1" t="str">
        <f t="shared" si="2"/>
        <v>No</v>
      </c>
    </row>
    <row r="157" spans="1:57" ht="11.25" customHeight="1">
      <c r="A157" s="7" t="s">
        <v>332</v>
      </c>
      <c r="B157" s="7" t="s">
        <v>333</v>
      </c>
      <c r="C157" s="37" t="s">
        <v>73</v>
      </c>
      <c r="D157" s="296">
        <v>19</v>
      </c>
      <c r="E157" s="297">
        <v>19</v>
      </c>
      <c r="F157" s="27" t="s">
        <v>142</v>
      </c>
      <c r="G157" s="73" t="s">
        <v>137</v>
      </c>
      <c r="H157" s="35">
        <v>176617</v>
      </c>
      <c r="I157" s="35">
        <v>282</v>
      </c>
      <c r="J157" s="37" t="s">
        <v>9</v>
      </c>
      <c r="K157" s="37" t="s">
        <v>138</v>
      </c>
      <c r="L157" s="8">
        <v>42</v>
      </c>
      <c r="M157" s="8">
        <v>144663</v>
      </c>
      <c r="N157" s="9"/>
      <c r="O157" s="8">
        <v>13984</v>
      </c>
      <c r="P157" s="9"/>
      <c r="Q157" s="8">
        <v>736</v>
      </c>
      <c r="R157" s="9"/>
      <c r="S157" s="8">
        <v>20788</v>
      </c>
      <c r="T157" s="9"/>
      <c r="U157" s="8">
        <v>0</v>
      </c>
      <c r="V157" s="9"/>
      <c r="W157" s="33">
        <v>180171</v>
      </c>
      <c r="X157" s="9"/>
      <c r="Y157" s="30">
        <v>73.55</v>
      </c>
      <c r="Z157" s="9"/>
      <c r="AA157" s="30">
        <v>7.49</v>
      </c>
      <c r="AB157" s="9"/>
      <c r="AC157" s="30">
        <v>0.34</v>
      </c>
      <c r="AD157" s="9"/>
      <c r="AE157" s="30">
        <v>11.42</v>
      </c>
      <c r="AF157" s="9"/>
      <c r="AG157" s="30">
        <v>0</v>
      </c>
      <c r="AH157" s="9"/>
      <c r="AI157" s="32">
        <v>92.8</v>
      </c>
      <c r="AJ157" s="12"/>
      <c r="AK157" s="22">
        <v>3952817</v>
      </c>
      <c r="AM157" s="22">
        <v>449871</v>
      </c>
      <c r="AO157" s="22">
        <v>23720</v>
      </c>
      <c r="AQ157" s="22">
        <v>837069</v>
      </c>
      <c r="AS157" s="26">
        <v>5263477</v>
      </c>
      <c r="AU157" s="23">
        <v>27.324300000000001</v>
      </c>
      <c r="AW157" s="23">
        <v>32.170400000000001</v>
      </c>
      <c r="AY157" s="23">
        <v>32.228299999999997</v>
      </c>
      <c r="BA157" s="23">
        <v>40.2669</v>
      </c>
      <c r="BC157" s="24">
        <v>29.213799999999999</v>
      </c>
      <c r="BE157" s="1" t="str">
        <f t="shared" si="2"/>
        <v>No</v>
      </c>
    </row>
    <row r="158" spans="1:57" ht="11.25" customHeight="1">
      <c r="A158" s="7" t="s">
        <v>332</v>
      </c>
      <c r="B158" s="7" t="s">
        <v>333</v>
      </c>
      <c r="C158" s="37" t="s">
        <v>73</v>
      </c>
      <c r="D158" s="296">
        <v>19</v>
      </c>
      <c r="E158" s="297">
        <v>19</v>
      </c>
      <c r="F158" s="27" t="s">
        <v>142</v>
      </c>
      <c r="G158" s="73" t="s">
        <v>137</v>
      </c>
      <c r="H158" s="35">
        <v>176617</v>
      </c>
      <c r="I158" s="35">
        <v>282</v>
      </c>
      <c r="J158" s="37" t="s">
        <v>7</v>
      </c>
      <c r="K158" s="37" t="s">
        <v>138</v>
      </c>
      <c r="L158" s="8">
        <v>183</v>
      </c>
      <c r="M158" s="8">
        <v>8717</v>
      </c>
      <c r="N158" s="9"/>
      <c r="O158" s="8">
        <v>8933</v>
      </c>
      <c r="P158" s="9"/>
      <c r="Q158" s="8">
        <v>2009</v>
      </c>
      <c r="R158" s="9"/>
      <c r="S158" s="8">
        <v>1167</v>
      </c>
      <c r="T158" s="9"/>
      <c r="U158" s="8">
        <v>0</v>
      </c>
      <c r="V158" s="9"/>
      <c r="W158" s="33">
        <v>20826</v>
      </c>
      <c r="X158" s="9"/>
      <c r="Y158" s="30">
        <v>4.03</v>
      </c>
      <c r="Z158" s="9"/>
      <c r="AA158" s="30">
        <v>4.79</v>
      </c>
      <c r="AB158" s="9"/>
      <c r="AC158" s="30">
        <v>0.93</v>
      </c>
      <c r="AD158" s="9"/>
      <c r="AE158" s="30">
        <v>0.64</v>
      </c>
      <c r="AF158" s="9"/>
      <c r="AG158" s="30">
        <v>0</v>
      </c>
      <c r="AH158" s="9"/>
      <c r="AI158" s="32">
        <v>10.39</v>
      </c>
      <c r="AJ158" s="12"/>
      <c r="AK158" s="22">
        <v>306034</v>
      </c>
      <c r="AM158" s="22">
        <v>287379</v>
      </c>
      <c r="AO158" s="22">
        <v>64714</v>
      </c>
      <c r="AQ158" s="22">
        <v>46993</v>
      </c>
      <c r="AS158" s="26">
        <v>705120</v>
      </c>
      <c r="AU158" s="23">
        <v>35.107700000000001</v>
      </c>
      <c r="AW158" s="23">
        <v>32.170499999999997</v>
      </c>
      <c r="AY158" s="23">
        <v>32.212000000000003</v>
      </c>
      <c r="BA158" s="23">
        <v>40.2682</v>
      </c>
      <c r="BC158" s="24">
        <v>33.857700000000001</v>
      </c>
      <c r="BE158" s="1" t="str">
        <f t="shared" si="2"/>
        <v>No</v>
      </c>
    </row>
    <row r="159" spans="1:57" ht="11.25" customHeight="1">
      <c r="A159" s="7" t="s">
        <v>202</v>
      </c>
      <c r="B159" s="7" t="s">
        <v>166</v>
      </c>
      <c r="C159" s="37" t="s">
        <v>54</v>
      </c>
      <c r="D159" s="296">
        <v>2002</v>
      </c>
      <c r="E159" s="297">
        <v>20002</v>
      </c>
      <c r="F159" s="27" t="s">
        <v>142</v>
      </c>
      <c r="G159" s="73" t="s">
        <v>137</v>
      </c>
      <c r="H159" s="35">
        <v>594962</v>
      </c>
      <c r="I159" s="35">
        <v>272</v>
      </c>
      <c r="J159" s="37" t="s">
        <v>9</v>
      </c>
      <c r="K159" s="37" t="s">
        <v>138</v>
      </c>
      <c r="L159" s="8">
        <v>28</v>
      </c>
      <c r="M159" s="8">
        <v>130403</v>
      </c>
      <c r="N159" s="9"/>
      <c r="O159" s="8">
        <v>56828</v>
      </c>
      <c r="P159" s="9"/>
      <c r="Q159" s="8">
        <v>2790</v>
      </c>
      <c r="R159" s="9"/>
      <c r="S159" s="8">
        <v>23285</v>
      </c>
      <c r="T159" s="9"/>
      <c r="U159" s="8">
        <v>0</v>
      </c>
      <c r="V159" s="9"/>
      <c r="W159" s="33">
        <v>213306</v>
      </c>
      <c r="X159" s="9"/>
      <c r="Y159" s="30">
        <v>62.76</v>
      </c>
      <c r="Z159" s="9"/>
      <c r="AA159" s="30">
        <v>21.85</v>
      </c>
      <c r="AB159" s="9"/>
      <c r="AC159" s="30">
        <v>1.44</v>
      </c>
      <c r="AD159" s="9"/>
      <c r="AE159" s="30">
        <v>11.99</v>
      </c>
      <c r="AF159" s="9"/>
      <c r="AG159" s="30">
        <v>0</v>
      </c>
      <c r="AH159" s="9"/>
      <c r="AI159" s="32">
        <v>98.04</v>
      </c>
      <c r="AJ159" s="12"/>
      <c r="AK159" s="22">
        <v>3926095</v>
      </c>
      <c r="AM159" s="22">
        <v>970309</v>
      </c>
      <c r="AO159" s="22">
        <v>80570</v>
      </c>
      <c r="AQ159" s="22">
        <v>672417</v>
      </c>
      <c r="AS159" s="26">
        <v>5649391</v>
      </c>
      <c r="AU159" s="23">
        <v>30.107399999999998</v>
      </c>
      <c r="AW159" s="23">
        <v>17.0745</v>
      </c>
      <c r="AY159" s="23">
        <v>28.8781</v>
      </c>
      <c r="BA159" s="23">
        <v>28.877700000000001</v>
      </c>
      <c r="BC159" s="24">
        <v>26.4849</v>
      </c>
      <c r="BE159" s="1" t="str">
        <f t="shared" si="2"/>
        <v>No</v>
      </c>
    </row>
    <row r="160" spans="1:57" ht="11.25" customHeight="1">
      <c r="A160" s="7" t="s">
        <v>97</v>
      </c>
      <c r="B160" s="7" t="s">
        <v>380</v>
      </c>
      <c r="C160" s="37" t="s">
        <v>28</v>
      </c>
      <c r="D160" s="296">
        <v>4203</v>
      </c>
      <c r="E160" s="297">
        <v>40203</v>
      </c>
      <c r="F160" s="27" t="s">
        <v>149</v>
      </c>
      <c r="G160" s="73" t="s">
        <v>137</v>
      </c>
      <c r="H160" s="35">
        <v>4515419</v>
      </c>
      <c r="I160" s="35">
        <v>272</v>
      </c>
      <c r="J160" s="37" t="s">
        <v>7</v>
      </c>
      <c r="K160" s="37" t="s">
        <v>138</v>
      </c>
      <c r="L160" s="8">
        <v>272</v>
      </c>
      <c r="M160" s="8">
        <v>0</v>
      </c>
      <c r="N160" s="9"/>
      <c r="O160" s="8">
        <v>0</v>
      </c>
      <c r="P160" s="9"/>
      <c r="Q160" s="8">
        <v>0</v>
      </c>
      <c r="R160" s="9"/>
      <c r="S160" s="8">
        <v>31824</v>
      </c>
      <c r="T160" s="9"/>
      <c r="U160" s="8">
        <v>0</v>
      </c>
      <c r="V160" s="9"/>
      <c r="W160" s="33">
        <v>31824</v>
      </c>
      <c r="X160" s="9"/>
      <c r="Y160" s="30">
        <v>0</v>
      </c>
      <c r="Z160" s="9"/>
      <c r="AA160" s="30">
        <v>0</v>
      </c>
      <c r="AB160" s="9"/>
      <c r="AC160" s="30">
        <v>0</v>
      </c>
      <c r="AD160" s="9"/>
      <c r="AE160" s="30">
        <v>17</v>
      </c>
      <c r="AF160" s="9"/>
      <c r="AG160" s="30">
        <v>0</v>
      </c>
      <c r="AH160" s="9"/>
      <c r="AI160" s="32">
        <v>17</v>
      </c>
      <c r="AJ160" s="12"/>
      <c r="AK160" s="22">
        <v>0</v>
      </c>
      <c r="AM160" s="22">
        <v>0</v>
      </c>
      <c r="AO160" s="22">
        <v>0</v>
      </c>
      <c r="AQ160" s="22">
        <v>335843</v>
      </c>
      <c r="AS160" s="26">
        <v>335843</v>
      </c>
      <c r="BA160" s="23">
        <v>10.553100000000001</v>
      </c>
      <c r="BC160" s="24">
        <v>10.553100000000001</v>
      </c>
      <c r="BE160" s="1" t="str">
        <f t="shared" si="2"/>
        <v>No</v>
      </c>
    </row>
    <row r="161" spans="1:57" ht="11.25" customHeight="1">
      <c r="A161" s="7" t="s">
        <v>202</v>
      </c>
      <c r="B161" s="7" t="s">
        <v>166</v>
      </c>
      <c r="C161" s="37" t="s">
        <v>54</v>
      </c>
      <c r="D161" s="296">
        <v>2002</v>
      </c>
      <c r="E161" s="297">
        <v>20002</v>
      </c>
      <c r="F161" s="27" t="s">
        <v>142</v>
      </c>
      <c r="G161" s="73" t="s">
        <v>137</v>
      </c>
      <c r="H161" s="35">
        <v>594962</v>
      </c>
      <c r="I161" s="35">
        <v>272</v>
      </c>
      <c r="J161" s="37" t="s">
        <v>6</v>
      </c>
      <c r="K161" s="37" t="s">
        <v>138</v>
      </c>
      <c r="L161" s="8">
        <v>198</v>
      </c>
      <c r="M161" s="8">
        <v>786095</v>
      </c>
      <c r="N161" s="9"/>
      <c r="O161" s="8">
        <v>218961</v>
      </c>
      <c r="P161" s="9"/>
      <c r="Q161" s="8">
        <v>27172</v>
      </c>
      <c r="R161" s="9"/>
      <c r="S161" s="8">
        <v>104006</v>
      </c>
      <c r="T161" s="9"/>
      <c r="U161" s="8">
        <v>0</v>
      </c>
      <c r="V161" s="9"/>
      <c r="W161" s="33">
        <v>1136234</v>
      </c>
      <c r="X161" s="9"/>
      <c r="Y161" s="30">
        <v>421</v>
      </c>
      <c r="Z161" s="9"/>
      <c r="AA161" s="30">
        <v>110.39</v>
      </c>
      <c r="AB161" s="9"/>
      <c r="AC161" s="30">
        <v>13</v>
      </c>
      <c r="AD161" s="9"/>
      <c r="AE161" s="30">
        <v>57.12</v>
      </c>
      <c r="AF161" s="9"/>
      <c r="AG161" s="30">
        <v>0</v>
      </c>
      <c r="AH161" s="9"/>
      <c r="AI161" s="32">
        <v>601.51</v>
      </c>
      <c r="AJ161" s="12"/>
      <c r="AK161" s="22">
        <v>16720122</v>
      </c>
      <c r="AM161" s="22">
        <v>5707699</v>
      </c>
      <c r="AO161" s="22">
        <v>473939</v>
      </c>
      <c r="AQ161" s="22">
        <v>4025135</v>
      </c>
      <c r="AS161" s="26">
        <v>26926895</v>
      </c>
      <c r="AU161" s="23">
        <v>21.2698</v>
      </c>
      <c r="AW161" s="23">
        <v>26.0672</v>
      </c>
      <c r="AY161" s="23">
        <v>17.4422</v>
      </c>
      <c r="BA161" s="23">
        <v>38.701000000000001</v>
      </c>
      <c r="BC161" s="24">
        <v>23.698399999999999</v>
      </c>
      <c r="BE161" s="1" t="str">
        <f t="shared" si="2"/>
        <v>No</v>
      </c>
    </row>
    <row r="162" spans="1:57" ht="11.25" customHeight="1">
      <c r="A162" s="7" t="s">
        <v>975</v>
      </c>
      <c r="B162" s="7" t="s">
        <v>461</v>
      </c>
      <c r="C162" s="37" t="s">
        <v>60</v>
      </c>
      <c r="D162" s="296">
        <v>25</v>
      </c>
      <c r="E162" s="297">
        <v>25</v>
      </c>
      <c r="F162" s="27" t="s">
        <v>142</v>
      </c>
      <c r="G162" s="73" t="s">
        <v>137</v>
      </c>
      <c r="H162" s="35">
        <v>236632</v>
      </c>
      <c r="I162" s="35">
        <v>267</v>
      </c>
      <c r="J162" s="37" t="s">
        <v>6</v>
      </c>
      <c r="K162" s="37" t="s">
        <v>138</v>
      </c>
      <c r="L162" s="8">
        <v>53</v>
      </c>
      <c r="M162" s="8">
        <v>232633</v>
      </c>
      <c r="N162" s="9"/>
      <c r="O162" s="8">
        <v>43042</v>
      </c>
      <c r="P162" s="9"/>
      <c r="Q162" s="8">
        <v>13400</v>
      </c>
      <c r="R162" s="9"/>
      <c r="S162" s="8">
        <v>48490</v>
      </c>
      <c r="T162" s="9"/>
      <c r="U162" s="8">
        <v>4237</v>
      </c>
      <c r="V162" s="9"/>
      <c r="W162" s="33">
        <v>341802</v>
      </c>
      <c r="X162" s="9"/>
      <c r="Y162" s="30">
        <v>114</v>
      </c>
      <c r="Z162" s="9"/>
      <c r="AA162" s="30">
        <v>27</v>
      </c>
      <c r="AB162" s="9"/>
      <c r="AC162" s="30">
        <v>8</v>
      </c>
      <c r="AD162" s="9"/>
      <c r="AE162" s="30">
        <v>46</v>
      </c>
      <c r="AF162" s="9"/>
      <c r="AG162" s="30">
        <v>2</v>
      </c>
      <c r="AH162" s="9"/>
      <c r="AI162" s="32">
        <v>197</v>
      </c>
      <c r="AJ162" s="12"/>
      <c r="AK162" s="22">
        <v>6160612</v>
      </c>
      <c r="AM162" s="22">
        <v>1186111</v>
      </c>
      <c r="AO162" s="22">
        <v>318446</v>
      </c>
      <c r="AQ162" s="22">
        <v>1842678</v>
      </c>
      <c r="AS162" s="26">
        <v>9507847</v>
      </c>
      <c r="AU162" s="23">
        <v>26.482099999999999</v>
      </c>
      <c r="AW162" s="23">
        <v>27.557099999999998</v>
      </c>
      <c r="AY162" s="23">
        <v>23.764600000000002</v>
      </c>
      <c r="BA162" s="23">
        <v>38.001199999999997</v>
      </c>
      <c r="BC162" s="24">
        <v>27.816800000000001</v>
      </c>
      <c r="BE162" s="1" t="str">
        <f t="shared" si="2"/>
        <v>No</v>
      </c>
    </row>
    <row r="163" spans="1:57" ht="11.25" customHeight="1">
      <c r="A163" s="7" t="s">
        <v>384</v>
      </c>
      <c r="B163" s="7" t="s">
        <v>385</v>
      </c>
      <c r="C163" s="37" t="s">
        <v>67</v>
      </c>
      <c r="D163" s="296">
        <v>4004</v>
      </c>
      <c r="E163" s="297">
        <v>40004</v>
      </c>
      <c r="F163" s="27" t="s">
        <v>142</v>
      </c>
      <c r="G163" s="73" t="s">
        <v>137</v>
      </c>
      <c r="H163" s="35">
        <v>969587</v>
      </c>
      <c r="I163" s="35">
        <v>266</v>
      </c>
      <c r="J163" s="37" t="s">
        <v>9</v>
      </c>
      <c r="K163" s="37" t="s">
        <v>138</v>
      </c>
      <c r="L163" s="8">
        <v>63</v>
      </c>
      <c r="M163" s="8">
        <v>239158</v>
      </c>
      <c r="N163" s="9"/>
      <c r="O163" s="8">
        <v>54293</v>
      </c>
      <c r="P163" s="9"/>
      <c r="Q163" s="8">
        <v>32414</v>
      </c>
      <c r="R163" s="9"/>
      <c r="S163" s="8">
        <v>25416</v>
      </c>
      <c r="T163" s="9"/>
      <c r="U163" s="8">
        <v>0</v>
      </c>
      <c r="V163" s="9"/>
      <c r="W163" s="33">
        <v>351281</v>
      </c>
      <c r="X163" s="9"/>
      <c r="Y163" s="30">
        <v>130.1</v>
      </c>
      <c r="Z163" s="9"/>
      <c r="AA163" s="30">
        <v>26</v>
      </c>
      <c r="AB163" s="9"/>
      <c r="AC163" s="30">
        <v>15.9</v>
      </c>
      <c r="AD163" s="9"/>
      <c r="AE163" s="30">
        <v>15.2</v>
      </c>
      <c r="AF163" s="9"/>
      <c r="AG163" s="30">
        <v>0</v>
      </c>
      <c r="AH163" s="9"/>
      <c r="AI163" s="32">
        <v>187.2</v>
      </c>
      <c r="AJ163" s="12"/>
      <c r="AK163" s="22">
        <v>5037821</v>
      </c>
      <c r="AM163" s="22">
        <v>1392524</v>
      </c>
      <c r="AO163" s="22">
        <v>585610</v>
      </c>
      <c r="AQ163" s="22">
        <v>938739</v>
      </c>
      <c r="AS163" s="26">
        <v>7954694</v>
      </c>
      <c r="AU163" s="23">
        <v>21.064800000000002</v>
      </c>
      <c r="AW163" s="23">
        <v>25.648299999999999</v>
      </c>
      <c r="AY163" s="23">
        <v>18.066600000000001</v>
      </c>
      <c r="BA163" s="23">
        <v>36.935000000000002</v>
      </c>
      <c r="BC163" s="24">
        <v>22.6448</v>
      </c>
      <c r="BE163" s="1" t="str">
        <f t="shared" si="2"/>
        <v>No</v>
      </c>
    </row>
    <row r="164" spans="1:57" ht="11.25" customHeight="1">
      <c r="A164" s="7" t="s">
        <v>384</v>
      </c>
      <c r="B164" s="7" t="s">
        <v>385</v>
      </c>
      <c r="C164" s="37" t="s">
        <v>67</v>
      </c>
      <c r="D164" s="296">
        <v>4004</v>
      </c>
      <c r="E164" s="297">
        <v>40004</v>
      </c>
      <c r="F164" s="27" t="s">
        <v>142</v>
      </c>
      <c r="G164" s="73" t="s">
        <v>137</v>
      </c>
      <c r="H164" s="35">
        <v>969587</v>
      </c>
      <c r="I164" s="35">
        <v>266</v>
      </c>
      <c r="J164" s="37" t="s">
        <v>6</v>
      </c>
      <c r="K164" s="37" t="s">
        <v>138</v>
      </c>
      <c r="L164" s="8">
        <v>153</v>
      </c>
      <c r="M164" s="8">
        <v>800008</v>
      </c>
      <c r="N164" s="9"/>
      <c r="O164" s="8">
        <v>124008</v>
      </c>
      <c r="P164" s="9"/>
      <c r="Q164" s="8">
        <v>74036</v>
      </c>
      <c r="R164" s="9"/>
      <c r="S164" s="8">
        <v>58051</v>
      </c>
      <c r="T164" s="9"/>
      <c r="U164" s="8">
        <v>0</v>
      </c>
      <c r="V164" s="9"/>
      <c r="W164" s="33">
        <v>1056103</v>
      </c>
      <c r="X164" s="9"/>
      <c r="Y164" s="30">
        <v>384.9</v>
      </c>
      <c r="Z164" s="9"/>
      <c r="AA164" s="30">
        <v>59.9</v>
      </c>
      <c r="AB164" s="9"/>
      <c r="AC164" s="30">
        <v>36.299999999999997</v>
      </c>
      <c r="AD164" s="9"/>
      <c r="AE164" s="30">
        <v>32.6</v>
      </c>
      <c r="AF164" s="9"/>
      <c r="AG164" s="30">
        <v>0</v>
      </c>
      <c r="AH164" s="9"/>
      <c r="AI164" s="32">
        <v>513.70000000000005</v>
      </c>
      <c r="AJ164" s="12"/>
      <c r="AK164" s="22">
        <v>17945573</v>
      </c>
      <c r="AM164" s="22">
        <v>3249221</v>
      </c>
      <c r="AO164" s="22">
        <v>1366422</v>
      </c>
      <c r="AQ164" s="22">
        <v>2190390</v>
      </c>
      <c r="AS164" s="26">
        <v>24751606</v>
      </c>
      <c r="AU164" s="23">
        <v>22.431699999999999</v>
      </c>
      <c r="AW164" s="23">
        <v>26.201699999999999</v>
      </c>
      <c r="AY164" s="23">
        <v>18.456199999999999</v>
      </c>
      <c r="BA164" s="23">
        <v>37.732199999999999</v>
      </c>
      <c r="BC164" s="24">
        <v>23.436699999999998</v>
      </c>
      <c r="BE164" s="1" t="str">
        <f t="shared" si="2"/>
        <v>No</v>
      </c>
    </row>
    <row r="165" spans="1:57" ht="11.25" customHeight="1">
      <c r="A165" s="7" t="s">
        <v>168</v>
      </c>
      <c r="B165" s="7" t="s">
        <v>169</v>
      </c>
      <c r="C165" s="37" t="s">
        <v>39</v>
      </c>
      <c r="D165" s="296">
        <v>5040</v>
      </c>
      <c r="E165" s="297">
        <v>50040</v>
      </c>
      <c r="F165" s="27" t="s">
        <v>142</v>
      </c>
      <c r="G165" s="73" t="s">
        <v>137</v>
      </c>
      <c r="H165" s="35">
        <v>306022</v>
      </c>
      <c r="I165" s="35">
        <v>265</v>
      </c>
      <c r="J165" s="37" t="s">
        <v>6</v>
      </c>
      <c r="K165" s="37" t="s">
        <v>138</v>
      </c>
      <c r="L165" s="8">
        <v>85</v>
      </c>
      <c r="M165" s="8">
        <v>388214</v>
      </c>
      <c r="N165" s="9"/>
      <c r="O165" s="8">
        <v>79037</v>
      </c>
      <c r="P165" s="9"/>
      <c r="Q165" s="8">
        <v>10908</v>
      </c>
      <c r="R165" s="9"/>
      <c r="S165" s="8">
        <v>61219</v>
      </c>
      <c r="T165" s="9"/>
      <c r="U165" s="8">
        <v>0</v>
      </c>
      <c r="V165" s="9"/>
      <c r="W165" s="33">
        <v>539378</v>
      </c>
      <c r="X165" s="9"/>
      <c r="Y165" s="30">
        <v>200.85</v>
      </c>
      <c r="Z165" s="9"/>
      <c r="AA165" s="30">
        <v>39.700000000000003</v>
      </c>
      <c r="AB165" s="9"/>
      <c r="AC165" s="30">
        <v>5.96</v>
      </c>
      <c r="AD165" s="9"/>
      <c r="AE165" s="30">
        <v>36.75</v>
      </c>
      <c r="AF165" s="9"/>
      <c r="AG165" s="30">
        <v>0</v>
      </c>
      <c r="AH165" s="9"/>
      <c r="AI165" s="32">
        <v>283.26</v>
      </c>
      <c r="AJ165" s="12"/>
      <c r="AK165" s="22">
        <v>9615402</v>
      </c>
      <c r="AM165" s="22">
        <v>2166128</v>
      </c>
      <c r="AO165" s="22">
        <v>299299</v>
      </c>
      <c r="AQ165" s="22">
        <v>2153497</v>
      </c>
      <c r="AS165" s="26">
        <v>14234326</v>
      </c>
      <c r="AU165" s="23">
        <v>24.7683</v>
      </c>
      <c r="AW165" s="23">
        <v>27.406500000000001</v>
      </c>
      <c r="AY165" s="23">
        <v>27.438500000000001</v>
      </c>
      <c r="BA165" s="23">
        <v>35.176900000000003</v>
      </c>
      <c r="BC165" s="24">
        <v>26.3903</v>
      </c>
      <c r="BE165" s="1" t="str">
        <f t="shared" si="2"/>
        <v>No</v>
      </c>
    </row>
    <row r="166" spans="1:57" ht="11.25" customHeight="1">
      <c r="A166" s="7" t="s">
        <v>168</v>
      </c>
      <c r="B166" s="7" t="s">
        <v>169</v>
      </c>
      <c r="C166" s="37" t="s">
        <v>39</v>
      </c>
      <c r="D166" s="296">
        <v>5040</v>
      </c>
      <c r="E166" s="297">
        <v>50040</v>
      </c>
      <c r="F166" s="27" t="s">
        <v>142</v>
      </c>
      <c r="G166" s="73" t="s">
        <v>137</v>
      </c>
      <c r="H166" s="35">
        <v>306022</v>
      </c>
      <c r="I166" s="35">
        <v>265</v>
      </c>
      <c r="J166" s="37" t="s">
        <v>13</v>
      </c>
      <c r="K166" s="37" t="s">
        <v>138</v>
      </c>
      <c r="L166" s="8">
        <v>2</v>
      </c>
      <c r="M166" s="8">
        <v>3169</v>
      </c>
      <c r="N166" s="9"/>
      <c r="O166" s="8">
        <v>589</v>
      </c>
      <c r="P166" s="9"/>
      <c r="Q166" s="8">
        <v>81</v>
      </c>
      <c r="R166" s="9"/>
      <c r="S166" s="8">
        <v>454</v>
      </c>
      <c r="T166" s="9"/>
      <c r="U166" s="8">
        <v>0</v>
      </c>
      <c r="V166" s="9"/>
      <c r="W166" s="33">
        <v>4293</v>
      </c>
      <c r="X166" s="9"/>
      <c r="Y166" s="30">
        <v>2.15</v>
      </c>
      <c r="Z166" s="9"/>
      <c r="AA166" s="30">
        <v>0.3</v>
      </c>
      <c r="AB166" s="9"/>
      <c r="AC166" s="30">
        <v>0.04</v>
      </c>
      <c r="AD166" s="9"/>
      <c r="AE166" s="30">
        <v>0.25</v>
      </c>
      <c r="AF166" s="9"/>
      <c r="AG166" s="30">
        <v>0</v>
      </c>
      <c r="AH166" s="9"/>
      <c r="AI166" s="32">
        <v>2.74</v>
      </c>
      <c r="AJ166" s="12"/>
      <c r="AK166" s="22">
        <v>92140</v>
      </c>
      <c r="AM166" s="22">
        <v>16529</v>
      </c>
      <c r="AO166" s="22">
        <v>2935</v>
      </c>
      <c r="AQ166" s="22">
        <v>13425</v>
      </c>
      <c r="AS166" s="26">
        <v>125029</v>
      </c>
      <c r="AU166" s="23">
        <v>29.075399999999998</v>
      </c>
      <c r="AW166" s="23">
        <v>28.062799999999999</v>
      </c>
      <c r="AY166" s="23">
        <v>36.2346</v>
      </c>
      <c r="BA166" s="23">
        <v>29.570499999999999</v>
      </c>
      <c r="BC166" s="24">
        <v>29.123899999999999</v>
      </c>
      <c r="BE166" s="1" t="str">
        <f t="shared" si="2"/>
        <v>No</v>
      </c>
    </row>
    <row r="167" spans="1:57" ht="11.25" customHeight="1">
      <c r="A167" s="7" t="s">
        <v>74</v>
      </c>
      <c r="B167" s="7" t="s">
        <v>346</v>
      </c>
      <c r="C167" s="37" t="s">
        <v>73</v>
      </c>
      <c r="D167" s="296">
        <v>20</v>
      </c>
      <c r="E167" s="297">
        <v>20</v>
      </c>
      <c r="F167" s="27" t="s">
        <v>142</v>
      </c>
      <c r="G167" s="73" t="s">
        <v>137</v>
      </c>
      <c r="H167" s="35">
        <v>198979</v>
      </c>
      <c r="I167" s="35">
        <v>258</v>
      </c>
      <c r="J167" s="37" t="s">
        <v>6</v>
      </c>
      <c r="K167" s="37" t="s">
        <v>138</v>
      </c>
      <c r="L167" s="8">
        <v>92</v>
      </c>
      <c r="M167" s="8">
        <v>233296</v>
      </c>
      <c r="N167" s="9"/>
      <c r="O167" s="8">
        <v>54203</v>
      </c>
      <c r="P167" s="9"/>
      <c r="Q167" s="8">
        <v>16509</v>
      </c>
      <c r="R167" s="9"/>
      <c r="S167" s="8">
        <v>42078</v>
      </c>
      <c r="T167" s="9"/>
      <c r="U167" s="8">
        <v>4000</v>
      </c>
      <c r="V167" s="9"/>
      <c r="W167" s="33">
        <v>350086</v>
      </c>
      <c r="X167" s="9"/>
      <c r="Y167" s="30">
        <v>220</v>
      </c>
      <c r="Z167" s="9"/>
      <c r="AA167" s="30">
        <v>31</v>
      </c>
      <c r="AB167" s="9"/>
      <c r="AC167" s="30">
        <v>8.91</v>
      </c>
      <c r="AD167" s="9"/>
      <c r="AE167" s="30">
        <v>25.53</v>
      </c>
      <c r="AF167" s="9"/>
      <c r="AG167" s="30">
        <v>2.2000000000000002</v>
      </c>
      <c r="AH167" s="9"/>
      <c r="AI167" s="32">
        <v>287.64</v>
      </c>
      <c r="AJ167" s="12"/>
      <c r="AK167" s="22">
        <v>6012774</v>
      </c>
      <c r="AM167" s="22">
        <v>1682543</v>
      </c>
      <c r="AO167" s="22">
        <v>446274</v>
      </c>
      <c r="AQ167" s="22">
        <v>1587879</v>
      </c>
      <c r="AS167" s="26">
        <v>9729470</v>
      </c>
      <c r="AU167" s="23">
        <v>25.773199999999999</v>
      </c>
      <c r="AW167" s="23">
        <v>31.041499999999999</v>
      </c>
      <c r="AY167" s="23">
        <v>27.0322</v>
      </c>
      <c r="BA167" s="23">
        <v>37.736600000000003</v>
      </c>
      <c r="BC167" s="24">
        <v>27.791699999999999</v>
      </c>
      <c r="BE167" s="1" t="str">
        <f t="shared" si="2"/>
        <v>No</v>
      </c>
    </row>
    <row r="168" spans="1:57" ht="11.25" customHeight="1">
      <c r="A168" s="7" t="s">
        <v>74</v>
      </c>
      <c r="B168" s="7" t="s">
        <v>346</v>
      </c>
      <c r="C168" s="37" t="s">
        <v>73</v>
      </c>
      <c r="D168" s="296">
        <v>20</v>
      </c>
      <c r="E168" s="297">
        <v>20</v>
      </c>
      <c r="F168" s="27" t="s">
        <v>142</v>
      </c>
      <c r="G168" s="73" t="s">
        <v>137</v>
      </c>
      <c r="H168" s="35">
        <v>198979</v>
      </c>
      <c r="I168" s="35">
        <v>258</v>
      </c>
      <c r="J168" s="37" t="s">
        <v>9</v>
      </c>
      <c r="K168" s="37" t="s">
        <v>138</v>
      </c>
      <c r="L168" s="8">
        <v>83</v>
      </c>
      <c r="M168" s="8">
        <v>151462</v>
      </c>
      <c r="N168" s="9"/>
      <c r="O168" s="8">
        <v>15238</v>
      </c>
      <c r="P168" s="9"/>
      <c r="Q168" s="8">
        <v>10648</v>
      </c>
      <c r="R168" s="9"/>
      <c r="S168" s="8">
        <v>27145</v>
      </c>
      <c r="T168" s="9"/>
      <c r="U168" s="8">
        <v>509</v>
      </c>
      <c r="V168" s="9"/>
      <c r="W168" s="33">
        <v>205002</v>
      </c>
      <c r="X168" s="9"/>
      <c r="Y168" s="30">
        <v>98</v>
      </c>
      <c r="Z168" s="9"/>
      <c r="AA168" s="30">
        <v>8.7200000000000006</v>
      </c>
      <c r="AB168" s="9"/>
      <c r="AC168" s="30">
        <v>5.75</v>
      </c>
      <c r="AD168" s="9"/>
      <c r="AE168" s="30">
        <v>16.47</v>
      </c>
      <c r="AF168" s="9"/>
      <c r="AG168" s="30">
        <v>0.28000000000000003</v>
      </c>
      <c r="AH168" s="9"/>
      <c r="AI168" s="32">
        <v>129.22</v>
      </c>
      <c r="AJ168" s="12"/>
      <c r="AK168" s="22">
        <v>3866170</v>
      </c>
      <c r="AM168" s="22">
        <v>473019</v>
      </c>
      <c r="AO168" s="22">
        <v>287903</v>
      </c>
      <c r="AQ168" s="22">
        <v>1024381</v>
      </c>
      <c r="AS168" s="26">
        <v>5651473</v>
      </c>
      <c r="AU168" s="23">
        <v>25.525700000000001</v>
      </c>
      <c r="AW168" s="23">
        <v>31.042100000000001</v>
      </c>
      <c r="AY168" s="23">
        <v>27.0382</v>
      </c>
      <c r="BA168" s="23">
        <v>37.737400000000001</v>
      </c>
      <c r="BC168" s="24">
        <v>27.567900000000002</v>
      </c>
      <c r="BE168" s="1" t="str">
        <f t="shared" si="2"/>
        <v>No</v>
      </c>
    </row>
    <row r="169" spans="1:57" ht="11.25" customHeight="1">
      <c r="A169" s="7" t="s">
        <v>74</v>
      </c>
      <c r="B169" s="7" t="s">
        <v>346</v>
      </c>
      <c r="C169" s="37" t="s">
        <v>73</v>
      </c>
      <c r="D169" s="296">
        <v>20</v>
      </c>
      <c r="E169" s="297">
        <v>20</v>
      </c>
      <c r="F169" s="27" t="s">
        <v>142</v>
      </c>
      <c r="G169" s="73" t="s">
        <v>137</v>
      </c>
      <c r="H169" s="35">
        <v>198979</v>
      </c>
      <c r="I169" s="35">
        <v>258</v>
      </c>
      <c r="J169" s="37" t="s">
        <v>7</v>
      </c>
      <c r="K169" s="37" t="s">
        <v>138</v>
      </c>
      <c r="L169" s="8">
        <v>78</v>
      </c>
      <c r="M169" s="8">
        <v>3515</v>
      </c>
      <c r="N169" s="9"/>
      <c r="O169" s="8">
        <v>3992</v>
      </c>
      <c r="P169" s="9"/>
      <c r="Q169" s="8">
        <v>646</v>
      </c>
      <c r="R169" s="9"/>
      <c r="S169" s="8">
        <v>1647</v>
      </c>
      <c r="T169" s="9"/>
      <c r="U169" s="8">
        <v>218</v>
      </c>
      <c r="V169" s="9"/>
      <c r="W169" s="33">
        <v>10018</v>
      </c>
      <c r="X169" s="9"/>
      <c r="Y169" s="30">
        <v>2</v>
      </c>
      <c r="Z169" s="9"/>
      <c r="AA169" s="30">
        <v>2.2799999999999998</v>
      </c>
      <c r="AB169" s="9"/>
      <c r="AC169" s="30">
        <v>0.35</v>
      </c>
      <c r="AD169" s="9"/>
      <c r="AE169" s="30">
        <v>1</v>
      </c>
      <c r="AF169" s="9"/>
      <c r="AG169" s="30">
        <v>0.12</v>
      </c>
      <c r="AH169" s="9"/>
      <c r="AI169" s="32">
        <v>5.75</v>
      </c>
      <c r="AJ169" s="12"/>
      <c r="AK169" s="22">
        <v>159720</v>
      </c>
      <c r="AM169" s="22">
        <v>123921</v>
      </c>
      <c r="AO169" s="22">
        <v>17473</v>
      </c>
      <c r="AQ169" s="22">
        <v>62171</v>
      </c>
      <c r="AS169" s="26">
        <v>363285</v>
      </c>
      <c r="AU169" s="23">
        <v>45.439500000000002</v>
      </c>
      <c r="AW169" s="23">
        <v>31.042300000000001</v>
      </c>
      <c r="AY169" s="23">
        <v>27.047999999999998</v>
      </c>
      <c r="BA169" s="23">
        <v>37.747999999999998</v>
      </c>
      <c r="BC169" s="24">
        <v>36.263199999999998</v>
      </c>
      <c r="BE169" s="1" t="str">
        <f t="shared" si="2"/>
        <v>No</v>
      </c>
    </row>
    <row r="170" spans="1:57" ht="11.25" customHeight="1">
      <c r="A170" s="7" t="s">
        <v>74</v>
      </c>
      <c r="B170" s="7" t="s">
        <v>346</v>
      </c>
      <c r="C170" s="37" t="s">
        <v>73</v>
      </c>
      <c r="D170" s="296">
        <v>20</v>
      </c>
      <c r="E170" s="297">
        <v>20</v>
      </c>
      <c r="F170" s="27" t="s">
        <v>142</v>
      </c>
      <c r="G170" s="73" t="s">
        <v>137</v>
      </c>
      <c r="H170" s="35">
        <v>198979</v>
      </c>
      <c r="I170" s="35">
        <v>258</v>
      </c>
      <c r="J170" s="37" t="s">
        <v>14</v>
      </c>
      <c r="K170" s="37" t="s">
        <v>138</v>
      </c>
      <c r="L170" s="8">
        <v>2</v>
      </c>
      <c r="M170" s="8">
        <v>19023</v>
      </c>
      <c r="N170" s="9"/>
      <c r="O170" s="8">
        <v>4140</v>
      </c>
      <c r="P170" s="9"/>
      <c r="Q170" s="8">
        <v>120</v>
      </c>
      <c r="R170" s="9"/>
      <c r="S170" s="8">
        <v>5092</v>
      </c>
      <c r="T170" s="9"/>
      <c r="U170" s="8">
        <v>1818</v>
      </c>
      <c r="V170" s="9"/>
      <c r="W170" s="33">
        <v>30193</v>
      </c>
      <c r="X170" s="9"/>
      <c r="Y170" s="30">
        <v>23</v>
      </c>
      <c r="Z170" s="9"/>
      <c r="AA170" s="30">
        <v>3.06</v>
      </c>
      <c r="AB170" s="9"/>
      <c r="AC170" s="30">
        <v>0.09</v>
      </c>
      <c r="AD170" s="9"/>
      <c r="AE170" s="30">
        <v>2.68</v>
      </c>
      <c r="AF170" s="9"/>
      <c r="AG170" s="30">
        <v>1</v>
      </c>
      <c r="AH170" s="9"/>
      <c r="AI170" s="32">
        <v>29.83</v>
      </c>
      <c r="AJ170" s="12"/>
      <c r="AK170" s="22">
        <v>682357</v>
      </c>
      <c r="AM170" s="22">
        <v>202056</v>
      </c>
      <c r="AO170" s="22">
        <v>6081</v>
      </c>
      <c r="AQ170" s="22">
        <v>147452</v>
      </c>
      <c r="AS170" s="26">
        <v>1037946</v>
      </c>
      <c r="AU170" s="23">
        <v>35.870100000000001</v>
      </c>
      <c r="AW170" s="23">
        <v>48.805799999999998</v>
      </c>
      <c r="AY170" s="23">
        <v>50.674999999999997</v>
      </c>
      <c r="BA170" s="23">
        <v>28.957599999999999</v>
      </c>
      <c r="BC170" s="24">
        <v>34.377000000000002</v>
      </c>
      <c r="BE170" s="1" t="str">
        <f t="shared" si="2"/>
        <v>No</v>
      </c>
    </row>
    <row r="171" spans="1:57" ht="11.25" customHeight="1">
      <c r="A171" s="7" t="s">
        <v>976</v>
      </c>
      <c r="B171" s="7" t="s">
        <v>366</v>
      </c>
      <c r="C171" s="37" t="s">
        <v>77</v>
      </c>
      <c r="D171" s="296">
        <v>5005</v>
      </c>
      <c r="E171" s="297">
        <v>50005</v>
      </c>
      <c r="F171" s="27" t="s">
        <v>140</v>
      </c>
      <c r="G171" s="73" t="s">
        <v>137</v>
      </c>
      <c r="H171" s="35">
        <v>401661</v>
      </c>
      <c r="I171" s="35">
        <v>254</v>
      </c>
      <c r="J171" s="37" t="s">
        <v>6</v>
      </c>
      <c r="K171" s="37" t="s">
        <v>138</v>
      </c>
      <c r="L171" s="8">
        <v>182</v>
      </c>
      <c r="M171" s="8">
        <v>571946</v>
      </c>
      <c r="N171" s="9"/>
      <c r="O171" s="8">
        <v>136495</v>
      </c>
      <c r="P171" s="9"/>
      <c r="Q171" s="8">
        <v>16980</v>
      </c>
      <c r="R171" s="9"/>
      <c r="S171" s="8">
        <v>63416</v>
      </c>
      <c r="T171" s="9"/>
      <c r="U171" s="8">
        <v>0</v>
      </c>
      <c r="V171" s="9"/>
      <c r="W171" s="33">
        <v>788837</v>
      </c>
      <c r="X171" s="9"/>
      <c r="Y171" s="30">
        <v>338</v>
      </c>
      <c r="Z171" s="9"/>
      <c r="AA171" s="30">
        <v>68.5</v>
      </c>
      <c r="AB171" s="9"/>
      <c r="AC171" s="30">
        <v>10</v>
      </c>
      <c r="AD171" s="9"/>
      <c r="AE171" s="30">
        <v>38</v>
      </c>
      <c r="AF171" s="9"/>
      <c r="AG171" s="30">
        <v>0</v>
      </c>
      <c r="AH171" s="9"/>
      <c r="AI171" s="32">
        <v>454.5</v>
      </c>
      <c r="AJ171" s="12"/>
      <c r="AK171" s="22">
        <v>17178141</v>
      </c>
      <c r="AM171" s="22">
        <v>4004279</v>
      </c>
      <c r="AO171" s="22">
        <v>628970</v>
      </c>
      <c r="AQ171" s="22">
        <v>2291360</v>
      </c>
      <c r="AS171" s="26">
        <v>24102750</v>
      </c>
      <c r="AU171" s="23">
        <v>30.034600000000001</v>
      </c>
      <c r="AW171" s="23">
        <v>29.336500000000001</v>
      </c>
      <c r="AY171" s="23">
        <v>37.041800000000002</v>
      </c>
      <c r="BA171" s="23">
        <v>36.132199999999997</v>
      </c>
      <c r="BC171" s="24">
        <v>30.5548</v>
      </c>
      <c r="BE171" s="1" t="str">
        <f t="shared" si="2"/>
        <v>No</v>
      </c>
    </row>
    <row r="172" spans="1:57" ht="11.25" customHeight="1">
      <c r="A172" s="7" t="s">
        <v>976</v>
      </c>
      <c r="B172" s="7" t="s">
        <v>366</v>
      </c>
      <c r="C172" s="37" t="s">
        <v>77</v>
      </c>
      <c r="D172" s="296">
        <v>5005</v>
      </c>
      <c r="E172" s="297">
        <v>50005</v>
      </c>
      <c r="F172" s="27" t="s">
        <v>140</v>
      </c>
      <c r="G172" s="73" t="s">
        <v>137</v>
      </c>
      <c r="H172" s="35">
        <v>401661</v>
      </c>
      <c r="I172" s="35">
        <v>254</v>
      </c>
      <c r="J172" s="37" t="s">
        <v>9</v>
      </c>
      <c r="K172" s="37" t="s">
        <v>138</v>
      </c>
      <c r="L172" s="8">
        <v>12</v>
      </c>
      <c r="M172" s="8">
        <v>13573</v>
      </c>
      <c r="N172" s="9"/>
      <c r="O172" s="8">
        <v>682</v>
      </c>
      <c r="P172" s="9"/>
      <c r="Q172" s="8">
        <v>85</v>
      </c>
      <c r="R172" s="9"/>
      <c r="S172" s="8">
        <v>751</v>
      </c>
      <c r="T172" s="9"/>
      <c r="U172" s="8">
        <v>0</v>
      </c>
      <c r="V172" s="9"/>
      <c r="W172" s="33">
        <v>15091</v>
      </c>
      <c r="X172" s="9"/>
      <c r="Y172" s="30">
        <v>8</v>
      </c>
      <c r="Z172" s="9"/>
      <c r="AA172" s="30">
        <v>0.4</v>
      </c>
      <c r="AB172" s="9"/>
      <c r="AC172" s="30">
        <v>0.05</v>
      </c>
      <c r="AD172" s="9"/>
      <c r="AE172" s="30">
        <v>0.5</v>
      </c>
      <c r="AF172" s="9"/>
      <c r="AG172" s="30">
        <v>0</v>
      </c>
      <c r="AH172" s="9"/>
      <c r="AI172" s="32">
        <v>8.9499999999999993</v>
      </c>
      <c r="AJ172" s="12"/>
      <c r="AK172" s="22">
        <v>388701</v>
      </c>
      <c r="AM172" s="22">
        <v>20122</v>
      </c>
      <c r="AO172" s="22">
        <v>3177</v>
      </c>
      <c r="AQ172" s="22">
        <v>25180</v>
      </c>
      <c r="AS172" s="26">
        <v>437180</v>
      </c>
      <c r="AU172" s="23">
        <v>28.637799999999999</v>
      </c>
      <c r="AW172" s="23">
        <v>29.5044</v>
      </c>
      <c r="AY172" s="23">
        <v>37.3765</v>
      </c>
      <c r="BA172" s="23">
        <v>33.528599999999997</v>
      </c>
      <c r="BC172" s="24">
        <v>28.9696</v>
      </c>
      <c r="BE172" s="1" t="str">
        <f t="shared" si="2"/>
        <v>No</v>
      </c>
    </row>
    <row r="173" spans="1:57" ht="11.25" customHeight="1">
      <c r="A173" s="7" t="s">
        <v>336</v>
      </c>
      <c r="B173" s="7" t="s">
        <v>337</v>
      </c>
      <c r="C173" s="37" t="s">
        <v>26</v>
      </c>
      <c r="D173" s="296">
        <v>4040</v>
      </c>
      <c r="E173" s="297">
        <v>40040</v>
      </c>
      <c r="F173" s="27" t="s">
        <v>142</v>
      </c>
      <c r="G173" s="73" t="s">
        <v>137</v>
      </c>
      <c r="H173" s="35">
        <v>1065219</v>
      </c>
      <c r="I173" s="35">
        <v>253</v>
      </c>
      <c r="J173" s="37" t="s">
        <v>27</v>
      </c>
      <c r="K173" s="37" t="s">
        <v>138</v>
      </c>
      <c r="L173" s="8">
        <v>5</v>
      </c>
      <c r="M173" s="8">
        <v>23252</v>
      </c>
      <c r="N173" s="9"/>
      <c r="O173" s="8">
        <v>24778</v>
      </c>
      <c r="P173" s="9"/>
      <c r="Q173" s="8">
        <v>12042</v>
      </c>
      <c r="R173" s="9"/>
      <c r="S173" s="8">
        <v>6340</v>
      </c>
      <c r="T173" s="9" t="s">
        <v>102</v>
      </c>
      <c r="U173" s="8">
        <v>0</v>
      </c>
      <c r="V173" s="9"/>
      <c r="W173" s="33">
        <v>66412</v>
      </c>
      <c r="X173" s="9" t="s">
        <v>102</v>
      </c>
      <c r="Y173" s="30">
        <v>12</v>
      </c>
      <c r="Z173" s="9"/>
      <c r="AA173" s="30">
        <v>14</v>
      </c>
      <c r="AB173" s="9"/>
      <c r="AC173" s="30">
        <v>6</v>
      </c>
      <c r="AD173" s="9"/>
      <c r="AE173" s="30">
        <v>3</v>
      </c>
      <c r="AF173" s="9"/>
      <c r="AG173" s="30">
        <v>0</v>
      </c>
      <c r="AH173" s="9"/>
      <c r="AI173" s="32">
        <v>35</v>
      </c>
      <c r="AJ173" s="12"/>
      <c r="AK173" s="22">
        <v>733005</v>
      </c>
      <c r="AM173" s="22">
        <v>1016236</v>
      </c>
      <c r="AO173" s="22">
        <v>336011</v>
      </c>
      <c r="AQ173" s="22">
        <v>434929</v>
      </c>
      <c r="AS173" s="26">
        <v>2520181</v>
      </c>
      <c r="AU173" s="23">
        <v>31.5244</v>
      </c>
      <c r="AW173" s="23">
        <v>41.013599999999997</v>
      </c>
      <c r="AY173" s="23">
        <v>27.903300000000002</v>
      </c>
      <c r="BA173" s="23">
        <v>68.600800000000007</v>
      </c>
      <c r="BB173" s="23" t="s">
        <v>102</v>
      </c>
      <c r="BC173" s="24">
        <v>37.947699999999998</v>
      </c>
      <c r="BE173" s="1" t="str">
        <f t="shared" si="2"/>
        <v>Yes</v>
      </c>
    </row>
    <row r="174" spans="1:57" ht="11.25" customHeight="1">
      <c r="A174" s="7" t="s">
        <v>336</v>
      </c>
      <c r="B174" s="7" t="s">
        <v>337</v>
      </c>
      <c r="C174" s="37" t="s">
        <v>26</v>
      </c>
      <c r="D174" s="296">
        <v>4040</v>
      </c>
      <c r="E174" s="297">
        <v>40040</v>
      </c>
      <c r="F174" s="27" t="s">
        <v>142</v>
      </c>
      <c r="G174" s="73" t="s">
        <v>137</v>
      </c>
      <c r="H174" s="35">
        <v>1065219</v>
      </c>
      <c r="I174" s="35">
        <v>253</v>
      </c>
      <c r="J174" s="37" t="s">
        <v>6</v>
      </c>
      <c r="K174" s="37" t="s">
        <v>138</v>
      </c>
      <c r="L174" s="8">
        <v>153</v>
      </c>
      <c r="M174" s="8">
        <v>915075</v>
      </c>
      <c r="N174" s="9"/>
      <c r="O174" s="8">
        <v>241169</v>
      </c>
      <c r="P174" s="9"/>
      <c r="Q174" s="8">
        <v>35414</v>
      </c>
      <c r="R174" s="9"/>
      <c r="S174" s="8">
        <v>301216</v>
      </c>
      <c r="T174" s="9"/>
      <c r="U174" s="8">
        <v>0</v>
      </c>
      <c r="V174" s="9"/>
      <c r="W174" s="33">
        <v>1492874</v>
      </c>
      <c r="X174" s="9"/>
      <c r="Y174" s="30">
        <v>504</v>
      </c>
      <c r="Z174" s="9"/>
      <c r="AA174" s="30">
        <v>136</v>
      </c>
      <c r="AB174" s="9"/>
      <c r="AC174" s="30">
        <v>19</v>
      </c>
      <c r="AD174" s="9"/>
      <c r="AE174" s="30">
        <v>203</v>
      </c>
      <c r="AF174" s="9"/>
      <c r="AG174" s="30">
        <v>0</v>
      </c>
      <c r="AH174" s="9"/>
      <c r="AI174" s="32">
        <v>862</v>
      </c>
      <c r="AJ174" s="12"/>
      <c r="AK174" s="22">
        <v>16940337</v>
      </c>
      <c r="AM174" s="22">
        <v>5544724</v>
      </c>
      <c r="AO174" s="22">
        <v>713513</v>
      </c>
      <c r="AQ174" s="22">
        <v>8551102</v>
      </c>
      <c r="AS174" s="26">
        <v>31749676</v>
      </c>
      <c r="AU174" s="23">
        <v>18.512499999999999</v>
      </c>
      <c r="AW174" s="23">
        <v>22.991</v>
      </c>
      <c r="AY174" s="23">
        <v>20.1478</v>
      </c>
      <c r="BA174" s="23">
        <v>28.3886</v>
      </c>
      <c r="BC174" s="24">
        <v>21.267499999999998</v>
      </c>
      <c r="BE174" s="1" t="str">
        <f t="shared" si="2"/>
        <v>No</v>
      </c>
    </row>
    <row r="175" spans="1:57" ht="11.25" customHeight="1">
      <c r="A175" s="7" t="s">
        <v>415</v>
      </c>
      <c r="B175" s="7" t="s">
        <v>416</v>
      </c>
      <c r="C175" s="37" t="s">
        <v>12</v>
      </c>
      <c r="D175" s="296">
        <v>9029</v>
      </c>
      <c r="E175" s="297">
        <v>90029</v>
      </c>
      <c r="F175" s="27" t="s">
        <v>142</v>
      </c>
      <c r="G175" s="73" t="s">
        <v>137</v>
      </c>
      <c r="H175" s="35">
        <v>1932666</v>
      </c>
      <c r="I175" s="35">
        <v>250</v>
      </c>
      <c r="J175" s="37" t="s">
        <v>6</v>
      </c>
      <c r="K175" s="37" t="s">
        <v>138</v>
      </c>
      <c r="L175" s="8">
        <v>147</v>
      </c>
      <c r="M175" s="8">
        <v>838604</v>
      </c>
      <c r="N175" s="9"/>
      <c r="O175" s="8">
        <v>156525</v>
      </c>
      <c r="P175" s="9"/>
      <c r="Q175" s="8">
        <v>42954</v>
      </c>
      <c r="R175" s="9"/>
      <c r="S175" s="8">
        <v>141803</v>
      </c>
      <c r="T175" s="9"/>
      <c r="U175" s="8">
        <v>2000</v>
      </c>
      <c r="V175" s="9"/>
      <c r="W175" s="33">
        <v>1181886</v>
      </c>
      <c r="X175" s="9"/>
      <c r="Y175" s="30">
        <v>450</v>
      </c>
      <c r="Z175" s="9"/>
      <c r="AA175" s="30">
        <v>95</v>
      </c>
      <c r="AB175" s="9"/>
      <c r="AC175" s="30">
        <v>26</v>
      </c>
      <c r="AD175" s="9"/>
      <c r="AE175" s="30">
        <v>88</v>
      </c>
      <c r="AF175" s="9"/>
      <c r="AG175" s="30">
        <v>0</v>
      </c>
      <c r="AH175" s="9"/>
      <c r="AI175" s="32">
        <v>659</v>
      </c>
      <c r="AJ175" s="12"/>
      <c r="AK175" s="22">
        <v>21895244</v>
      </c>
      <c r="AM175" s="22">
        <v>4327496</v>
      </c>
      <c r="AO175" s="22">
        <v>1331705</v>
      </c>
      <c r="AQ175" s="22">
        <v>3490217</v>
      </c>
      <c r="AS175" s="26">
        <v>31044662</v>
      </c>
      <c r="AU175" s="23">
        <v>26.109200000000001</v>
      </c>
      <c r="AW175" s="23">
        <v>27.647300000000001</v>
      </c>
      <c r="AY175" s="23">
        <v>31.003</v>
      </c>
      <c r="BA175" s="23">
        <v>24.613099999999999</v>
      </c>
      <c r="BC175" s="24">
        <v>26.267099999999999</v>
      </c>
      <c r="BE175" s="1" t="str">
        <f t="shared" si="2"/>
        <v>No</v>
      </c>
    </row>
    <row r="176" spans="1:57" ht="11.25" customHeight="1">
      <c r="A176" s="7" t="s">
        <v>977</v>
      </c>
      <c r="B176" s="7" t="s">
        <v>554</v>
      </c>
      <c r="C176" s="37" t="s">
        <v>61</v>
      </c>
      <c r="D176" s="296">
        <v>3027</v>
      </c>
      <c r="E176" s="297">
        <v>30027</v>
      </c>
      <c r="F176" s="27" t="s">
        <v>142</v>
      </c>
      <c r="G176" s="73" t="s">
        <v>137</v>
      </c>
      <c r="H176" s="35">
        <v>232045</v>
      </c>
      <c r="I176" s="35">
        <v>248</v>
      </c>
      <c r="J176" s="37" t="s">
        <v>13</v>
      </c>
      <c r="K176" s="37" t="s">
        <v>138</v>
      </c>
      <c r="L176" s="8">
        <v>8</v>
      </c>
      <c r="M176" s="8">
        <v>29432</v>
      </c>
      <c r="N176" s="9"/>
      <c r="O176" s="8">
        <v>3301</v>
      </c>
      <c r="P176" s="9"/>
      <c r="Q176" s="8">
        <v>230</v>
      </c>
      <c r="R176" s="9"/>
      <c r="S176" s="8">
        <v>1674</v>
      </c>
      <c r="T176" s="9"/>
      <c r="U176" s="8">
        <v>0</v>
      </c>
      <c r="V176" s="9"/>
      <c r="W176" s="33">
        <v>34637</v>
      </c>
      <c r="X176" s="9"/>
      <c r="Y176" s="30">
        <v>13.46</v>
      </c>
      <c r="Z176" s="9"/>
      <c r="AA176" s="30">
        <v>1.54</v>
      </c>
      <c r="AB176" s="9"/>
      <c r="AC176" s="30">
        <v>0.16</v>
      </c>
      <c r="AD176" s="9"/>
      <c r="AE176" s="30">
        <v>1.48</v>
      </c>
      <c r="AF176" s="9"/>
      <c r="AG176" s="30">
        <v>0</v>
      </c>
      <c r="AH176" s="9"/>
      <c r="AI176" s="32">
        <v>16.64</v>
      </c>
      <c r="AJ176" s="12"/>
      <c r="AK176" s="22">
        <v>395533</v>
      </c>
      <c r="AM176" s="22">
        <v>70568</v>
      </c>
      <c r="AO176" s="22">
        <v>2297</v>
      </c>
      <c r="AQ176" s="22">
        <v>36513</v>
      </c>
      <c r="AS176" s="26">
        <v>504911</v>
      </c>
      <c r="AU176" s="23">
        <v>13.4389</v>
      </c>
      <c r="AW176" s="23">
        <v>21.377800000000001</v>
      </c>
      <c r="AY176" s="23">
        <v>9.9870000000000001</v>
      </c>
      <c r="BA176" s="23">
        <v>21.811800000000002</v>
      </c>
      <c r="BC176" s="24">
        <v>14.577199999999999</v>
      </c>
      <c r="BE176" s="1" t="str">
        <f t="shared" si="2"/>
        <v>No</v>
      </c>
    </row>
    <row r="177" spans="1:57" ht="11.25" customHeight="1">
      <c r="A177" s="7" t="s">
        <v>977</v>
      </c>
      <c r="B177" s="7" t="s">
        <v>554</v>
      </c>
      <c r="C177" s="37" t="s">
        <v>61</v>
      </c>
      <c r="D177" s="296">
        <v>3027</v>
      </c>
      <c r="E177" s="297">
        <v>30027</v>
      </c>
      <c r="F177" s="27" t="s">
        <v>142</v>
      </c>
      <c r="G177" s="73" t="s">
        <v>137</v>
      </c>
      <c r="H177" s="35">
        <v>232045</v>
      </c>
      <c r="I177" s="35">
        <v>248</v>
      </c>
      <c r="J177" s="37" t="s">
        <v>6</v>
      </c>
      <c r="K177" s="37" t="s">
        <v>138</v>
      </c>
      <c r="L177" s="8">
        <v>33</v>
      </c>
      <c r="M177" s="8">
        <v>188613</v>
      </c>
      <c r="N177" s="9"/>
      <c r="O177" s="8">
        <v>25875</v>
      </c>
      <c r="P177" s="9"/>
      <c r="Q177" s="8">
        <v>2586</v>
      </c>
      <c r="R177" s="9"/>
      <c r="S177" s="8">
        <v>18198</v>
      </c>
      <c r="T177" s="9"/>
      <c r="U177" s="8">
        <v>0</v>
      </c>
      <c r="V177" s="9"/>
      <c r="W177" s="33">
        <v>235272</v>
      </c>
      <c r="X177" s="9"/>
      <c r="Y177" s="30">
        <v>96.63</v>
      </c>
      <c r="Z177" s="9"/>
      <c r="AA177" s="30">
        <v>12.07</v>
      </c>
      <c r="AB177" s="9"/>
      <c r="AC177" s="30">
        <v>1.72</v>
      </c>
      <c r="AD177" s="9"/>
      <c r="AE177" s="30">
        <v>16.09</v>
      </c>
      <c r="AF177" s="9"/>
      <c r="AG177" s="30">
        <v>0</v>
      </c>
      <c r="AH177" s="9"/>
      <c r="AI177" s="32">
        <v>126.51</v>
      </c>
      <c r="AJ177" s="12"/>
      <c r="AK177" s="22">
        <v>3757608</v>
      </c>
      <c r="AM177" s="22">
        <v>553083</v>
      </c>
      <c r="AO177" s="22">
        <v>24952</v>
      </c>
      <c r="AQ177" s="22">
        <v>396604</v>
      </c>
      <c r="AS177" s="26">
        <v>4732247</v>
      </c>
      <c r="AU177" s="23">
        <v>19.9223</v>
      </c>
      <c r="AW177" s="23">
        <v>21.3752</v>
      </c>
      <c r="AY177" s="23">
        <v>9.6488999999999994</v>
      </c>
      <c r="BA177" s="23">
        <v>21.793800000000001</v>
      </c>
      <c r="BC177" s="24">
        <v>20.113900000000001</v>
      </c>
      <c r="BE177" s="1" t="str">
        <f t="shared" si="2"/>
        <v>No</v>
      </c>
    </row>
    <row r="178" spans="1:57" ht="11.25" customHeight="1">
      <c r="A178" s="7" t="s">
        <v>977</v>
      </c>
      <c r="B178" s="7" t="s">
        <v>554</v>
      </c>
      <c r="C178" s="37" t="s">
        <v>61</v>
      </c>
      <c r="D178" s="296">
        <v>3027</v>
      </c>
      <c r="E178" s="297">
        <v>30027</v>
      </c>
      <c r="F178" s="27" t="s">
        <v>142</v>
      </c>
      <c r="G178" s="73" t="s">
        <v>137</v>
      </c>
      <c r="H178" s="35">
        <v>232045</v>
      </c>
      <c r="I178" s="35">
        <v>248</v>
      </c>
      <c r="J178" s="37" t="s">
        <v>9</v>
      </c>
      <c r="K178" s="37" t="s">
        <v>138</v>
      </c>
      <c r="L178" s="8">
        <v>168</v>
      </c>
      <c r="M178" s="8">
        <v>393385</v>
      </c>
      <c r="N178" s="9"/>
      <c r="O178" s="8">
        <v>13698</v>
      </c>
      <c r="P178" s="9"/>
      <c r="Q178" s="8">
        <v>1035</v>
      </c>
      <c r="R178" s="9"/>
      <c r="S178" s="8">
        <v>11797</v>
      </c>
      <c r="T178" s="9"/>
      <c r="U178" s="8">
        <v>0</v>
      </c>
      <c r="V178" s="9"/>
      <c r="W178" s="33">
        <v>419915</v>
      </c>
      <c r="X178" s="9"/>
      <c r="Y178" s="30">
        <v>245.91</v>
      </c>
      <c r="Z178" s="9"/>
      <c r="AA178" s="30">
        <v>6.39</v>
      </c>
      <c r="AB178" s="9"/>
      <c r="AC178" s="30">
        <v>1.1200000000000001</v>
      </c>
      <c r="AD178" s="9"/>
      <c r="AE178" s="30">
        <v>10.43</v>
      </c>
      <c r="AF178" s="9"/>
      <c r="AG178" s="30">
        <v>0</v>
      </c>
      <c r="AH178" s="9"/>
      <c r="AI178" s="32">
        <v>263.85000000000002</v>
      </c>
      <c r="AJ178" s="12"/>
      <c r="AK178" s="22">
        <v>5439297</v>
      </c>
      <c r="AM178" s="22">
        <v>292809</v>
      </c>
      <c r="AO178" s="22">
        <v>9974</v>
      </c>
      <c r="AQ178" s="22">
        <v>179475</v>
      </c>
      <c r="AS178" s="26">
        <v>5921555</v>
      </c>
      <c r="AU178" s="23">
        <v>13.8269</v>
      </c>
      <c r="AW178" s="23">
        <v>21.376000000000001</v>
      </c>
      <c r="AY178" s="23">
        <v>9.6366999999999994</v>
      </c>
      <c r="BA178" s="23">
        <v>15.2136</v>
      </c>
      <c r="BC178" s="24">
        <v>14.101800000000001</v>
      </c>
      <c r="BE178" s="1" t="str">
        <f t="shared" si="2"/>
        <v>No</v>
      </c>
    </row>
    <row r="179" spans="1:57" ht="11.25" customHeight="1">
      <c r="A179" s="7" t="s">
        <v>978</v>
      </c>
      <c r="B179" s="7" t="s">
        <v>175</v>
      </c>
      <c r="C179" s="37" t="s">
        <v>54</v>
      </c>
      <c r="D179" s="296">
        <v>2113</v>
      </c>
      <c r="E179" s="297">
        <v>20113</v>
      </c>
      <c r="F179" s="27" t="s">
        <v>142</v>
      </c>
      <c r="G179" s="73" t="s">
        <v>137</v>
      </c>
      <c r="H179" s="35">
        <v>720572</v>
      </c>
      <c r="I179" s="35">
        <v>247</v>
      </c>
      <c r="J179" s="37" t="s">
        <v>9</v>
      </c>
      <c r="K179" s="37" t="s">
        <v>138</v>
      </c>
      <c r="L179" s="8">
        <v>50</v>
      </c>
      <c r="M179" s="8">
        <v>174169</v>
      </c>
      <c r="N179" s="9"/>
      <c r="O179" s="8">
        <v>19622</v>
      </c>
      <c r="P179" s="9"/>
      <c r="Q179" s="8">
        <v>0</v>
      </c>
      <c r="R179" s="9"/>
      <c r="S179" s="8">
        <v>19153</v>
      </c>
      <c r="T179" s="9"/>
      <c r="U179" s="8">
        <v>0</v>
      </c>
      <c r="V179" s="9"/>
      <c r="W179" s="33">
        <v>212944</v>
      </c>
      <c r="X179" s="9"/>
      <c r="Y179" s="30">
        <v>90</v>
      </c>
      <c r="Z179" s="9"/>
      <c r="AA179" s="30">
        <v>10</v>
      </c>
      <c r="AB179" s="9"/>
      <c r="AC179" s="30">
        <v>0</v>
      </c>
      <c r="AD179" s="9"/>
      <c r="AE179" s="30">
        <v>10</v>
      </c>
      <c r="AF179" s="9"/>
      <c r="AG179" s="30">
        <v>0</v>
      </c>
      <c r="AH179" s="9"/>
      <c r="AI179" s="32">
        <v>110</v>
      </c>
      <c r="AJ179" s="12"/>
      <c r="AK179" s="22">
        <v>3282360</v>
      </c>
      <c r="AM179" s="22">
        <v>437599</v>
      </c>
      <c r="AO179" s="22">
        <v>0</v>
      </c>
      <c r="AQ179" s="22">
        <v>871147</v>
      </c>
      <c r="AS179" s="26">
        <v>4591106</v>
      </c>
      <c r="AU179" s="23">
        <v>18.845800000000001</v>
      </c>
      <c r="AW179" s="23">
        <v>22.301400000000001</v>
      </c>
      <c r="BA179" s="23">
        <v>45.483600000000003</v>
      </c>
      <c r="BC179" s="24">
        <v>21.560199999999998</v>
      </c>
      <c r="BE179" s="1" t="str">
        <f t="shared" si="2"/>
        <v>No</v>
      </c>
    </row>
    <row r="180" spans="1:57" ht="11.25" customHeight="1">
      <c r="A180" s="7" t="s">
        <v>978</v>
      </c>
      <c r="B180" s="7" t="s">
        <v>175</v>
      </c>
      <c r="C180" s="37" t="s">
        <v>54</v>
      </c>
      <c r="D180" s="296">
        <v>2113</v>
      </c>
      <c r="E180" s="297">
        <v>20113</v>
      </c>
      <c r="F180" s="27" t="s">
        <v>142</v>
      </c>
      <c r="G180" s="73" t="s">
        <v>137</v>
      </c>
      <c r="H180" s="35">
        <v>720572</v>
      </c>
      <c r="I180" s="35">
        <v>247</v>
      </c>
      <c r="J180" s="37" t="s">
        <v>6</v>
      </c>
      <c r="K180" s="37" t="s">
        <v>138</v>
      </c>
      <c r="L180" s="8">
        <v>193</v>
      </c>
      <c r="M180" s="8">
        <v>696417</v>
      </c>
      <c r="N180" s="9"/>
      <c r="O180" s="8">
        <v>195147</v>
      </c>
      <c r="P180" s="9"/>
      <c r="Q180" s="8">
        <v>38760</v>
      </c>
      <c r="R180" s="9"/>
      <c r="S180" s="8">
        <v>144912</v>
      </c>
      <c r="T180" s="9"/>
      <c r="U180" s="8">
        <v>0</v>
      </c>
      <c r="V180" s="9"/>
      <c r="W180" s="33">
        <v>1075236</v>
      </c>
      <c r="X180" s="9"/>
      <c r="Y180" s="30">
        <v>402</v>
      </c>
      <c r="Z180" s="9"/>
      <c r="AA180" s="30">
        <v>105</v>
      </c>
      <c r="AB180" s="9"/>
      <c r="AC180" s="30">
        <v>20</v>
      </c>
      <c r="AD180" s="9"/>
      <c r="AE180" s="30">
        <v>80</v>
      </c>
      <c r="AF180" s="9"/>
      <c r="AG180" s="30">
        <v>0</v>
      </c>
      <c r="AH180" s="9"/>
      <c r="AI180" s="32">
        <v>607</v>
      </c>
      <c r="AJ180" s="12"/>
      <c r="AK180" s="22">
        <v>20251871</v>
      </c>
      <c r="AM180" s="22">
        <v>6175877</v>
      </c>
      <c r="AO180" s="22">
        <v>747841</v>
      </c>
      <c r="AQ180" s="22">
        <v>5290543</v>
      </c>
      <c r="AS180" s="26">
        <v>32466132</v>
      </c>
      <c r="AU180" s="23">
        <v>29.080100000000002</v>
      </c>
      <c r="AW180" s="23">
        <v>31.647300000000001</v>
      </c>
      <c r="AY180" s="23">
        <v>19.2941</v>
      </c>
      <c r="BA180" s="23">
        <v>36.508699999999997</v>
      </c>
      <c r="BC180" s="24">
        <v>30.194400000000002</v>
      </c>
      <c r="BE180" s="1" t="str">
        <f t="shared" si="2"/>
        <v>No</v>
      </c>
    </row>
    <row r="181" spans="1:57" ht="11.25" customHeight="1">
      <c r="A181" s="7" t="s">
        <v>979</v>
      </c>
      <c r="B181" s="7" t="s">
        <v>370</v>
      </c>
      <c r="C181" s="37" t="s">
        <v>39</v>
      </c>
      <c r="D181" s="296">
        <v>5032</v>
      </c>
      <c r="E181" s="297">
        <v>50032</v>
      </c>
      <c r="F181" s="27" t="s">
        <v>142</v>
      </c>
      <c r="G181" s="73" t="s">
        <v>137</v>
      </c>
      <c r="H181" s="35">
        <v>356218</v>
      </c>
      <c r="I181" s="35">
        <v>242</v>
      </c>
      <c r="J181" s="37" t="s">
        <v>6</v>
      </c>
      <c r="K181" s="37" t="s">
        <v>138</v>
      </c>
      <c r="L181" s="8">
        <v>99</v>
      </c>
      <c r="M181" s="8">
        <v>275945</v>
      </c>
      <c r="N181" s="9"/>
      <c r="O181" s="8">
        <v>52246</v>
      </c>
      <c r="P181" s="9"/>
      <c r="Q181" s="8">
        <v>9538</v>
      </c>
      <c r="R181" s="9"/>
      <c r="S181" s="8">
        <v>41395</v>
      </c>
      <c r="T181" s="9"/>
      <c r="U181" s="8">
        <v>3640</v>
      </c>
      <c r="V181" s="9"/>
      <c r="W181" s="33">
        <v>382764</v>
      </c>
      <c r="X181" s="9"/>
      <c r="Y181" s="30">
        <v>208</v>
      </c>
      <c r="Z181" s="9"/>
      <c r="AA181" s="30">
        <v>35.9</v>
      </c>
      <c r="AB181" s="9"/>
      <c r="AC181" s="30">
        <v>5.49</v>
      </c>
      <c r="AD181" s="9"/>
      <c r="AE181" s="30">
        <v>24.03</v>
      </c>
      <c r="AF181" s="9"/>
      <c r="AG181" s="30">
        <v>2</v>
      </c>
      <c r="AH181" s="9"/>
      <c r="AI181" s="32">
        <v>275.42</v>
      </c>
      <c r="AJ181" s="12"/>
      <c r="AK181" s="22">
        <v>5590228</v>
      </c>
      <c r="AM181" s="22">
        <v>1118664</v>
      </c>
      <c r="AO181" s="22">
        <v>198759</v>
      </c>
      <c r="AQ181" s="22">
        <v>1296190</v>
      </c>
      <c r="AS181" s="26">
        <v>8203841</v>
      </c>
      <c r="AU181" s="23">
        <v>20.258500000000002</v>
      </c>
      <c r="AW181" s="23">
        <v>21.4115</v>
      </c>
      <c r="AY181" s="23">
        <v>20.8386</v>
      </c>
      <c r="BA181" s="23">
        <v>31.3127</v>
      </c>
      <c r="BC181" s="24">
        <v>21.433199999999999</v>
      </c>
      <c r="BE181" s="1" t="str">
        <f t="shared" si="2"/>
        <v>No</v>
      </c>
    </row>
    <row r="182" spans="1:57" ht="11.25" customHeight="1">
      <c r="A182" s="7" t="s">
        <v>351</v>
      </c>
      <c r="B182" s="7" t="s">
        <v>352</v>
      </c>
      <c r="C182" s="37" t="s">
        <v>60</v>
      </c>
      <c r="D182" s="296">
        <v>7</v>
      </c>
      <c r="E182" s="297">
        <v>7</v>
      </c>
      <c r="F182" s="27" t="s">
        <v>142</v>
      </c>
      <c r="G182" s="73" t="s">
        <v>137</v>
      </c>
      <c r="H182" s="35">
        <v>247421</v>
      </c>
      <c r="I182" s="35">
        <v>242</v>
      </c>
      <c r="J182" s="37" t="s">
        <v>6</v>
      </c>
      <c r="K182" s="37" t="s">
        <v>138</v>
      </c>
      <c r="L182" s="8">
        <v>74</v>
      </c>
      <c r="M182" s="8">
        <v>370599</v>
      </c>
      <c r="N182" s="9"/>
      <c r="O182" s="8">
        <v>63583</v>
      </c>
      <c r="P182" s="9"/>
      <c r="Q182" s="8">
        <v>13307</v>
      </c>
      <c r="R182" s="9"/>
      <c r="S182" s="8">
        <v>80365</v>
      </c>
      <c r="T182" s="9"/>
      <c r="U182" s="8">
        <v>2641</v>
      </c>
      <c r="V182" s="9"/>
      <c r="W182" s="33">
        <v>530495</v>
      </c>
      <c r="X182" s="9"/>
      <c r="Y182" s="30">
        <v>187.64</v>
      </c>
      <c r="Z182" s="9"/>
      <c r="AA182" s="30">
        <v>32.74</v>
      </c>
      <c r="AB182" s="9"/>
      <c r="AC182" s="30">
        <v>7.97</v>
      </c>
      <c r="AD182" s="9"/>
      <c r="AE182" s="30">
        <v>39.19</v>
      </c>
      <c r="AF182" s="9"/>
      <c r="AG182" s="30">
        <v>1.56</v>
      </c>
      <c r="AH182" s="9"/>
      <c r="AI182" s="32">
        <v>269.10000000000002</v>
      </c>
      <c r="AJ182" s="12"/>
      <c r="AK182" s="22">
        <v>9131449</v>
      </c>
      <c r="AM182" s="22">
        <v>1888419</v>
      </c>
      <c r="AO182" s="22">
        <v>394826</v>
      </c>
      <c r="AQ182" s="22">
        <v>3282636</v>
      </c>
      <c r="AS182" s="26">
        <v>14697330</v>
      </c>
      <c r="AU182" s="23">
        <v>24.639700000000001</v>
      </c>
      <c r="AW182" s="23">
        <v>29.700099999999999</v>
      </c>
      <c r="AY182" s="23">
        <v>29.670500000000001</v>
      </c>
      <c r="BA182" s="23">
        <v>40.846600000000002</v>
      </c>
      <c r="BC182" s="24">
        <v>27.704899999999999</v>
      </c>
      <c r="BE182" s="1" t="str">
        <f t="shared" si="2"/>
        <v>No</v>
      </c>
    </row>
    <row r="183" spans="1:57" ht="11.25" customHeight="1">
      <c r="A183" s="7" t="s">
        <v>979</v>
      </c>
      <c r="B183" s="7" t="s">
        <v>370</v>
      </c>
      <c r="C183" s="37" t="s">
        <v>39</v>
      </c>
      <c r="D183" s="296">
        <v>5032</v>
      </c>
      <c r="E183" s="297">
        <v>50032</v>
      </c>
      <c r="F183" s="27" t="s">
        <v>142</v>
      </c>
      <c r="G183" s="73" t="s">
        <v>137</v>
      </c>
      <c r="H183" s="35">
        <v>356218</v>
      </c>
      <c r="I183" s="35">
        <v>242</v>
      </c>
      <c r="J183" s="37" t="s">
        <v>9</v>
      </c>
      <c r="K183" s="37" t="s">
        <v>138</v>
      </c>
      <c r="L183" s="8">
        <v>141</v>
      </c>
      <c r="M183" s="8">
        <v>502140</v>
      </c>
      <c r="N183" s="9"/>
      <c r="O183" s="8">
        <v>60151</v>
      </c>
      <c r="P183" s="9"/>
      <c r="Q183" s="8">
        <v>11086</v>
      </c>
      <c r="R183" s="9"/>
      <c r="S183" s="8">
        <v>48115</v>
      </c>
      <c r="T183" s="9"/>
      <c r="U183" s="8">
        <v>2784</v>
      </c>
      <c r="V183" s="9"/>
      <c r="W183" s="33">
        <v>624276</v>
      </c>
      <c r="X183" s="9"/>
      <c r="Y183" s="30">
        <v>362</v>
      </c>
      <c r="Z183" s="9"/>
      <c r="AA183" s="30">
        <v>40.08</v>
      </c>
      <c r="AB183" s="9"/>
      <c r="AC183" s="30">
        <v>6.45</v>
      </c>
      <c r="AD183" s="9"/>
      <c r="AE183" s="30">
        <v>27.94</v>
      </c>
      <c r="AF183" s="9"/>
      <c r="AG183" s="30">
        <v>1.3</v>
      </c>
      <c r="AH183" s="9"/>
      <c r="AI183" s="32">
        <v>437.77</v>
      </c>
      <c r="AJ183" s="12"/>
      <c r="AK183" s="22">
        <v>5725561</v>
      </c>
      <c r="AM183" s="22">
        <v>1293781</v>
      </c>
      <c r="AO183" s="22">
        <v>233299</v>
      </c>
      <c r="AQ183" s="22">
        <v>1535408</v>
      </c>
      <c r="AS183" s="26">
        <v>8788049</v>
      </c>
      <c r="AU183" s="23">
        <v>11.4023</v>
      </c>
      <c r="AW183" s="23">
        <v>21.508900000000001</v>
      </c>
      <c r="AY183" s="23">
        <v>21.044499999999999</v>
      </c>
      <c r="BA183" s="23">
        <v>31.911200000000001</v>
      </c>
      <c r="BC183" s="24">
        <v>14.077199999999999</v>
      </c>
      <c r="BE183" s="1" t="str">
        <f t="shared" si="2"/>
        <v>No</v>
      </c>
    </row>
    <row r="184" spans="1:57" ht="11.25" customHeight="1">
      <c r="A184" s="7" t="s">
        <v>351</v>
      </c>
      <c r="B184" s="7" t="s">
        <v>352</v>
      </c>
      <c r="C184" s="37" t="s">
        <v>60</v>
      </c>
      <c r="D184" s="296">
        <v>7</v>
      </c>
      <c r="E184" s="297">
        <v>7</v>
      </c>
      <c r="F184" s="27" t="s">
        <v>142</v>
      </c>
      <c r="G184" s="73" t="s">
        <v>137</v>
      </c>
      <c r="H184" s="35">
        <v>247421</v>
      </c>
      <c r="I184" s="35">
        <v>242</v>
      </c>
      <c r="J184" s="37" t="s">
        <v>17</v>
      </c>
      <c r="K184" s="37" t="s">
        <v>138</v>
      </c>
      <c r="L184" s="8">
        <v>13</v>
      </c>
      <c r="M184" s="8">
        <v>93524</v>
      </c>
      <c r="N184" s="9"/>
      <c r="O184" s="8">
        <v>19900</v>
      </c>
      <c r="P184" s="9"/>
      <c r="Q184" s="8">
        <v>3359</v>
      </c>
      <c r="R184" s="9"/>
      <c r="S184" s="8">
        <v>20280</v>
      </c>
      <c r="T184" s="9"/>
      <c r="U184" s="8">
        <v>667</v>
      </c>
      <c r="V184" s="9"/>
      <c r="W184" s="33">
        <v>137730</v>
      </c>
      <c r="X184" s="9"/>
      <c r="Y184" s="30">
        <v>47.36</v>
      </c>
      <c r="Z184" s="9"/>
      <c r="AA184" s="30">
        <v>10.25</v>
      </c>
      <c r="AB184" s="9"/>
      <c r="AC184" s="30">
        <v>2.0099999999999998</v>
      </c>
      <c r="AD184" s="9"/>
      <c r="AE184" s="30">
        <v>9.9</v>
      </c>
      <c r="AF184" s="9"/>
      <c r="AG184" s="30">
        <v>0.39</v>
      </c>
      <c r="AH184" s="9"/>
      <c r="AI184" s="32">
        <v>69.91</v>
      </c>
      <c r="AJ184" s="12"/>
      <c r="AK184" s="22">
        <v>2304389</v>
      </c>
      <c r="AM184" s="22">
        <v>599705</v>
      </c>
      <c r="AO184" s="22">
        <v>111244</v>
      </c>
      <c r="AQ184" s="22">
        <v>843763</v>
      </c>
      <c r="AS184" s="26">
        <v>3859101</v>
      </c>
      <c r="AU184" s="23">
        <v>24.639500000000002</v>
      </c>
      <c r="AW184" s="23">
        <v>30.135899999999999</v>
      </c>
      <c r="AY184" s="23">
        <v>33.118200000000002</v>
      </c>
      <c r="BA184" s="23">
        <v>41.605699999999999</v>
      </c>
      <c r="BC184" s="24">
        <v>28.019300000000001</v>
      </c>
      <c r="BE184" s="1" t="str">
        <f t="shared" si="2"/>
        <v>No</v>
      </c>
    </row>
    <row r="185" spans="1:57" ht="11.25" customHeight="1">
      <c r="A185" s="7" t="s">
        <v>259</v>
      </c>
      <c r="B185" s="7" t="s">
        <v>260</v>
      </c>
      <c r="C185" s="37" t="s">
        <v>22</v>
      </c>
      <c r="D185" s="296">
        <v>1048</v>
      </c>
      <c r="E185" s="297">
        <v>10048</v>
      </c>
      <c r="F185" s="27" t="s">
        <v>136</v>
      </c>
      <c r="G185" s="73" t="s">
        <v>137</v>
      </c>
      <c r="H185" s="35">
        <v>924859</v>
      </c>
      <c r="I185" s="35">
        <v>236</v>
      </c>
      <c r="J185" s="37" t="s">
        <v>17</v>
      </c>
      <c r="K185" s="37" t="s">
        <v>138</v>
      </c>
      <c r="L185" s="8">
        <v>9</v>
      </c>
      <c r="M185" s="8">
        <v>76173</v>
      </c>
      <c r="N185" s="9"/>
      <c r="O185" s="8">
        <v>22214</v>
      </c>
      <c r="P185" s="9"/>
      <c r="Q185" s="8">
        <v>2395</v>
      </c>
      <c r="R185" s="9"/>
      <c r="S185" s="8">
        <v>6913</v>
      </c>
      <c r="T185" s="9"/>
      <c r="U185" s="8">
        <v>0</v>
      </c>
      <c r="V185" s="9"/>
      <c r="W185" s="33">
        <v>107695</v>
      </c>
      <c r="X185" s="9"/>
      <c r="Y185" s="30">
        <v>37</v>
      </c>
      <c r="Z185" s="9"/>
      <c r="AA185" s="30">
        <v>10</v>
      </c>
      <c r="AB185" s="9"/>
      <c r="AC185" s="30">
        <v>1</v>
      </c>
      <c r="AD185" s="9"/>
      <c r="AE185" s="30">
        <v>5</v>
      </c>
      <c r="AF185" s="9"/>
      <c r="AG185" s="30">
        <v>0</v>
      </c>
      <c r="AH185" s="9"/>
      <c r="AI185" s="32">
        <v>53</v>
      </c>
      <c r="AJ185" s="12"/>
      <c r="AK185" s="22">
        <v>2269815</v>
      </c>
      <c r="AM185" s="22">
        <v>678711</v>
      </c>
      <c r="AO185" s="22">
        <v>81421</v>
      </c>
      <c r="AQ185" s="22">
        <v>205979</v>
      </c>
      <c r="AS185" s="26">
        <v>3235926</v>
      </c>
      <c r="AU185" s="23">
        <v>29.798200000000001</v>
      </c>
      <c r="AW185" s="23">
        <v>30.5533</v>
      </c>
      <c r="AY185" s="23">
        <v>33.996200000000002</v>
      </c>
      <c r="BA185" s="23">
        <v>29.7959</v>
      </c>
      <c r="BC185" s="24">
        <v>30.0471</v>
      </c>
      <c r="BE185" s="1" t="str">
        <f t="shared" si="2"/>
        <v>No</v>
      </c>
    </row>
    <row r="186" spans="1:57" ht="11.25" customHeight="1">
      <c r="A186" s="7" t="s">
        <v>259</v>
      </c>
      <c r="B186" s="7" t="s">
        <v>260</v>
      </c>
      <c r="C186" s="37" t="s">
        <v>22</v>
      </c>
      <c r="D186" s="296">
        <v>1048</v>
      </c>
      <c r="E186" s="297">
        <v>10048</v>
      </c>
      <c r="F186" s="27" t="s">
        <v>136</v>
      </c>
      <c r="G186" s="73" t="s">
        <v>137</v>
      </c>
      <c r="H186" s="35">
        <v>924859</v>
      </c>
      <c r="I186" s="35">
        <v>236</v>
      </c>
      <c r="J186" s="37" t="s">
        <v>6</v>
      </c>
      <c r="K186" s="37" t="s">
        <v>138</v>
      </c>
      <c r="L186" s="8">
        <v>227</v>
      </c>
      <c r="M186" s="8">
        <v>999711</v>
      </c>
      <c r="N186" s="9"/>
      <c r="O186" s="8">
        <v>291548</v>
      </c>
      <c r="P186" s="9"/>
      <c r="Q186" s="8">
        <v>31436</v>
      </c>
      <c r="R186" s="9"/>
      <c r="S186" s="8">
        <v>90725</v>
      </c>
      <c r="T186" s="9"/>
      <c r="U186" s="8">
        <v>0</v>
      </c>
      <c r="V186" s="9"/>
      <c r="W186" s="33">
        <v>1413420</v>
      </c>
      <c r="X186" s="9"/>
      <c r="Y186" s="30">
        <v>478</v>
      </c>
      <c r="Z186" s="9"/>
      <c r="AA186" s="30">
        <v>135</v>
      </c>
      <c r="AB186" s="9"/>
      <c r="AC186" s="30">
        <v>17</v>
      </c>
      <c r="AD186" s="9"/>
      <c r="AE186" s="30">
        <v>59</v>
      </c>
      <c r="AF186" s="9"/>
      <c r="AG186" s="30">
        <v>0</v>
      </c>
      <c r="AH186" s="9"/>
      <c r="AI186" s="32">
        <v>689</v>
      </c>
      <c r="AJ186" s="12"/>
      <c r="AK186" s="22">
        <v>29699415</v>
      </c>
      <c r="AM186" s="22">
        <v>8880596</v>
      </c>
      <c r="AO186" s="22">
        <v>1065354</v>
      </c>
      <c r="AQ186" s="22">
        <v>2695133</v>
      </c>
      <c r="AS186" s="26">
        <v>42340498</v>
      </c>
      <c r="AU186" s="23">
        <v>29.707999999999998</v>
      </c>
      <c r="AW186" s="23">
        <v>30.4602</v>
      </c>
      <c r="AY186" s="23">
        <v>33.889600000000002</v>
      </c>
      <c r="BA186" s="23">
        <v>29.706600000000002</v>
      </c>
      <c r="BC186" s="24">
        <v>29.956099999999999</v>
      </c>
      <c r="BE186" s="1" t="str">
        <f t="shared" si="2"/>
        <v>No</v>
      </c>
    </row>
    <row r="187" spans="1:57" ht="11.25" customHeight="1">
      <c r="A187" s="7" t="s">
        <v>278</v>
      </c>
      <c r="B187" s="7" t="s">
        <v>279</v>
      </c>
      <c r="C187" s="37" t="s">
        <v>29</v>
      </c>
      <c r="D187" s="296">
        <v>7010</v>
      </c>
      <c r="E187" s="297">
        <v>70010</v>
      </c>
      <c r="F187" s="27" t="s">
        <v>142</v>
      </c>
      <c r="G187" s="73" t="s">
        <v>137</v>
      </c>
      <c r="H187" s="35">
        <v>450070</v>
      </c>
      <c r="I187" s="35">
        <v>233</v>
      </c>
      <c r="J187" s="37" t="s">
        <v>9</v>
      </c>
      <c r="K187" s="37" t="s">
        <v>138</v>
      </c>
      <c r="L187" s="8">
        <v>21</v>
      </c>
      <c r="M187" s="8">
        <v>83651</v>
      </c>
      <c r="N187" s="9"/>
      <c r="O187" s="8">
        <v>7623</v>
      </c>
      <c r="P187" s="9"/>
      <c r="Q187" s="8">
        <v>1487</v>
      </c>
      <c r="R187" s="9"/>
      <c r="S187" s="8">
        <v>5503</v>
      </c>
      <c r="T187" s="9"/>
      <c r="U187" s="8">
        <v>0</v>
      </c>
      <c r="V187" s="9"/>
      <c r="W187" s="33">
        <v>98264</v>
      </c>
      <c r="X187" s="9"/>
      <c r="Y187" s="30">
        <v>48.66</v>
      </c>
      <c r="Z187" s="9"/>
      <c r="AA187" s="30">
        <v>3.98</v>
      </c>
      <c r="AB187" s="9"/>
      <c r="AC187" s="30">
        <v>1.65</v>
      </c>
      <c r="AD187" s="9"/>
      <c r="AE187" s="30">
        <v>3.44</v>
      </c>
      <c r="AF187" s="9"/>
      <c r="AG187" s="30">
        <v>0</v>
      </c>
      <c r="AH187" s="9"/>
      <c r="AI187" s="32">
        <v>57.73</v>
      </c>
      <c r="AJ187" s="12"/>
      <c r="AK187" s="22">
        <v>1271058</v>
      </c>
      <c r="AM187" s="22">
        <v>114486</v>
      </c>
      <c r="AO187" s="22">
        <v>41532</v>
      </c>
      <c r="AQ187" s="22">
        <v>191424</v>
      </c>
      <c r="AS187" s="26">
        <v>1618500</v>
      </c>
      <c r="AU187" s="23">
        <v>15.194800000000001</v>
      </c>
      <c r="AW187" s="23">
        <v>15.0185</v>
      </c>
      <c r="AY187" s="23">
        <v>27.930099999999999</v>
      </c>
      <c r="BA187" s="23">
        <v>34.785400000000003</v>
      </c>
      <c r="BC187" s="24">
        <v>16.4709</v>
      </c>
      <c r="BE187" s="1" t="str">
        <f t="shared" si="2"/>
        <v>No</v>
      </c>
    </row>
    <row r="188" spans="1:57" ht="11.25" customHeight="1">
      <c r="A188" s="7" t="s">
        <v>278</v>
      </c>
      <c r="B188" s="7" t="s">
        <v>279</v>
      </c>
      <c r="C188" s="37" t="s">
        <v>29</v>
      </c>
      <c r="D188" s="296">
        <v>7010</v>
      </c>
      <c r="E188" s="297">
        <v>70010</v>
      </c>
      <c r="F188" s="27" t="s">
        <v>142</v>
      </c>
      <c r="G188" s="73" t="s">
        <v>137</v>
      </c>
      <c r="H188" s="35">
        <v>450070</v>
      </c>
      <c r="I188" s="35">
        <v>233</v>
      </c>
      <c r="J188" s="37" t="s">
        <v>6</v>
      </c>
      <c r="K188" s="37" t="s">
        <v>138</v>
      </c>
      <c r="L188" s="8">
        <v>110</v>
      </c>
      <c r="M188" s="8">
        <v>290562</v>
      </c>
      <c r="N188" s="9"/>
      <c r="O188" s="8">
        <v>72339</v>
      </c>
      <c r="P188" s="9"/>
      <c r="Q188" s="8">
        <v>7463</v>
      </c>
      <c r="R188" s="9"/>
      <c r="S188" s="8">
        <v>58307</v>
      </c>
      <c r="T188" s="9"/>
      <c r="U188" s="8">
        <v>0</v>
      </c>
      <c r="V188" s="9"/>
      <c r="W188" s="33">
        <v>428671</v>
      </c>
      <c r="X188" s="9"/>
      <c r="Y188" s="30">
        <v>150.34</v>
      </c>
      <c r="Z188" s="9"/>
      <c r="AA188" s="30">
        <v>38.020000000000003</v>
      </c>
      <c r="AB188" s="9"/>
      <c r="AC188" s="30">
        <v>8.26</v>
      </c>
      <c r="AD188" s="9"/>
      <c r="AE188" s="30">
        <v>35.26</v>
      </c>
      <c r="AF188" s="9"/>
      <c r="AG188" s="30">
        <v>0</v>
      </c>
      <c r="AH188" s="9"/>
      <c r="AI188" s="32">
        <v>231.88</v>
      </c>
      <c r="AJ188" s="12"/>
      <c r="AK188" s="22">
        <v>7512411</v>
      </c>
      <c r="AM188" s="22">
        <v>1817691</v>
      </c>
      <c r="AO188" s="22">
        <v>211244</v>
      </c>
      <c r="AQ188" s="22">
        <v>1806295</v>
      </c>
      <c r="AS188" s="26">
        <v>11347641</v>
      </c>
      <c r="AU188" s="23">
        <v>25.854800000000001</v>
      </c>
      <c r="AW188" s="23">
        <v>25.127400000000002</v>
      </c>
      <c r="AY188" s="23">
        <v>28.305499999999999</v>
      </c>
      <c r="BA188" s="23">
        <v>30.978999999999999</v>
      </c>
      <c r="BC188" s="24">
        <v>26.471699999999998</v>
      </c>
      <c r="BE188" s="1" t="str">
        <f t="shared" si="2"/>
        <v>No</v>
      </c>
    </row>
    <row r="189" spans="1:57" ht="11.25" customHeight="1">
      <c r="A189" s="7" t="s">
        <v>278</v>
      </c>
      <c r="B189" s="7" t="s">
        <v>279</v>
      </c>
      <c r="C189" s="37" t="s">
        <v>29</v>
      </c>
      <c r="D189" s="296">
        <v>7010</v>
      </c>
      <c r="E189" s="297">
        <v>70010</v>
      </c>
      <c r="F189" s="27" t="s">
        <v>142</v>
      </c>
      <c r="G189" s="73" t="s">
        <v>137</v>
      </c>
      <c r="H189" s="35">
        <v>450070</v>
      </c>
      <c r="I189" s="35">
        <v>233</v>
      </c>
      <c r="J189" s="37" t="s">
        <v>7</v>
      </c>
      <c r="K189" s="37" t="s">
        <v>138</v>
      </c>
      <c r="L189" s="8">
        <v>100</v>
      </c>
      <c r="M189" s="8">
        <v>3459</v>
      </c>
      <c r="N189" s="9"/>
      <c r="O189" s="8">
        <v>0</v>
      </c>
      <c r="P189" s="9"/>
      <c r="Q189" s="8">
        <v>620</v>
      </c>
      <c r="R189" s="9"/>
      <c r="S189" s="8">
        <v>5282</v>
      </c>
      <c r="T189" s="9"/>
      <c r="U189" s="8">
        <v>0</v>
      </c>
      <c r="V189" s="9"/>
      <c r="W189" s="33">
        <v>9361</v>
      </c>
      <c r="X189" s="9"/>
      <c r="Y189" s="30">
        <v>2</v>
      </c>
      <c r="Z189" s="9"/>
      <c r="AA189" s="30">
        <v>0</v>
      </c>
      <c r="AB189" s="9"/>
      <c r="AC189" s="30">
        <v>1.1000000000000001</v>
      </c>
      <c r="AD189" s="9"/>
      <c r="AE189" s="30">
        <v>3.3</v>
      </c>
      <c r="AF189" s="9"/>
      <c r="AG189" s="30">
        <v>0</v>
      </c>
      <c r="AH189" s="9"/>
      <c r="AI189" s="32">
        <v>6.4</v>
      </c>
      <c r="AJ189" s="12"/>
      <c r="AK189" s="22">
        <v>85195</v>
      </c>
      <c r="AM189" s="22">
        <v>0</v>
      </c>
      <c r="AO189" s="22">
        <v>22548</v>
      </c>
      <c r="AQ189" s="22">
        <v>184011</v>
      </c>
      <c r="AS189" s="26">
        <v>291754</v>
      </c>
      <c r="AU189" s="23">
        <v>24.63</v>
      </c>
      <c r="AY189" s="23">
        <v>36.367699999999999</v>
      </c>
      <c r="BA189" s="23">
        <v>34.837400000000002</v>
      </c>
      <c r="BC189" s="24">
        <v>31.167000000000002</v>
      </c>
      <c r="BE189" s="1" t="str">
        <f t="shared" si="2"/>
        <v>No</v>
      </c>
    </row>
    <row r="190" spans="1:57" ht="11.25" customHeight="1">
      <c r="A190" s="7" t="s">
        <v>457</v>
      </c>
      <c r="B190" s="7" t="s">
        <v>458</v>
      </c>
      <c r="C190" s="37" t="s">
        <v>12</v>
      </c>
      <c r="D190" s="296">
        <v>9019</v>
      </c>
      <c r="E190" s="297">
        <v>90019</v>
      </c>
      <c r="F190" s="27" t="s">
        <v>142</v>
      </c>
      <c r="G190" s="73" t="s">
        <v>137</v>
      </c>
      <c r="H190" s="35">
        <v>1723634</v>
      </c>
      <c r="I190" s="35">
        <v>232</v>
      </c>
      <c r="J190" s="37" t="s">
        <v>9</v>
      </c>
      <c r="K190" s="37" t="s">
        <v>138</v>
      </c>
      <c r="L190" s="8">
        <v>8</v>
      </c>
      <c r="M190" s="8">
        <v>9378</v>
      </c>
      <c r="N190" s="9"/>
      <c r="O190" s="8">
        <v>1649</v>
      </c>
      <c r="P190" s="9"/>
      <c r="Q190" s="8">
        <v>172</v>
      </c>
      <c r="R190" s="9"/>
      <c r="S190" s="8">
        <v>1460</v>
      </c>
      <c r="T190" s="9"/>
      <c r="U190" s="8">
        <v>181</v>
      </c>
      <c r="V190" s="9"/>
      <c r="W190" s="33">
        <v>12840</v>
      </c>
      <c r="X190" s="9"/>
      <c r="Y190" s="30">
        <v>5</v>
      </c>
      <c r="Z190" s="9"/>
      <c r="AA190" s="30">
        <v>1</v>
      </c>
      <c r="AB190" s="9"/>
      <c r="AC190" s="30">
        <v>0.1</v>
      </c>
      <c r="AD190" s="9"/>
      <c r="AE190" s="30">
        <v>0.8</v>
      </c>
      <c r="AF190" s="9"/>
      <c r="AG190" s="30">
        <v>0.1</v>
      </c>
      <c r="AH190" s="9"/>
      <c r="AI190" s="32">
        <v>7</v>
      </c>
      <c r="AJ190" s="12"/>
      <c r="AK190" s="22">
        <v>157883</v>
      </c>
      <c r="AM190" s="22">
        <v>51038</v>
      </c>
      <c r="AO190" s="22">
        <v>6324</v>
      </c>
      <c r="AQ190" s="22">
        <v>56803</v>
      </c>
      <c r="AS190" s="26">
        <v>272048</v>
      </c>
      <c r="AU190" s="23">
        <v>16.8355</v>
      </c>
      <c r="AW190" s="23">
        <v>30.950900000000001</v>
      </c>
      <c r="AY190" s="23">
        <v>36.767400000000002</v>
      </c>
      <c r="BA190" s="23">
        <v>38.906199999999998</v>
      </c>
      <c r="BC190" s="24">
        <v>21.1875</v>
      </c>
      <c r="BE190" s="1" t="str">
        <f t="shared" si="2"/>
        <v>No</v>
      </c>
    </row>
    <row r="191" spans="1:57" ht="11.25" customHeight="1">
      <c r="A191" s="7" t="s">
        <v>457</v>
      </c>
      <c r="B191" s="7" t="s">
        <v>458</v>
      </c>
      <c r="C191" s="37" t="s">
        <v>12</v>
      </c>
      <c r="D191" s="296">
        <v>9019</v>
      </c>
      <c r="E191" s="297">
        <v>90019</v>
      </c>
      <c r="F191" s="27" t="s">
        <v>142</v>
      </c>
      <c r="G191" s="73" t="s">
        <v>137</v>
      </c>
      <c r="H191" s="35">
        <v>1723634</v>
      </c>
      <c r="I191" s="35">
        <v>232</v>
      </c>
      <c r="J191" s="37" t="s">
        <v>16</v>
      </c>
      <c r="K191" s="37" t="s">
        <v>138</v>
      </c>
      <c r="L191" s="8">
        <v>69</v>
      </c>
      <c r="M191" s="8">
        <v>329857</v>
      </c>
      <c r="N191" s="9"/>
      <c r="O191" s="8">
        <v>152166</v>
      </c>
      <c r="P191" s="9"/>
      <c r="Q191" s="8">
        <v>93979</v>
      </c>
      <c r="R191" s="9"/>
      <c r="S191" s="8">
        <v>111301</v>
      </c>
      <c r="T191" s="9"/>
      <c r="U191" s="8">
        <v>13632</v>
      </c>
      <c r="V191" s="9"/>
      <c r="W191" s="33">
        <v>700935</v>
      </c>
      <c r="X191" s="9"/>
      <c r="Y191" s="30">
        <v>174</v>
      </c>
      <c r="Z191" s="9"/>
      <c r="AA191" s="30">
        <v>81</v>
      </c>
      <c r="AB191" s="9"/>
      <c r="AC191" s="30">
        <v>48</v>
      </c>
      <c r="AD191" s="9"/>
      <c r="AE191" s="30">
        <v>59</v>
      </c>
      <c r="AF191" s="9"/>
      <c r="AG191" s="30">
        <v>7</v>
      </c>
      <c r="AH191" s="9"/>
      <c r="AI191" s="32">
        <v>369</v>
      </c>
      <c r="AJ191" s="12"/>
      <c r="AK191" s="22">
        <v>10037768</v>
      </c>
      <c r="AM191" s="22">
        <v>5217123</v>
      </c>
      <c r="AO191" s="22">
        <v>3597556</v>
      </c>
      <c r="AQ191" s="22">
        <v>4291075</v>
      </c>
      <c r="AS191" s="26">
        <v>23143522</v>
      </c>
      <c r="AU191" s="23">
        <v>30.430700000000002</v>
      </c>
      <c r="AW191" s="23">
        <v>34.285699999999999</v>
      </c>
      <c r="AY191" s="23">
        <v>38.2804</v>
      </c>
      <c r="BA191" s="23">
        <v>38.553800000000003</v>
      </c>
      <c r="BC191" s="24">
        <v>33.018099999999997</v>
      </c>
      <c r="BE191" s="1" t="str">
        <f t="shared" si="2"/>
        <v>No</v>
      </c>
    </row>
    <row r="192" spans="1:57" ht="11.25" customHeight="1">
      <c r="A192" s="7" t="s">
        <v>457</v>
      </c>
      <c r="B192" s="7" t="s">
        <v>458</v>
      </c>
      <c r="C192" s="37" t="s">
        <v>12</v>
      </c>
      <c r="D192" s="296">
        <v>9019</v>
      </c>
      <c r="E192" s="297">
        <v>90019</v>
      </c>
      <c r="F192" s="27" t="s">
        <v>142</v>
      </c>
      <c r="G192" s="73" t="s">
        <v>137</v>
      </c>
      <c r="H192" s="35">
        <v>1723634</v>
      </c>
      <c r="I192" s="35">
        <v>232</v>
      </c>
      <c r="J192" s="37" t="s">
        <v>6</v>
      </c>
      <c r="K192" s="37" t="s">
        <v>138</v>
      </c>
      <c r="L192" s="8">
        <v>155</v>
      </c>
      <c r="M192" s="8">
        <v>799789</v>
      </c>
      <c r="N192" s="9"/>
      <c r="O192" s="8">
        <v>139794</v>
      </c>
      <c r="P192" s="9"/>
      <c r="Q192" s="8">
        <v>16254</v>
      </c>
      <c r="R192" s="9"/>
      <c r="S192" s="8">
        <v>124943</v>
      </c>
      <c r="T192" s="9"/>
      <c r="U192" s="8">
        <v>15444</v>
      </c>
      <c r="V192" s="9"/>
      <c r="W192" s="33">
        <v>1096224</v>
      </c>
      <c r="X192" s="9"/>
      <c r="Y192" s="30">
        <v>426</v>
      </c>
      <c r="Z192" s="9"/>
      <c r="AA192" s="30">
        <v>81</v>
      </c>
      <c r="AB192" s="9"/>
      <c r="AC192" s="30">
        <v>9.9</v>
      </c>
      <c r="AD192" s="9"/>
      <c r="AE192" s="30">
        <v>66</v>
      </c>
      <c r="AF192" s="9"/>
      <c r="AG192" s="30">
        <v>8.3000000000000007</v>
      </c>
      <c r="AH192" s="9"/>
      <c r="AI192" s="32">
        <v>591.20000000000005</v>
      </c>
      <c r="AJ192" s="12"/>
      <c r="AK192" s="22">
        <v>23343274</v>
      </c>
      <c r="AM192" s="22">
        <v>4326341</v>
      </c>
      <c r="AO192" s="22">
        <v>536029</v>
      </c>
      <c r="AQ192" s="22">
        <v>4861441</v>
      </c>
      <c r="AS192" s="26">
        <v>33067085</v>
      </c>
      <c r="AU192" s="23">
        <v>29.186800000000002</v>
      </c>
      <c r="AW192" s="23">
        <v>30.948</v>
      </c>
      <c r="AY192" s="23">
        <v>32.978299999999997</v>
      </c>
      <c r="BA192" s="23">
        <v>38.909300000000002</v>
      </c>
      <c r="BC192" s="24">
        <v>30.1645</v>
      </c>
      <c r="BE192" s="1" t="str">
        <f t="shared" si="2"/>
        <v>No</v>
      </c>
    </row>
    <row r="193" spans="1:57" ht="11.25" customHeight="1">
      <c r="A193" s="7" t="s">
        <v>305</v>
      </c>
      <c r="B193" s="7" t="s">
        <v>306</v>
      </c>
      <c r="C193" s="37" t="s">
        <v>39</v>
      </c>
      <c r="D193" s="296">
        <v>5033</v>
      </c>
      <c r="E193" s="297">
        <v>50033</v>
      </c>
      <c r="F193" s="27" t="s">
        <v>142</v>
      </c>
      <c r="G193" s="73" t="s">
        <v>137</v>
      </c>
      <c r="H193" s="35">
        <v>569935</v>
      </c>
      <c r="I193" s="35">
        <v>229</v>
      </c>
      <c r="J193" s="37" t="s">
        <v>17</v>
      </c>
      <c r="K193" s="37" t="s">
        <v>138</v>
      </c>
      <c r="L193" s="8">
        <v>8</v>
      </c>
      <c r="M193" s="8">
        <v>33294</v>
      </c>
      <c r="N193" s="9"/>
      <c r="O193" s="8">
        <v>3236</v>
      </c>
      <c r="P193" s="9"/>
      <c r="Q193" s="8">
        <v>1210</v>
      </c>
      <c r="R193" s="9"/>
      <c r="S193" s="8">
        <v>3973</v>
      </c>
      <c r="T193" s="9"/>
      <c r="U193" s="8">
        <v>0</v>
      </c>
      <c r="V193" s="9"/>
      <c r="W193" s="33">
        <v>41713</v>
      </c>
      <c r="X193" s="9"/>
      <c r="Y193" s="30">
        <v>17.100000000000001</v>
      </c>
      <c r="Z193" s="9"/>
      <c r="AA193" s="30">
        <v>1.9</v>
      </c>
      <c r="AB193" s="9"/>
      <c r="AC193" s="30">
        <v>0.7</v>
      </c>
      <c r="AD193" s="9"/>
      <c r="AE193" s="30">
        <v>2.2000000000000002</v>
      </c>
      <c r="AF193" s="9"/>
      <c r="AG193" s="30">
        <v>0</v>
      </c>
      <c r="AH193" s="9"/>
      <c r="AI193" s="32">
        <v>21.9</v>
      </c>
      <c r="AJ193" s="12"/>
      <c r="AK193" s="22">
        <v>808327</v>
      </c>
      <c r="AM193" s="22">
        <v>97413</v>
      </c>
      <c r="AO193" s="22">
        <v>25010</v>
      </c>
      <c r="AQ193" s="22">
        <v>83590</v>
      </c>
      <c r="AS193" s="26">
        <v>1014340</v>
      </c>
      <c r="AU193" s="23">
        <v>24.278500000000001</v>
      </c>
      <c r="AW193" s="23">
        <v>30.102900000000002</v>
      </c>
      <c r="AY193" s="23">
        <v>20.6694</v>
      </c>
      <c r="BA193" s="23">
        <v>21.0395</v>
      </c>
      <c r="BC193" s="24">
        <v>24.3171</v>
      </c>
      <c r="BE193" s="1" t="str">
        <f t="shared" si="2"/>
        <v>No</v>
      </c>
    </row>
    <row r="194" spans="1:57" ht="11.25" customHeight="1">
      <c r="A194" s="7" t="s">
        <v>305</v>
      </c>
      <c r="B194" s="7" t="s">
        <v>306</v>
      </c>
      <c r="C194" s="37" t="s">
        <v>39</v>
      </c>
      <c r="D194" s="296">
        <v>5033</v>
      </c>
      <c r="E194" s="297">
        <v>50033</v>
      </c>
      <c r="F194" s="27" t="s">
        <v>142</v>
      </c>
      <c r="G194" s="73" t="s">
        <v>137</v>
      </c>
      <c r="H194" s="35">
        <v>569935</v>
      </c>
      <c r="I194" s="35">
        <v>229</v>
      </c>
      <c r="J194" s="37" t="s">
        <v>7</v>
      </c>
      <c r="K194" s="37" t="s">
        <v>138</v>
      </c>
      <c r="L194" s="8">
        <v>24</v>
      </c>
      <c r="M194" s="8">
        <v>0</v>
      </c>
      <c r="N194" s="9"/>
      <c r="O194" s="8">
        <v>0</v>
      </c>
      <c r="P194" s="9"/>
      <c r="Q194" s="8">
        <v>1061</v>
      </c>
      <c r="R194" s="9"/>
      <c r="S194" s="8">
        <v>3485</v>
      </c>
      <c r="T194" s="9"/>
      <c r="U194" s="8">
        <v>0</v>
      </c>
      <c r="V194" s="9"/>
      <c r="W194" s="33">
        <v>4546</v>
      </c>
      <c r="X194" s="9"/>
      <c r="Y194" s="30">
        <v>0</v>
      </c>
      <c r="Z194" s="9"/>
      <c r="AA194" s="30">
        <v>0</v>
      </c>
      <c r="AB194" s="9"/>
      <c r="AC194" s="30">
        <v>0.6</v>
      </c>
      <c r="AD194" s="9"/>
      <c r="AE194" s="30">
        <v>1.7</v>
      </c>
      <c r="AF194" s="9"/>
      <c r="AG194" s="30">
        <v>0</v>
      </c>
      <c r="AH194" s="9"/>
      <c r="AI194" s="32">
        <v>2.2999999999999998</v>
      </c>
      <c r="AJ194" s="12"/>
      <c r="AK194" s="22">
        <v>0</v>
      </c>
      <c r="AM194" s="22">
        <v>0</v>
      </c>
      <c r="AO194" s="22">
        <v>20842</v>
      </c>
      <c r="AQ194" s="22">
        <v>54002</v>
      </c>
      <c r="AS194" s="26">
        <v>74844</v>
      </c>
      <c r="AY194" s="23">
        <v>19.643699999999999</v>
      </c>
      <c r="BA194" s="23">
        <v>15.4956</v>
      </c>
      <c r="BC194" s="24">
        <v>16.463699999999999</v>
      </c>
      <c r="BE194" s="1" t="str">
        <f t="shared" ref="BE194:BE257" si="3">IF(BD194&amp;BB194&amp;AZ194&amp;AX194&amp;AV194&amp;AT194&amp;AR194&amp;AP194&amp;AN194&amp;AL194&amp;AJ194&amp;AH194&amp;AF194&amp;AD194&amp;AB194&amp;Z194&amp;X194&amp;V194&amp;T194&amp;R194&amp;P194&amp;N194&lt;&gt;"","Yes","No")</f>
        <v>No</v>
      </c>
    </row>
    <row r="195" spans="1:57" ht="11.25" customHeight="1">
      <c r="A195" s="7" t="s">
        <v>305</v>
      </c>
      <c r="B195" s="7" t="s">
        <v>306</v>
      </c>
      <c r="C195" s="37" t="s">
        <v>39</v>
      </c>
      <c r="D195" s="296">
        <v>5033</v>
      </c>
      <c r="E195" s="297">
        <v>50033</v>
      </c>
      <c r="F195" s="27" t="s">
        <v>142</v>
      </c>
      <c r="G195" s="73" t="s">
        <v>137</v>
      </c>
      <c r="H195" s="35">
        <v>569935</v>
      </c>
      <c r="I195" s="35">
        <v>229</v>
      </c>
      <c r="J195" s="37" t="s">
        <v>6</v>
      </c>
      <c r="K195" s="37" t="s">
        <v>138</v>
      </c>
      <c r="L195" s="8">
        <v>123</v>
      </c>
      <c r="M195" s="8">
        <v>544354</v>
      </c>
      <c r="N195" s="9"/>
      <c r="O195" s="8">
        <v>52400</v>
      </c>
      <c r="P195" s="9"/>
      <c r="Q195" s="8">
        <v>20164</v>
      </c>
      <c r="R195" s="9"/>
      <c r="S195" s="8">
        <v>68505</v>
      </c>
      <c r="T195" s="9"/>
      <c r="U195" s="8">
        <v>0</v>
      </c>
      <c r="V195" s="9"/>
      <c r="W195" s="33">
        <v>685423</v>
      </c>
      <c r="X195" s="9"/>
      <c r="Y195" s="30">
        <v>278.3</v>
      </c>
      <c r="Z195" s="9"/>
      <c r="AA195" s="30">
        <v>30.5</v>
      </c>
      <c r="AB195" s="9"/>
      <c r="AC195" s="30">
        <v>11.9</v>
      </c>
      <c r="AD195" s="9"/>
      <c r="AE195" s="30">
        <v>37.299999999999997</v>
      </c>
      <c r="AF195" s="9"/>
      <c r="AG195" s="30">
        <v>0</v>
      </c>
      <c r="AH195" s="9"/>
      <c r="AI195" s="32">
        <v>358</v>
      </c>
      <c r="AJ195" s="12"/>
      <c r="AK195" s="22">
        <v>12663784</v>
      </c>
      <c r="AM195" s="22">
        <v>1526144</v>
      </c>
      <c r="AO195" s="22">
        <v>354312</v>
      </c>
      <c r="AQ195" s="22">
        <v>1309573</v>
      </c>
      <c r="AS195" s="26">
        <v>15853813</v>
      </c>
      <c r="AU195" s="23">
        <v>23.2639</v>
      </c>
      <c r="AW195" s="23">
        <v>29.1249</v>
      </c>
      <c r="AY195" s="23">
        <v>17.5715</v>
      </c>
      <c r="BA195" s="23">
        <v>19.116499999999998</v>
      </c>
      <c r="BC195" s="24">
        <v>23.13</v>
      </c>
      <c r="BE195" s="1" t="str">
        <f t="shared" si="3"/>
        <v>No</v>
      </c>
    </row>
    <row r="196" spans="1:57" ht="11.25" customHeight="1">
      <c r="A196" s="7" t="s">
        <v>49</v>
      </c>
      <c r="B196" s="7" t="s">
        <v>164</v>
      </c>
      <c r="C196" s="37" t="s">
        <v>48</v>
      </c>
      <c r="D196" s="296">
        <v>2122</v>
      </c>
      <c r="E196" s="297">
        <v>20122</v>
      </c>
      <c r="F196" s="27" t="s">
        <v>149</v>
      </c>
      <c r="G196" s="73" t="s">
        <v>137</v>
      </c>
      <c r="H196" s="35">
        <v>18351295</v>
      </c>
      <c r="I196" s="35">
        <v>225</v>
      </c>
      <c r="J196" s="37" t="s">
        <v>13</v>
      </c>
      <c r="K196" s="37" t="s">
        <v>138</v>
      </c>
      <c r="L196" s="8">
        <v>225</v>
      </c>
      <c r="M196" s="8">
        <v>512647</v>
      </c>
      <c r="N196" s="9"/>
      <c r="O196" s="8">
        <v>103330</v>
      </c>
      <c r="P196" s="9"/>
      <c r="Q196" s="8">
        <v>18594</v>
      </c>
      <c r="R196" s="9"/>
      <c r="S196" s="8">
        <v>42105</v>
      </c>
      <c r="T196" s="9"/>
      <c r="U196" s="8">
        <v>0</v>
      </c>
      <c r="V196" s="9"/>
      <c r="W196" s="33">
        <v>676676</v>
      </c>
      <c r="X196" s="9"/>
      <c r="Y196" s="30">
        <v>251</v>
      </c>
      <c r="Z196" s="9"/>
      <c r="AA196" s="30">
        <v>52</v>
      </c>
      <c r="AB196" s="9"/>
      <c r="AC196" s="30">
        <v>9</v>
      </c>
      <c r="AD196" s="9"/>
      <c r="AE196" s="30">
        <v>20</v>
      </c>
      <c r="AF196" s="9"/>
      <c r="AG196" s="30">
        <v>0</v>
      </c>
      <c r="AH196" s="9"/>
      <c r="AI196" s="32">
        <v>332</v>
      </c>
      <c r="AJ196" s="12"/>
      <c r="AK196" s="22">
        <v>10595261</v>
      </c>
      <c r="AM196" s="22">
        <v>1921930</v>
      </c>
      <c r="AO196" s="22">
        <v>445292</v>
      </c>
      <c r="AQ196" s="22">
        <v>1198224</v>
      </c>
      <c r="AS196" s="26">
        <v>14160707</v>
      </c>
      <c r="AU196" s="23">
        <v>20.6678</v>
      </c>
      <c r="AW196" s="23">
        <v>18.599900000000002</v>
      </c>
      <c r="AY196" s="23">
        <v>23.9482</v>
      </c>
      <c r="BA196" s="23">
        <v>28.457999999999998</v>
      </c>
      <c r="BC196" s="24">
        <v>20.9269</v>
      </c>
      <c r="BE196" s="1" t="str">
        <f t="shared" si="3"/>
        <v>No</v>
      </c>
    </row>
    <row r="197" spans="1:57" ht="11.25" customHeight="1">
      <c r="A197" s="7" t="s">
        <v>980</v>
      </c>
      <c r="B197" s="7" t="s">
        <v>193</v>
      </c>
      <c r="C197" s="37" t="s">
        <v>54</v>
      </c>
      <c r="D197" s="296">
        <v>2018</v>
      </c>
      <c r="E197" s="297">
        <v>20018</v>
      </c>
      <c r="F197" s="27" t="s">
        <v>142</v>
      </c>
      <c r="G197" s="73" t="s">
        <v>137</v>
      </c>
      <c r="H197" s="35">
        <v>412317</v>
      </c>
      <c r="I197" s="35">
        <v>222</v>
      </c>
      <c r="J197" s="37" t="s">
        <v>9</v>
      </c>
      <c r="K197" s="37" t="s">
        <v>138</v>
      </c>
      <c r="L197" s="8">
        <v>29</v>
      </c>
      <c r="M197" s="8">
        <v>84207</v>
      </c>
      <c r="N197" s="9"/>
      <c r="O197" s="8">
        <v>15341</v>
      </c>
      <c r="P197" s="9"/>
      <c r="Q197" s="8">
        <v>4089</v>
      </c>
      <c r="R197" s="9"/>
      <c r="S197" s="8">
        <v>8484</v>
      </c>
      <c r="T197" s="9"/>
      <c r="U197" s="8">
        <v>0</v>
      </c>
      <c r="V197" s="9"/>
      <c r="W197" s="33">
        <v>112121</v>
      </c>
      <c r="X197" s="9"/>
      <c r="Y197" s="30">
        <v>47.35</v>
      </c>
      <c r="Z197" s="9"/>
      <c r="AA197" s="30">
        <v>9.5</v>
      </c>
      <c r="AB197" s="9"/>
      <c r="AC197" s="30">
        <v>3</v>
      </c>
      <c r="AD197" s="9"/>
      <c r="AE197" s="30">
        <v>8</v>
      </c>
      <c r="AF197" s="9"/>
      <c r="AG197" s="30">
        <v>0</v>
      </c>
      <c r="AH197" s="9"/>
      <c r="AI197" s="32">
        <v>67.849999999999994</v>
      </c>
      <c r="AJ197" s="12"/>
      <c r="AK197" s="22">
        <v>1741099</v>
      </c>
      <c r="AM197" s="22">
        <v>493506</v>
      </c>
      <c r="AO197" s="22">
        <v>95796</v>
      </c>
      <c r="AQ197" s="22">
        <v>186950</v>
      </c>
      <c r="AS197" s="26">
        <v>2517351</v>
      </c>
      <c r="AU197" s="23">
        <v>20.676400000000001</v>
      </c>
      <c r="AW197" s="23">
        <v>32.1691</v>
      </c>
      <c r="AY197" s="23">
        <v>23.427700000000002</v>
      </c>
      <c r="BA197" s="23">
        <v>22.035599999999999</v>
      </c>
      <c r="BC197" s="24">
        <v>22.452100000000002</v>
      </c>
      <c r="BE197" s="1" t="str">
        <f t="shared" si="3"/>
        <v>No</v>
      </c>
    </row>
    <row r="198" spans="1:57" ht="11.25" customHeight="1">
      <c r="A198" s="7" t="s">
        <v>980</v>
      </c>
      <c r="B198" s="7" t="s">
        <v>193</v>
      </c>
      <c r="C198" s="37" t="s">
        <v>54</v>
      </c>
      <c r="D198" s="296">
        <v>2018</v>
      </c>
      <c r="E198" s="297">
        <v>20018</v>
      </c>
      <c r="F198" s="27" t="s">
        <v>142</v>
      </c>
      <c r="G198" s="73" t="s">
        <v>137</v>
      </c>
      <c r="H198" s="35">
        <v>412317</v>
      </c>
      <c r="I198" s="35">
        <v>222</v>
      </c>
      <c r="J198" s="37" t="s">
        <v>6</v>
      </c>
      <c r="K198" s="37" t="s">
        <v>138</v>
      </c>
      <c r="L198" s="8">
        <v>162</v>
      </c>
      <c r="M198" s="8">
        <v>693494</v>
      </c>
      <c r="N198" s="9"/>
      <c r="O198" s="8">
        <v>192860</v>
      </c>
      <c r="P198" s="9"/>
      <c r="Q198" s="8">
        <v>48360</v>
      </c>
      <c r="R198" s="9"/>
      <c r="S198" s="8">
        <v>51680</v>
      </c>
      <c r="T198" s="9"/>
      <c r="U198" s="8">
        <v>0</v>
      </c>
      <c r="V198" s="9"/>
      <c r="W198" s="33">
        <v>986394</v>
      </c>
      <c r="X198" s="9"/>
      <c r="Y198" s="30">
        <v>446.45</v>
      </c>
      <c r="Z198" s="9"/>
      <c r="AA198" s="30">
        <v>103.5</v>
      </c>
      <c r="AB198" s="9"/>
      <c r="AC198" s="30">
        <v>21</v>
      </c>
      <c r="AD198" s="9"/>
      <c r="AE198" s="30">
        <v>39</v>
      </c>
      <c r="AF198" s="9"/>
      <c r="AG198" s="30">
        <v>0</v>
      </c>
      <c r="AH198" s="9"/>
      <c r="AI198" s="32">
        <v>609.95000000000005</v>
      </c>
      <c r="AJ198" s="12"/>
      <c r="AK198" s="22">
        <v>15319732</v>
      </c>
      <c r="AM198" s="22">
        <v>5011682</v>
      </c>
      <c r="AO198" s="22">
        <v>1136752</v>
      </c>
      <c r="AQ198" s="22">
        <v>1618645</v>
      </c>
      <c r="AS198" s="26">
        <v>23086811</v>
      </c>
      <c r="AU198" s="23">
        <v>22.090599999999998</v>
      </c>
      <c r="AW198" s="23">
        <v>25.9861</v>
      </c>
      <c r="AY198" s="23">
        <v>23.506</v>
      </c>
      <c r="BA198" s="23">
        <v>31.320499999999999</v>
      </c>
      <c r="BC198" s="24">
        <v>23.4053</v>
      </c>
      <c r="BE198" s="1" t="str">
        <f t="shared" si="3"/>
        <v>No</v>
      </c>
    </row>
    <row r="199" spans="1:57" ht="11.25" customHeight="1">
      <c r="A199" s="7" t="s">
        <v>981</v>
      </c>
      <c r="B199" s="7" t="s">
        <v>374</v>
      </c>
      <c r="C199" s="37" t="s">
        <v>57</v>
      </c>
      <c r="D199" s="296">
        <v>5010</v>
      </c>
      <c r="E199" s="297">
        <v>50010</v>
      </c>
      <c r="F199" s="27" t="s">
        <v>142</v>
      </c>
      <c r="G199" s="73" t="s">
        <v>137</v>
      </c>
      <c r="H199" s="35">
        <v>569499</v>
      </c>
      <c r="I199" s="35">
        <v>214</v>
      </c>
      <c r="J199" s="37" t="s">
        <v>9</v>
      </c>
      <c r="K199" s="37" t="s">
        <v>138</v>
      </c>
      <c r="L199" s="8">
        <v>74</v>
      </c>
      <c r="M199" s="8">
        <v>175311</v>
      </c>
      <c r="N199" s="9"/>
      <c r="O199" s="8">
        <v>13035</v>
      </c>
      <c r="P199" s="9"/>
      <c r="Q199" s="8">
        <v>538</v>
      </c>
      <c r="R199" s="9"/>
      <c r="S199" s="8">
        <v>20572</v>
      </c>
      <c r="T199" s="9"/>
      <c r="U199" s="8">
        <v>0</v>
      </c>
      <c r="V199" s="9"/>
      <c r="W199" s="33">
        <v>209456</v>
      </c>
      <c r="X199" s="9"/>
      <c r="Y199" s="30">
        <v>101</v>
      </c>
      <c r="Z199" s="9"/>
      <c r="AA199" s="30">
        <v>6.3</v>
      </c>
      <c r="AB199" s="9"/>
      <c r="AC199" s="30">
        <v>0.3</v>
      </c>
      <c r="AD199" s="9"/>
      <c r="AE199" s="30">
        <v>8.8000000000000007</v>
      </c>
      <c r="AF199" s="9"/>
      <c r="AG199" s="30">
        <v>0</v>
      </c>
      <c r="AH199" s="9"/>
      <c r="AI199" s="32">
        <v>116.4</v>
      </c>
      <c r="AJ199" s="12"/>
      <c r="AK199" s="22">
        <v>3772433</v>
      </c>
      <c r="AM199" s="22">
        <v>394679</v>
      </c>
      <c r="AO199" s="22">
        <v>15350</v>
      </c>
      <c r="AQ199" s="22">
        <v>526523</v>
      </c>
      <c r="AS199" s="26">
        <v>4708985</v>
      </c>
      <c r="AU199" s="23">
        <v>21.5185</v>
      </c>
      <c r="AW199" s="23">
        <v>30.278400000000001</v>
      </c>
      <c r="AY199" s="23">
        <v>28.531600000000001</v>
      </c>
      <c r="BA199" s="23">
        <v>25.594200000000001</v>
      </c>
      <c r="BC199" s="24">
        <v>22.481999999999999</v>
      </c>
      <c r="BE199" s="1" t="str">
        <f t="shared" si="3"/>
        <v>No</v>
      </c>
    </row>
    <row r="200" spans="1:57" ht="11.25" customHeight="1">
      <c r="A200" s="7" t="s">
        <v>981</v>
      </c>
      <c r="B200" s="7" t="s">
        <v>374</v>
      </c>
      <c r="C200" s="37" t="s">
        <v>57</v>
      </c>
      <c r="D200" s="296">
        <v>5010</v>
      </c>
      <c r="E200" s="297">
        <v>50010</v>
      </c>
      <c r="F200" s="27" t="s">
        <v>142</v>
      </c>
      <c r="G200" s="73" t="s">
        <v>137</v>
      </c>
      <c r="H200" s="35">
        <v>569499</v>
      </c>
      <c r="I200" s="35">
        <v>214</v>
      </c>
      <c r="J200" s="37" t="s">
        <v>6</v>
      </c>
      <c r="K200" s="37" t="s">
        <v>138</v>
      </c>
      <c r="L200" s="8">
        <v>121</v>
      </c>
      <c r="M200" s="8">
        <v>456779</v>
      </c>
      <c r="N200" s="9"/>
      <c r="O200" s="8">
        <v>135050</v>
      </c>
      <c r="P200" s="9"/>
      <c r="Q200" s="8">
        <v>7549</v>
      </c>
      <c r="R200" s="9"/>
      <c r="S200" s="8">
        <v>32983</v>
      </c>
      <c r="T200" s="9"/>
      <c r="U200" s="8">
        <v>0</v>
      </c>
      <c r="V200" s="9"/>
      <c r="W200" s="33">
        <v>632361</v>
      </c>
      <c r="X200" s="9"/>
      <c r="Y200" s="30">
        <v>209</v>
      </c>
      <c r="Z200" s="9"/>
      <c r="AA200" s="30">
        <v>58.2</v>
      </c>
      <c r="AB200" s="9"/>
      <c r="AC200" s="30">
        <v>4.2</v>
      </c>
      <c r="AD200" s="9"/>
      <c r="AE200" s="30">
        <v>22.2</v>
      </c>
      <c r="AF200" s="9"/>
      <c r="AG200" s="30">
        <v>0</v>
      </c>
      <c r="AH200" s="9"/>
      <c r="AI200" s="32">
        <v>293.60000000000002</v>
      </c>
      <c r="AJ200" s="12"/>
      <c r="AK200" s="22">
        <v>13324547</v>
      </c>
      <c r="AM200" s="22">
        <v>3565128</v>
      </c>
      <c r="AO200" s="22">
        <v>219846</v>
      </c>
      <c r="AQ200" s="22">
        <v>1467962</v>
      </c>
      <c r="AS200" s="26">
        <v>18577483</v>
      </c>
      <c r="AU200" s="23">
        <v>29.1707</v>
      </c>
      <c r="AW200" s="23">
        <v>26.398599999999998</v>
      </c>
      <c r="AY200" s="23">
        <v>29.122499999999999</v>
      </c>
      <c r="BA200" s="23">
        <v>44.506599999999999</v>
      </c>
      <c r="BC200" s="24">
        <v>29.378</v>
      </c>
      <c r="BE200" s="1" t="str">
        <f t="shared" si="3"/>
        <v>No</v>
      </c>
    </row>
    <row r="201" spans="1:57" ht="11.25" customHeight="1">
      <c r="A201" s="7" t="s">
        <v>330</v>
      </c>
      <c r="B201" s="7" t="s">
        <v>331</v>
      </c>
      <c r="C201" s="37" t="s">
        <v>32</v>
      </c>
      <c r="D201" s="296">
        <v>5050</v>
      </c>
      <c r="E201" s="297">
        <v>50050</v>
      </c>
      <c r="F201" s="27" t="s">
        <v>142</v>
      </c>
      <c r="G201" s="73" t="s">
        <v>137</v>
      </c>
      <c r="H201" s="35">
        <v>1487483</v>
      </c>
      <c r="I201" s="35">
        <v>211</v>
      </c>
      <c r="J201" s="37" t="s">
        <v>6</v>
      </c>
      <c r="K201" s="37" t="s">
        <v>138</v>
      </c>
      <c r="L201" s="8">
        <v>137</v>
      </c>
      <c r="M201" s="8">
        <v>857057</v>
      </c>
      <c r="N201" s="9"/>
      <c r="O201" s="8">
        <v>208108</v>
      </c>
      <c r="P201" s="9"/>
      <c r="Q201" s="8">
        <v>31068</v>
      </c>
      <c r="R201" s="9"/>
      <c r="S201" s="8">
        <v>145892</v>
      </c>
      <c r="T201" s="9"/>
      <c r="U201" s="8">
        <v>0</v>
      </c>
      <c r="V201" s="9"/>
      <c r="W201" s="33">
        <v>1242125</v>
      </c>
      <c r="X201" s="9"/>
      <c r="Y201" s="30">
        <v>483</v>
      </c>
      <c r="Z201" s="9"/>
      <c r="AA201" s="30">
        <v>100</v>
      </c>
      <c r="AB201" s="9"/>
      <c r="AC201" s="30">
        <v>14</v>
      </c>
      <c r="AD201" s="9"/>
      <c r="AE201" s="30">
        <v>85</v>
      </c>
      <c r="AF201" s="9"/>
      <c r="AG201" s="30">
        <v>0</v>
      </c>
      <c r="AH201" s="9"/>
      <c r="AI201" s="32">
        <v>682</v>
      </c>
      <c r="AJ201" s="12"/>
      <c r="AK201" s="22">
        <v>20004697</v>
      </c>
      <c r="AM201" s="22">
        <v>5456576</v>
      </c>
      <c r="AO201" s="22">
        <v>586588</v>
      </c>
      <c r="AQ201" s="22">
        <v>4974358</v>
      </c>
      <c r="AS201" s="26">
        <v>31022219</v>
      </c>
      <c r="AU201" s="23">
        <v>23.341200000000001</v>
      </c>
      <c r="AW201" s="23">
        <v>26.219899999999999</v>
      </c>
      <c r="AY201" s="23">
        <v>18.880800000000001</v>
      </c>
      <c r="BA201" s="23">
        <v>34.096200000000003</v>
      </c>
      <c r="BC201" s="24">
        <v>24.975100000000001</v>
      </c>
      <c r="BE201" s="1" t="str">
        <f t="shared" si="3"/>
        <v>No</v>
      </c>
    </row>
    <row r="202" spans="1:57" ht="11.25" customHeight="1">
      <c r="A202" s="7" t="s">
        <v>511</v>
      </c>
      <c r="B202" s="7" t="s">
        <v>512</v>
      </c>
      <c r="C202" s="37" t="s">
        <v>57</v>
      </c>
      <c r="D202" s="296">
        <v>5022</v>
      </c>
      <c r="E202" s="297">
        <v>50022</v>
      </c>
      <c r="F202" s="27" t="s">
        <v>142</v>
      </c>
      <c r="G202" s="73" t="s">
        <v>137</v>
      </c>
      <c r="H202" s="35">
        <v>507643</v>
      </c>
      <c r="I202" s="35">
        <v>207</v>
      </c>
      <c r="J202" s="37" t="s">
        <v>6</v>
      </c>
      <c r="K202" s="37" t="s">
        <v>138</v>
      </c>
      <c r="L202" s="8">
        <v>96</v>
      </c>
      <c r="M202" s="8">
        <v>340560</v>
      </c>
      <c r="N202" s="9"/>
      <c r="O202" s="8">
        <v>61473</v>
      </c>
      <c r="P202" s="9"/>
      <c r="Q202" s="8">
        <v>7850</v>
      </c>
      <c r="R202" s="9"/>
      <c r="S202" s="8">
        <v>21273</v>
      </c>
      <c r="T202" s="9"/>
      <c r="U202" s="8">
        <v>1200</v>
      </c>
      <c r="V202" s="9"/>
      <c r="W202" s="33">
        <v>432356</v>
      </c>
      <c r="X202" s="9"/>
      <c r="Y202" s="30">
        <v>176</v>
      </c>
      <c r="Z202" s="9"/>
      <c r="AA202" s="30">
        <v>32</v>
      </c>
      <c r="AB202" s="9"/>
      <c r="AC202" s="30">
        <v>5</v>
      </c>
      <c r="AD202" s="9"/>
      <c r="AE202" s="30">
        <v>13.92</v>
      </c>
      <c r="AF202" s="9"/>
      <c r="AG202" s="30">
        <v>0.69</v>
      </c>
      <c r="AH202" s="9"/>
      <c r="AI202" s="32">
        <v>227.61</v>
      </c>
      <c r="AJ202" s="12"/>
      <c r="AK202" s="22">
        <v>7073014</v>
      </c>
      <c r="AM202" s="22">
        <v>1472226</v>
      </c>
      <c r="AO202" s="22">
        <v>154067</v>
      </c>
      <c r="AQ202" s="22">
        <v>617141</v>
      </c>
      <c r="AS202" s="26">
        <v>9316448</v>
      </c>
      <c r="AU202" s="23">
        <v>20.768799999999999</v>
      </c>
      <c r="AW202" s="23">
        <v>23.949100000000001</v>
      </c>
      <c r="AY202" s="23">
        <v>19.6264</v>
      </c>
      <c r="BA202" s="23">
        <v>29.0105</v>
      </c>
      <c r="BC202" s="24">
        <v>21.548100000000002</v>
      </c>
      <c r="BE202" s="1" t="str">
        <f t="shared" si="3"/>
        <v>No</v>
      </c>
    </row>
    <row r="203" spans="1:57" ht="11.25" customHeight="1">
      <c r="A203" s="7" t="s">
        <v>511</v>
      </c>
      <c r="B203" s="7" t="s">
        <v>512</v>
      </c>
      <c r="C203" s="37" t="s">
        <v>57</v>
      </c>
      <c r="D203" s="296">
        <v>5022</v>
      </c>
      <c r="E203" s="297">
        <v>50022</v>
      </c>
      <c r="F203" s="27" t="s">
        <v>142</v>
      </c>
      <c r="G203" s="73" t="s">
        <v>137</v>
      </c>
      <c r="H203" s="35">
        <v>507643</v>
      </c>
      <c r="I203" s="35">
        <v>207</v>
      </c>
      <c r="J203" s="37" t="s">
        <v>9</v>
      </c>
      <c r="K203" s="37" t="s">
        <v>138</v>
      </c>
      <c r="L203" s="8">
        <v>57</v>
      </c>
      <c r="M203" s="8">
        <v>157787</v>
      </c>
      <c r="N203" s="9"/>
      <c r="O203" s="8">
        <v>14947</v>
      </c>
      <c r="P203" s="9"/>
      <c r="Q203" s="8">
        <v>6261</v>
      </c>
      <c r="R203" s="9"/>
      <c r="S203" s="8">
        <v>8156</v>
      </c>
      <c r="T203" s="9"/>
      <c r="U203" s="8">
        <v>550</v>
      </c>
      <c r="V203" s="9"/>
      <c r="W203" s="33">
        <v>187701</v>
      </c>
      <c r="X203" s="9"/>
      <c r="Y203" s="30">
        <v>80.5</v>
      </c>
      <c r="Z203" s="9"/>
      <c r="AA203" s="30">
        <v>8</v>
      </c>
      <c r="AB203" s="9"/>
      <c r="AC203" s="30">
        <v>4</v>
      </c>
      <c r="AD203" s="9"/>
      <c r="AE203" s="30">
        <v>6.08</v>
      </c>
      <c r="AF203" s="9"/>
      <c r="AG203" s="30">
        <v>0.31</v>
      </c>
      <c r="AH203" s="9"/>
      <c r="AI203" s="32">
        <v>98.89</v>
      </c>
      <c r="AJ203" s="12"/>
      <c r="AK203" s="22">
        <v>2239640</v>
      </c>
      <c r="AM203" s="22">
        <v>395831</v>
      </c>
      <c r="AO203" s="22">
        <v>123848</v>
      </c>
      <c r="AQ203" s="22">
        <v>237004</v>
      </c>
      <c r="AS203" s="26">
        <v>2996323</v>
      </c>
      <c r="AU203" s="23">
        <v>14.194100000000001</v>
      </c>
      <c r="AW203" s="23">
        <v>26.482299999999999</v>
      </c>
      <c r="AY203" s="23">
        <v>19.780899999999999</v>
      </c>
      <c r="BA203" s="23">
        <v>29.058900000000001</v>
      </c>
      <c r="BC203" s="24">
        <v>15.9633</v>
      </c>
      <c r="BE203" s="1" t="str">
        <f t="shared" si="3"/>
        <v>No</v>
      </c>
    </row>
    <row r="204" spans="1:57" ht="11.25" customHeight="1">
      <c r="A204" s="7" t="s">
        <v>187</v>
      </c>
      <c r="B204" s="7" t="s">
        <v>188</v>
      </c>
      <c r="C204" s="37" t="s">
        <v>39</v>
      </c>
      <c r="D204" s="296">
        <v>5148</v>
      </c>
      <c r="E204" s="297">
        <v>50148</v>
      </c>
      <c r="F204" s="27" t="s">
        <v>142</v>
      </c>
      <c r="G204" s="73" t="s">
        <v>137</v>
      </c>
      <c r="H204" s="35">
        <v>87106</v>
      </c>
      <c r="I204" s="35">
        <v>203</v>
      </c>
      <c r="J204" s="37" t="s">
        <v>6</v>
      </c>
      <c r="K204" s="37" t="s">
        <v>138</v>
      </c>
      <c r="L204" s="8">
        <v>9</v>
      </c>
      <c r="M204" s="8">
        <v>44869</v>
      </c>
      <c r="N204" s="9"/>
      <c r="O204" s="8">
        <v>12439</v>
      </c>
      <c r="P204" s="9"/>
      <c r="Q204" s="8">
        <v>2914</v>
      </c>
      <c r="R204" s="9"/>
      <c r="S204" s="8">
        <v>3481</v>
      </c>
      <c r="T204" s="9"/>
      <c r="U204" s="8">
        <v>288</v>
      </c>
      <c r="V204" s="9"/>
      <c r="W204" s="33">
        <v>63991</v>
      </c>
      <c r="X204" s="9"/>
      <c r="Y204" s="30">
        <v>28.92</v>
      </c>
      <c r="Z204" s="9"/>
      <c r="AA204" s="30">
        <v>8.77</v>
      </c>
      <c r="AB204" s="9"/>
      <c r="AC204" s="30">
        <v>2.0499999999999998</v>
      </c>
      <c r="AD204" s="9"/>
      <c r="AE204" s="30">
        <v>1.9</v>
      </c>
      <c r="AF204" s="9"/>
      <c r="AG204" s="30">
        <v>0.15</v>
      </c>
      <c r="AH204" s="9"/>
      <c r="AI204" s="32">
        <v>41.79</v>
      </c>
      <c r="AJ204" s="12"/>
      <c r="AK204" s="22">
        <v>789302</v>
      </c>
      <c r="AM204" s="22">
        <v>218621</v>
      </c>
      <c r="AO204" s="22">
        <v>51215</v>
      </c>
      <c r="AQ204" s="22">
        <v>148586</v>
      </c>
      <c r="AS204" s="26">
        <v>1207724</v>
      </c>
      <c r="AU204" s="23">
        <v>17.5913</v>
      </c>
      <c r="AW204" s="23">
        <v>17.575399999999998</v>
      </c>
      <c r="AY204" s="23">
        <v>17.575500000000002</v>
      </c>
      <c r="BA204" s="23">
        <v>42.684899999999999</v>
      </c>
      <c r="BC204" s="24">
        <v>18.8733</v>
      </c>
      <c r="BE204" s="1" t="str">
        <f t="shared" si="3"/>
        <v>No</v>
      </c>
    </row>
    <row r="205" spans="1:57" ht="11.25" customHeight="1">
      <c r="A205" s="7" t="s">
        <v>187</v>
      </c>
      <c r="B205" s="7" t="s">
        <v>188</v>
      </c>
      <c r="C205" s="37" t="s">
        <v>39</v>
      </c>
      <c r="D205" s="296">
        <v>5148</v>
      </c>
      <c r="E205" s="297">
        <v>50148</v>
      </c>
      <c r="F205" s="27" t="s">
        <v>142</v>
      </c>
      <c r="G205" s="73" t="s">
        <v>137</v>
      </c>
      <c r="H205" s="35">
        <v>87106</v>
      </c>
      <c r="I205" s="35">
        <v>203</v>
      </c>
      <c r="J205" s="37" t="s">
        <v>9</v>
      </c>
      <c r="K205" s="37" t="s">
        <v>138</v>
      </c>
      <c r="L205" s="8">
        <v>44</v>
      </c>
      <c r="M205" s="8">
        <v>103670</v>
      </c>
      <c r="N205" s="9"/>
      <c r="O205" s="8">
        <v>28739</v>
      </c>
      <c r="P205" s="9"/>
      <c r="Q205" s="8">
        <v>6732</v>
      </c>
      <c r="R205" s="9"/>
      <c r="S205" s="8">
        <v>8043</v>
      </c>
      <c r="T205" s="9"/>
      <c r="U205" s="8">
        <v>665</v>
      </c>
      <c r="V205" s="9"/>
      <c r="W205" s="33">
        <v>147849</v>
      </c>
      <c r="X205" s="9"/>
      <c r="Y205" s="30">
        <v>66.84</v>
      </c>
      <c r="Z205" s="9"/>
      <c r="AA205" s="30">
        <v>20.25</v>
      </c>
      <c r="AB205" s="9"/>
      <c r="AC205" s="30">
        <v>4.7300000000000004</v>
      </c>
      <c r="AD205" s="9"/>
      <c r="AE205" s="30">
        <v>4.3899999999999997</v>
      </c>
      <c r="AF205" s="9"/>
      <c r="AG205" s="30">
        <v>0.34</v>
      </c>
      <c r="AH205" s="9"/>
      <c r="AI205" s="32">
        <v>96.55</v>
      </c>
      <c r="AJ205" s="12"/>
      <c r="AK205" s="22">
        <v>1823479</v>
      </c>
      <c r="AM205" s="22">
        <v>505068</v>
      </c>
      <c r="AO205" s="22">
        <v>118319</v>
      </c>
      <c r="AQ205" s="22">
        <v>343270</v>
      </c>
      <c r="AS205" s="26">
        <v>2790136</v>
      </c>
      <c r="AU205" s="23">
        <v>17.589300000000001</v>
      </c>
      <c r="AW205" s="23">
        <v>17.574300000000001</v>
      </c>
      <c r="AY205" s="23">
        <v>17.575600000000001</v>
      </c>
      <c r="BA205" s="23">
        <v>42.679299999999998</v>
      </c>
      <c r="BC205" s="24">
        <v>18.871500000000001</v>
      </c>
      <c r="BE205" s="1" t="str">
        <f t="shared" si="3"/>
        <v>No</v>
      </c>
    </row>
    <row r="206" spans="1:57" ht="11.25" customHeight="1">
      <c r="A206" s="7" t="s">
        <v>187</v>
      </c>
      <c r="B206" s="7" t="s">
        <v>188</v>
      </c>
      <c r="C206" s="37" t="s">
        <v>39</v>
      </c>
      <c r="D206" s="296">
        <v>5148</v>
      </c>
      <c r="E206" s="297">
        <v>50148</v>
      </c>
      <c r="F206" s="27" t="s">
        <v>142</v>
      </c>
      <c r="G206" s="73" t="s">
        <v>137</v>
      </c>
      <c r="H206" s="35">
        <v>87106</v>
      </c>
      <c r="I206" s="35">
        <v>203</v>
      </c>
      <c r="J206" s="37" t="s">
        <v>13</v>
      </c>
      <c r="K206" s="37" t="s">
        <v>138</v>
      </c>
      <c r="L206" s="8">
        <v>3</v>
      </c>
      <c r="M206" s="8">
        <v>5006</v>
      </c>
      <c r="N206" s="9"/>
      <c r="O206" s="8">
        <v>1387</v>
      </c>
      <c r="P206" s="9"/>
      <c r="Q206" s="8">
        <v>324</v>
      </c>
      <c r="R206" s="9"/>
      <c r="S206" s="8">
        <v>388</v>
      </c>
      <c r="T206" s="9"/>
      <c r="U206" s="8">
        <v>32</v>
      </c>
      <c r="V206" s="9"/>
      <c r="W206" s="33">
        <v>7137</v>
      </c>
      <c r="X206" s="9"/>
      <c r="Y206" s="30">
        <v>3.26</v>
      </c>
      <c r="Z206" s="9"/>
      <c r="AA206" s="30">
        <v>0.98</v>
      </c>
      <c r="AB206" s="9"/>
      <c r="AC206" s="30">
        <v>0.23</v>
      </c>
      <c r="AD206" s="9"/>
      <c r="AE206" s="30">
        <v>0.21</v>
      </c>
      <c r="AF206" s="9"/>
      <c r="AG206" s="30">
        <v>0.02</v>
      </c>
      <c r="AH206" s="9"/>
      <c r="AI206" s="32">
        <v>4.7</v>
      </c>
      <c r="AJ206" s="12"/>
      <c r="AK206" s="22">
        <v>88077</v>
      </c>
      <c r="AM206" s="22">
        <v>24396</v>
      </c>
      <c r="AO206" s="22">
        <v>5715</v>
      </c>
      <c r="AQ206" s="22">
        <v>16580</v>
      </c>
      <c r="AS206" s="26">
        <v>134768</v>
      </c>
      <c r="AU206" s="23">
        <v>17.5943</v>
      </c>
      <c r="AW206" s="23">
        <v>17.588999999999999</v>
      </c>
      <c r="AY206" s="23">
        <v>17.6389</v>
      </c>
      <c r="BA206" s="23">
        <v>42.731999999999999</v>
      </c>
      <c r="BC206" s="24">
        <v>18.882999999999999</v>
      </c>
      <c r="BE206" s="1" t="str">
        <f t="shared" si="3"/>
        <v>No</v>
      </c>
    </row>
    <row r="207" spans="1:57" ht="11.25" customHeight="1">
      <c r="A207" s="7" t="s">
        <v>357</v>
      </c>
      <c r="B207" s="7" t="s">
        <v>243</v>
      </c>
      <c r="C207" s="37" t="s">
        <v>12</v>
      </c>
      <c r="D207" s="296">
        <v>9023</v>
      </c>
      <c r="E207" s="297">
        <v>90023</v>
      </c>
      <c r="F207" s="27" t="s">
        <v>317</v>
      </c>
      <c r="G207" s="73" t="s">
        <v>137</v>
      </c>
      <c r="H207" s="35">
        <v>12150996</v>
      </c>
      <c r="I207" s="35">
        <v>197</v>
      </c>
      <c r="J207" s="37" t="s">
        <v>6</v>
      </c>
      <c r="K207" s="37" t="s">
        <v>138</v>
      </c>
      <c r="L207" s="8">
        <v>187</v>
      </c>
      <c r="M207" s="8">
        <v>965351</v>
      </c>
      <c r="N207" s="9"/>
      <c r="O207" s="8">
        <v>204240</v>
      </c>
      <c r="P207" s="9"/>
      <c r="Q207" s="8">
        <v>56290</v>
      </c>
      <c r="R207" s="9"/>
      <c r="S207" s="8">
        <v>157858</v>
      </c>
      <c r="T207" s="9"/>
      <c r="U207" s="8">
        <v>0</v>
      </c>
      <c r="V207" s="9"/>
      <c r="W207" s="33">
        <v>1383739</v>
      </c>
      <c r="X207" s="9"/>
      <c r="Y207" s="30">
        <v>521</v>
      </c>
      <c r="Z207" s="9"/>
      <c r="AA207" s="30">
        <v>107</v>
      </c>
      <c r="AB207" s="9"/>
      <c r="AC207" s="30">
        <v>29</v>
      </c>
      <c r="AD207" s="9"/>
      <c r="AE207" s="30">
        <v>89</v>
      </c>
      <c r="AF207" s="9"/>
      <c r="AG207" s="30">
        <v>0</v>
      </c>
      <c r="AH207" s="9"/>
      <c r="AI207" s="32">
        <v>746</v>
      </c>
      <c r="AJ207" s="12"/>
      <c r="AK207" s="22">
        <v>26577516</v>
      </c>
      <c r="AM207" s="22">
        <v>6208390</v>
      </c>
      <c r="AO207" s="22">
        <v>1238191</v>
      </c>
      <c r="AQ207" s="22">
        <v>4931944</v>
      </c>
      <c r="AS207" s="26">
        <v>38956041</v>
      </c>
      <c r="AU207" s="23">
        <v>27.531500000000001</v>
      </c>
      <c r="AW207" s="23">
        <v>30.397500000000001</v>
      </c>
      <c r="AY207" s="23">
        <v>21.996600000000001</v>
      </c>
      <c r="BA207" s="23">
        <v>31.242899999999999</v>
      </c>
      <c r="BC207" s="24">
        <v>28.152699999999999</v>
      </c>
      <c r="BE207" s="1" t="str">
        <f t="shared" si="3"/>
        <v>No</v>
      </c>
    </row>
    <row r="208" spans="1:57" ht="11.25" customHeight="1">
      <c r="A208" s="7" t="s">
        <v>982</v>
      </c>
      <c r="B208" s="7" t="s">
        <v>499</v>
      </c>
      <c r="C208" s="37" t="s">
        <v>53</v>
      </c>
      <c r="D208" s="296">
        <v>6019</v>
      </c>
      <c r="E208" s="297">
        <v>60019</v>
      </c>
      <c r="F208" s="27" t="s">
        <v>140</v>
      </c>
      <c r="G208" s="73" t="s">
        <v>137</v>
      </c>
      <c r="H208" s="35">
        <v>741318</v>
      </c>
      <c r="I208" s="35">
        <v>193</v>
      </c>
      <c r="J208" s="37" t="s">
        <v>9</v>
      </c>
      <c r="K208" s="37" t="s">
        <v>138</v>
      </c>
      <c r="L208" s="8">
        <v>62</v>
      </c>
      <c r="M208" s="8">
        <v>174110</v>
      </c>
      <c r="N208" s="9"/>
      <c r="O208" s="8">
        <v>16833</v>
      </c>
      <c r="P208" s="9"/>
      <c r="Q208" s="8">
        <v>4586</v>
      </c>
      <c r="R208" s="9"/>
      <c r="S208" s="8">
        <v>15802</v>
      </c>
      <c r="T208" s="9"/>
      <c r="U208" s="8">
        <v>0</v>
      </c>
      <c r="V208" s="9"/>
      <c r="W208" s="33">
        <v>211331</v>
      </c>
      <c r="X208" s="9"/>
      <c r="Y208" s="30">
        <v>79.8</v>
      </c>
      <c r="Z208" s="9"/>
      <c r="AA208" s="30">
        <v>6</v>
      </c>
      <c r="AB208" s="9"/>
      <c r="AC208" s="30">
        <v>2.4</v>
      </c>
      <c r="AD208" s="9"/>
      <c r="AE208" s="30">
        <v>8.6</v>
      </c>
      <c r="AF208" s="9"/>
      <c r="AG208" s="30">
        <v>0</v>
      </c>
      <c r="AH208" s="9"/>
      <c r="AI208" s="32">
        <v>96.8</v>
      </c>
      <c r="AJ208" s="12"/>
      <c r="AK208" s="22">
        <v>3249291</v>
      </c>
      <c r="AM208" s="22">
        <v>399697</v>
      </c>
      <c r="AO208" s="22">
        <v>91632</v>
      </c>
      <c r="AQ208" s="22">
        <v>449947</v>
      </c>
      <c r="AS208" s="26">
        <v>4190567</v>
      </c>
      <c r="AU208" s="23">
        <v>18.662299999999998</v>
      </c>
      <c r="AW208" s="23">
        <v>23.744800000000001</v>
      </c>
      <c r="AY208" s="23">
        <v>19.980799999999999</v>
      </c>
      <c r="BA208" s="23">
        <v>28.4741</v>
      </c>
      <c r="BC208" s="24">
        <v>19.8294</v>
      </c>
      <c r="BE208" s="1" t="str">
        <f t="shared" si="3"/>
        <v>No</v>
      </c>
    </row>
    <row r="209" spans="1:57" ht="11.25" customHeight="1">
      <c r="A209" s="7" t="s">
        <v>983</v>
      </c>
      <c r="B209" s="7" t="s">
        <v>369</v>
      </c>
      <c r="C209" s="37" t="s">
        <v>68</v>
      </c>
      <c r="D209" s="296">
        <v>6006</v>
      </c>
      <c r="E209" s="297">
        <v>60006</v>
      </c>
      <c r="F209" s="27" t="s">
        <v>140</v>
      </c>
      <c r="G209" s="73" t="s">
        <v>137</v>
      </c>
      <c r="H209" s="35">
        <v>803086</v>
      </c>
      <c r="I209" s="35">
        <v>193</v>
      </c>
      <c r="J209" s="37" t="s">
        <v>6</v>
      </c>
      <c r="K209" s="37" t="s">
        <v>138</v>
      </c>
      <c r="L209" s="8">
        <v>135</v>
      </c>
      <c r="M209" s="8">
        <v>872143</v>
      </c>
      <c r="N209" s="9"/>
      <c r="O209" s="8">
        <v>234505</v>
      </c>
      <c r="P209" s="9"/>
      <c r="Q209" s="8">
        <v>36078</v>
      </c>
      <c r="R209" s="9"/>
      <c r="S209" s="8">
        <v>63148</v>
      </c>
      <c r="T209" s="9"/>
      <c r="U209" s="8">
        <v>0</v>
      </c>
      <c r="V209" s="9"/>
      <c r="W209" s="33">
        <v>1205874</v>
      </c>
      <c r="X209" s="9"/>
      <c r="Y209" s="30">
        <v>462</v>
      </c>
      <c r="Z209" s="9"/>
      <c r="AA209" s="30">
        <v>130</v>
      </c>
      <c r="AB209" s="9"/>
      <c r="AC209" s="30">
        <v>20</v>
      </c>
      <c r="AD209" s="9"/>
      <c r="AE209" s="30">
        <v>46</v>
      </c>
      <c r="AF209" s="9"/>
      <c r="AG209" s="30">
        <v>0</v>
      </c>
      <c r="AH209" s="9"/>
      <c r="AI209" s="32">
        <v>658</v>
      </c>
      <c r="AJ209" s="12"/>
      <c r="AK209" s="22">
        <v>16281202</v>
      </c>
      <c r="AM209" s="22">
        <v>4585218</v>
      </c>
      <c r="AO209" s="22">
        <v>790156</v>
      </c>
      <c r="AQ209" s="22">
        <v>2125427</v>
      </c>
      <c r="AS209" s="26">
        <v>23782003</v>
      </c>
      <c r="AU209" s="23">
        <v>18.667999999999999</v>
      </c>
      <c r="AW209" s="23">
        <v>19.552800000000001</v>
      </c>
      <c r="AY209" s="23">
        <v>21.901299999999999</v>
      </c>
      <c r="BA209" s="23">
        <v>33.657899999999998</v>
      </c>
      <c r="BC209" s="24">
        <v>19.721800000000002</v>
      </c>
      <c r="BE209" s="1" t="str">
        <f t="shared" si="3"/>
        <v>No</v>
      </c>
    </row>
    <row r="210" spans="1:57" ht="11.25" customHeight="1">
      <c r="A210" s="7" t="s">
        <v>982</v>
      </c>
      <c r="B210" s="7" t="s">
        <v>499</v>
      </c>
      <c r="C210" s="37" t="s">
        <v>53</v>
      </c>
      <c r="D210" s="296">
        <v>6019</v>
      </c>
      <c r="E210" s="297">
        <v>60019</v>
      </c>
      <c r="F210" s="27" t="s">
        <v>140</v>
      </c>
      <c r="G210" s="73" t="s">
        <v>137</v>
      </c>
      <c r="H210" s="35">
        <v>741318</v>
      </c>
      <c r="I210" s="35">
        <v>193</v>
      </c>
      <c r="J210" s="37" t="s">
        <v>6</v>
      </c>
      <c r="K210" s="37" t="s">
        <v>138</v>
      </c>
      <c r="L210" s="8">
        <v>131</v>
      </c>
      <c r="M210" s="8">
        <v>588883</v>
      </c>
      <c r="N210" s="9"/>
      <c r="O210" s="8">
        <v>158376</v>
      </c>
      <c r="P210" s="9"/>
      <c r="Q210" s="8">
        <v>18346</v>
      </c>
      <c r="R210" s="9"/>
      <c r="S210" s="8">
        <v>63207</v>
      </c>
      <c r="T210" s="9"/>
      <c r="U210" s="8">
        <v>0</v>
      </c>
      <c r="V210" s="9"/>
      <c r="W210" s="33">
        <v>828812</v>
      </c>
      <c r="X210" s="9"/>
      <c r="Y210" s="30">
        <v>247.2</v>
      </c>
      <c r="Z210" s="9"/>
      <c r="AA210" s="30">
        <v>86</v>
      </c>
      <c r="AB210" s="9"/>
      <c r="AC210" s="30">
        <v>9.6</v>
      </c>
      <c r="AD210" s="9"/>
      <c r="AE210" s="30">
        <v>34.4</v>
      </c>
      <c r="AF210" s="9"/>
      <c r="AG210" s="30">
        <v>0</v>
      </c>
      <c r="AH210" s="9"/>
      <c r="AI210" s="32">
        <v>377.2</v>
      </c>
      <c r="AJ210" s="12"/>
      <c r="AK210" s="22">
        <v>11492926</v>
      </c>
      <c r="AM210" s="22">
        <v>3649058</v>
      </c>
      <c r="AO210" s="22">
        <v>367343</v>
      </c>
      <c r="AQ210" s="22">
        <v>1803759</v>
      </c>
      <c r="AS210" s="26">
        <v>17313086</v>
      </c>
      <c r="AU210" s="23">
        <v>19.516500000000001</v>
      </c>
      <c r="AW210" s="23">
        <v>23.040500000000002</v>
      </c>
      <c r="AY210" s="23">
        <v>20.023099999999999</v>
      </c>
      <c r="BA210" s="23">
        <v>28.537299999999998</v>
      </c>
      <c r="BC210" s="24">
        <v>20.888999999999999</v>
      </c>
      <c r="BE210" s="1" t="str">
        <f t="shared" si="3"/>
        <v>No</v>
      </c>
    </row>
    <row r="211" spans="1:57" ht="11.25" customHeight="1">
      <c r="A211" s="7" t="s">
        <v>327</v>
      </c>
      <c r="B211" s="7" t="s">
        <v>328</v>
      </c>
      <c r="C211" s="37" t="s">
        <v>48</v>
      </c>
      <c r="D211" s="296">
        <v>2126</v>
      </c>
      <c r="E211" s="297">
        <v>20126</v>
      </c>
      <c r="F211" s="27" t="s">
        <v>149</v>
      </c>
      <c r="G211" s="73" t="s">
        <v>137</v>
      </c>
      <c r="H211" s="35">
        <v>18351295</v>
      </c>
      <c r="I211" s="35">
        <v>184</v>
      </c>
      <c r="J211" s="37" t="s">
        <v>13</v>
      </c>
      <c r="K211" s="37" t="s">
        <v>138</v>
      </c>
      <c r="L211" s="8">
        <v>184</v>
      </c>
      <c r="M211" s="8">
        <v>485580</v>
      </c>
      <c r="N211" s="9" t="s">
        <v>102</v>
      </c>
      <c r="O211" s="8">
        <v>95768</v>
      </c>
      <c r="P211" s="9"/>
      <c r="Q211" s="8">
        <v>0</v>
      </c>
      <c r="R211" s="9"/>
      <c r="S211" s="8">
        <v>51810</v>
      </c>
      <c r="T211" s="9"/>
      <c r="U211" s="8">
        <v>0</v>
      </c>
      <c r="V211" s="9"/>
      <c r="W211" s="33">
        <v>633158</v>
      </c>
      <c r="X211" s="9" t="s">
        <v>102</v>
      </c>
      <c r="Y211" s="30">
        <v>246</v>
      </c>
      <c r="Z211" s="9"/>
      <c r="AA211" s="30">
        <v>49</v>
      </c>
      <c r="AB211" s="9"/>
      <c r="AC211" s="30">
        <v>0</v>
      </c>
      <c r="AD211" s="9"/>
      <c r="AE211" s="30">
        <v>28</v>
      </c>
      <c r="AF211" s="9"/>
      <c r="AG211" s="30">
        <v>0</v>
      </c>
      <c r="AH211" s="9"/>
      <c r="AI211" s="32">
        <v>323</v>
      </c>
      <c r="AJ211" s="12"/>
      <c r="AK211" s="22">
        <v>14419275</v>
      </c>
      <c r="AM211" s="22">
        <v>2892676</v>
      </c>
      <c r="AO211" s="22">
        <v>0</v>
      </c>
      <c r="AQ211" s="22">
        <v>1406739</v>
      </c>
      <c r="AS211" s="26">
        <v>18718690</v>
      </c>
      <c r="AU211" s="23">
        <v>29.695</v>
      </c>
      <c r="AV211" s="23" t="s">
        <v>102</v>
      </c>
      <c r="AW211" s="23">
        <v>30.204999999999998</v>
      </c>
      <c r="BA211" s="23">
        <v>27.151900000000001</v>
      </c>
      <c r="BC211" s="24">
        <v>29.564</v>
      </c>
      <c r="BE211" s="1" t="str">
        <f t="shared" si="3"/>
        <v>Yes</v>
      </c>
    </row>
    <row r="212" spans="1:57" ht="11.25" customHeight="1">
      <c r="A212" s="7" t="s">
        <v>984</v>
      </c>
      <c r="B212" s="7" t="s">
        <v>441</v>
      </c>
      <c r="C212" s="37" t="s">
        <v>61</v>
      </c>
      <c r="D212" s="296"/>
      <c r="E212" s="297">
        <v>30202</v>
      </c>
      <c r="F212" s="27" t="s">
        <v>142</v>
      </c>
      <c r="G212" s="73" t="s">
        <v>137</v>
      </c>
      <c r="H212" s="35">
        <v>402004</v>
      </c>
      <c r="I212" s="35">
        <v>182</v>
      </c>
      <c r="J212" s="37" t="s">
        <v>6</v>
      </c>
      <c r="K212" s="37" t="s">
        <v>138</v>
      </c>
      <c r="L212" s="8">
        <v>76</v>
      </c>
      <c r="M212" s="8">
        <v>297500</v>
      </c>
      <c r="N212" s="9"/>
      <c r="O212" s="8">
        <v>52523</v>
      </c>
      <c r="P212" s="9"/>
      <c r="Q212" s="8">
        <v>6857</v>
      </c>
      <c r="R212" s="9"/>
      <c r="S212" s="8">
        <v>15019</v>
      </c>
      <c r="T212" s="9"/>
      <c r="U212" s="8">
        <v>3348</v>
      </c>
      <c r="V212" s="9"/>
      <c r="W212" s="33">
        <v>375247</v>
      </c>
      <c r="X212" s="9"/>
      <c r="Y212" s="30">
        <v>172.6</v>
      </c>
      <c r="Z212" s="9"/>
      <c r="AA212" s="30">
        <v>34.1</v>
      </c>
      <c r="AB212" s="9"/>
      <c r="AC212" s="30">
        <v>4.2</v>
      </c>
      <c r="AD212" s="9"/>
      <c r="AE212" s="30">
        <v>11.5</v>
      </c>
      <c r="AF212" s="9"/>
      <c r="AG212" s="30">
        <v>1.8</v>
      </c>
      <c r="AH212" s="9"/>
      <c r="AI212" s="32">
        <v>224.2</v>
      </c>
      <c r="AJ212" s="12"/>
      <c r="AK212" s="22">
        <v>7569948</v>
      </c>
      <c r="AM212" s="22">
        <v>1218062</v>
      </c>
      <c r="AO212" s="22">
        <v>238474</v>
      </c>
      <c r="AQ212" s="22">
        <v>547460</v>
      </c>
      <c r="AS212" s="26">
        <v>9573944</v>
      </c>
      <c r="AU212" s="23">
        <v>25.4452</v>
      </c>
      <c r="AW212" s="23">
        <v>23.190999999999999</v>
      </c>
      <c r="AY212" s="23">
        <v>34.778199999999998</v>
      </c>
      <c r="BA212" s="23">
        <v>36.4512</v>
      </c>
      <c r="BC212" s="24">
        <v>25.5137</v>
      </c>
      <c r="BE212" s="1" t="str">
        <f t="shared" si="3"/>
        <v>No</v>
      </c>
    </row>
    <row r="213" spans="1:57" ht="11.25" customHeight="1">
      <c r="A213" s="7" t="s">
        <v>984</v>
      </c>
      <c r="B213" s="7" t="s">
        <v>441</v>
      </c>
      <c r="C213" s="37" t="s">
        <v>61</v>
      </c>
      <c r="D213" s="296"/>
      <c r="E213" s="297">
        <v>30202</v>
      </c>
      <c r="F213" s="27" t="s">
        <v>142</v>
      </c>
      <c r="G213" s="73" t="s">
        <v>137</v>
      </c>
      <c r="H213" s="35">
        <v>402004</v>
      </c>
      <c r="I213" s="35">
        <v>182</v>
      </c>
      <c r="J213" s="37" t="s">
        <v>9</v>
      </c>
      <c r="K213" s="37" t="s">
        <v>138</v>
      </c>
      <c r="L213" s="8">
        <v>35</v>
      </c>
      <c r="M213" s="8">
        <v>68775</v>
      </c>
      <c r="N213" s="9"/>
      <c r="O213" s="8">
        <v>12725</v>
      </c>
      <c r="P213" s="9"/>
      <c r="Q213" s="8">
        <v>1719</v>
      </c>
      <c r="R213" s="9"/>
      <c r="S213" s="8">
        <v>15878</v>
      </c>
      <c r="T213" s="9"/>
      <c r="U213" s="8">
        <v>186</v>
      </c>
      <c r="V213" s="9"/>
      <c r="W213" s="33">
        <v>99283</v>
      </c>
      <c r="X213" s="9"/>
      <c r="Y213" s="30">
        <v>38.5</v>
      </c>
      <c r="Z213" s="9"/>
      <c r="AA213" s="30">
        <v>8.8000000000000007</v>
      </c>
      <c r="AB213" s="9"/>
      <c r="AC213" s="30">
        <v>1.1000000000000001</v>
      </c>
      <c r="AD213" s="9"/>
      <c r="AE213" s="30">
        <v>10.8</v>
      </c>
      <c r="AF213" s="9"/>
      <c r="AG213" s="30">
        <v>0.1</v>
      </c>
      <c r="AH213" s="9"/>
      <c r="AI213" s="32">
        <v>59.3</v>
      </c>
      <c r="AJ213" s="12"/>
      <c r="AK213" s="22">
        <v>1219676</v>
      </c>
      <c r="AM213" s="22">
        <v>288419</v>
      </c>
      <c r="AO213" s="22">
        <v>44174</v>
      </c>
      <c r="AQ213" s="22">
        <v>193614</v>
      </c>
      <c r="AS213" s="26">
        <v>1745883</v>
      </c>
      <c r="AU213" s="23">
        <v>17.734300000000001</v>
      </c>
      <c r="AW213" s="23">
        <v>22.665500000000002</v>
      </c>
      <c r="AY213" s="23">
        <v>25.697500000000002</v>
      </c>
      <c r="BA213" s="23">
        <v>12.193899999999999</v>
      </c>
      <c r="BC213" s="24">
        <v>17.584900000000001</v>
      </c>
      <c r="BE213" s="1" t="str">
        <f t="shared" si="3"/>
        <v>No</v>
      </c>
    </row>
    <row r="214" spans="1:57" ht="11.25" customHeight="1">
      <c r="A214" s="7" t="s">
        <v>251</v>
      </c>
      <c r="B214" s="7" t="s">
        <v>252</v>
      </c>
      <c r="C214" s="37" t="s">
        <v>73</v>
      </c>
      <c r="D214" s="296">
        <v>24</v>
      </c>
      <c r="E214" s="297">
        <v>24</v>
      </c>
      <c r="F214" s="27" t="s">
        <v>142</v>
      </c>
      <c r="G214" s="73" t="s">
        <v>137</v>
      </c>
      <c r="H214" s="35">
        <v>1849898</v>
      </c>
      <c r="I214" s="35">
        <v>180</v>
      </c>
      <c r="J214" s="37" t="s">
        <v>9</v>
      </c>
      <c r="K214" s="37" t="s">
        <v>138</v>
      </c>
      <c r="L214" s="8">
        <v>55</v>
      </c>
      <c r="M214" s="8">
        <v>168778</v>
      </c>
      <c r="N214" s="9"/>
      <c r="O214" s="8">
        <v>13476</v>
      </c>
      <c r="P214" s="9"/>
      <c r="Q214" s="8">
        <v>5542</v>
      </c>
      <c r="R214" s="9"/>
      <c r="S214" s="8">
        <v>28789</v>
      </c>
      <c r="T214" s="9"/>
      <c r="U214" s="8">
        <v>0</v>
      </c>
      <c r="V214" s="9"/>
      <c r="W214" s="33">
        <v>216585</v>
      </c>
      <c r="X214" s="9"/>
      <c r="Y214" s="30">
        <v>91.76</v>
      </c>
      <c r="Z214" s="9"/>
      <c r="AA214" s="30">
        <v>11.41</v>
      </c>
      <c r="AB214" s="9"/>
      <c r="AC214" s="30">
        <v>3.03</v>
      </c>
      <c r="AD214" s="9"/>
      <c r="AE214" s="30">
        <v>16.75</v>
      </c>
      <c r="AF214" s="9"/>
      <c r="AG214" s="30">
        <v>0</v>
      </c>
      <c r="AH214" s="9"/>
      <c r="AI214" s="32">
        <v>122.95</v>
      </c>
      <c r="AJ214" s="12"/>
      <c r="AK214" s="22">
        <v>4531907</v>
      </c>
      <c r="AM214" s="22">
        <v>465063</v>
      </c>
      <c r="AO214" s="22">
        <v>145506</v>
      </c>
      <c r="AQ214" s="22">
        <v>1044898</v>
      </c>
      <c r="AS214" s="26">
        <v>6187374</v>
      </c>
      <c r="AU214" s="23">
        <v>26.851299999999998</v>
      </c>
      <c r="AW214" s="23">
        <v>34.5105</v>
      </c>
      <c r="AY214" s="23">
        <v>26.255099999999999</v>
      </c>
      <c r="BA214" s="23">
        <v>36.295000000000002</v>
      </c>
      <c r="BC214" s="24">
        <v>28.567900000000002</v>
      </c>
      <c r="BE214" s="1" t="str">
        <f t="shared" si="3"/>
        <v>No</v>
      </c>
    </row>
    <row r="215" spans="1:57" ht="11.25" customHeight="1">
      <c r="A215" s="7" t="s">
        <v>251</v>
      </c>
      <c r="B215" s="7" t="s">
        <v>252</v>
      </c>
      <c r="C215" s="37" t="s">
        <v>73</v>
      </c>
      <c r="D215" s="296">
        <v>24</v>
      </c>
      <c r="E215" s="297">
        <v>24</v>
      </c>
      <c r="F215" s="27" t="s">
        <v>142</v>
      </c>
      <c r="G215" s="73" t="s">
        <v>137</v>
      </c>
      <c r="H215" s="35">
        <v>1849898</v>
      </c>
      <c r="I215" s="35">
        <v>180</v>
      </c>
      <c r="J215" s="37" t="s">
        <v>7</v>
      </c>
      <c r="K215" s="37" t="s">
        <v>138</v>
      </c>
      <c r="L215" s="8">
        <v>24</v>
      </c>
      <c r="M215" s="8">
        <v>0</v>
      </c>
      <c r="N215" s="9"/>
      <c r="O215" s="8">
        <v>6</v>
      </c>
      <c r="P215" s="9"/>
      <c r="Q215" s="8">
        <v>125</v>
      </c>
      <c r="R215" s="9"/>
      <c r="S215" s="8">
        <v>3209</v>
      </c>
      <c r="T215" s="9"/>
      <c r="U215" s="8">
        <v>0</v>
      </c>
      <c r="V215" s="9"/>
      <c r="W215" s="33">
        <v>3340</v>
      </c>
      <c r="X215" s="9"/>
      <c r="Y215" s="30">
        <v>0</v>
      </c>
      <c r="Z215" s="9"/>
      <c r="AA215" s="30">
        <v>0.03</v>
      </c>
      <c r="AB215" s="9"/>
      <c r="AC215" s="30">
        <v>0.08</v>
      </c>
      <c r="AD215" s="9"/>
      <c r="AE215" s="30">
        <v>1.88</v>
      </c>
      <c r="AF215" s="9"/>
      <c r="AG215" s="30">
        <v>0</v>
      </c>
      <c r="AH215" s="9"/>
      <c r="AI215" s="32">
        <v>1.99</v>
      </c>
      <c r="AJ215" s="12"/>
      <c r="AK215" s="22">
        <v>0</v>
      </c>
      <c r="AM215" s="22">
        <v>175</v>
      </c>
      <c r="AO215" s="22">
        <v>3351</v>
      </c>
      <c r="AQ215" s="22">
        <v>114860</v>
      </c>
      <c r="AS215" s="26">
        <v>118386</v>
      </c>
      <c r="AW215" s="23">
        <v>29.166699999999999</v>
      </c>
      <c r="AY215" s="23">
        <v>26.808</v>
      </c>
      <c r="BA215" s="23">
        <v>35.793100000000003</v>
      </c>
      <c r="BC215" s="24">
        <v>35.444899999999997</v>
      </c>
      <c r="BE215" s="1" t="str">
        <f t="shared" si="3"/>
        <v>No</v>
      </c>
    </row>
    <row r="216" spans="1:57" ht="11.25" customHeight="1">
      <c r="A216" s="7" t="s">
        <v>251</v>
      </c>
      <c r="B216" s="7" t="s">
        <v>252</v>
      </c>
      <c r="C216" s="37" t="s">
        <v>73</v>
      </c>
      <c r="D216" s="296">
        <v>24</v>
      </c>
      <c r="E216" s="297">
        <v>24</v>
      </c>
      <c r="F216" s="27" t="s">
        <v>142</v>
      </c>
      <c r="G216" s="73" t="s">
        <v>137</v>
      </c>
      <c r="H216" s="35">
        <v>1849898</v>
      </c>
      <c r="I216" s="35">
        <v>180</v>
      </c>
      <c r="J216" s="37" t="s">
        <v>6</v>
      </c>
      <c r="K216" s="37" t="s">
        <v>138</v>
      </c>
      <c r="L216" s="8">
        <v>101</v>
      </c>
      <c r="M216" s="8">
        <v>414290</v>
      </c>
      <c r="N216" s="9"/>
      <c r="O216" s="8">
        <v>75502</v>
      </c>
      <c r="P216" s="9"/>
      <c r="Q216" s="8">
        <v>16815</v>
      </c>
      <c r="R216" s="9"/>
      <c r="S216" s="8">
        <v>84923</v>
      </c>
      <c r="T216" s="9"/>
      <c r="U216" s="8">
        <v>0</v>
      </c>
      <c r="V216" s="9"/>
      <c r="W216" s="33">
        <v>591530</v>
      </c>
      <c r="X216" s="9"/>
      <c r="Y216" s="30">
        <v>225.06</v>
      </c>
      <c r="Z216" s="9"/>
      <c r="AA216" s="30">
        <v>33.72</v>
      </c>
      <c r="AB216" s="9"/>
      <c r="AC216" s="30">
        <v>8.9600000000000009</v>
      </c>
      <c r="AD216" s="9"/>
      <c r="AE216" s="30">
        <v>49.34</v>
      </c>
      <c r="AF216" s="9"/>
      <c r="AG216" s="30">
        <v>0</v>
      </c>
      <c r="AH216" s="9"/>
      <c r="AI216" s="32">
        <v>317.08</v>
      </c>
      <c r="AJ216" s="12"/>
      <c r="AK216" s="22">
        <v>12229948</v>
      </c>
      <c r="AM216" s="22">
        <v>2303302</v>
      </c>
      <c r="AO216" s="22">
        <v>444393</v>
      </c>
      <c r="AQ216" s="22">
        <v>3102109</v>
      </c>
      <c r="AS216" s="26">
        <v>18079752</v>
      </c>
      <c r="AU216" s="23">
        <v>29.520299999999999</v>
      </c>
      <c r="AW216" s="23">
        <v>30.506499999999999</v>
      </c>
      <c r="AY216" s="23">
        <v>26.4284</v>
      </c>
      <c r="BA216" s="23">
        <v>36.528500000000001</v>
      </c>
      <c r="BC216" s="24">
        <v>30.564399999999999</v>
      </c>
      <c r="BE216" s="1" t="str">
        <f t="shared" si="3"/>
        <v>No</v>
      </c>
    </row>
    <row r="217" spans="1:57" ht="11.25" customHeight="1">
      <c r="A217" s="7" t="s">
        <v>389</v>
      </c>
      <c r="B217" s="7" t="s">
        <v>390</v>
      </c>
      <c r="C217" s="37" t="s">
        <v>57</v>
      </c>
      <c r="D217" s="296">
        <v>5017</v>
      </c>
      <c r="E217" s="297">
        <v>50017</v>
      </c>
      <c r="F217" s="27" t="s">
        <v>142</v>
      </c>
      <c r="G217" s="73" t="s">
        <v>137</v>
      </c>
      <c r="H217" s="35">
        <v>724091</v>
      </c>
      <c r="I217" s="35">
        <v>178</v>
      </c>
      <c r="J217" s="37" t="s">
        <v>6</v>
      </c>
      <c r="K217" s="37" t="s">
        <v>138</v>
      </c>
      <c r="L217" s="8">
        <v>95</v>
      </c>
      <c r="M217" s="8">
        <v>594232</v>
      </c>
      <c r="N217" s="9"/>
      <c r="O217" s="8">
        <v>121791</v>
      </c>
      <c r="P217" s="9"/>
      <c r="Q217" s="8">
        <v>21566</v>
      </c>
      <c r="R217" s="9"/>
      <c r="S217" s="8">
        <v>71049</v>
      </c>
      <c r="T217" s="9"/>
      <c r="U217" s="8">
        <v>4084</v>
      </c>
      <c r="V217" s="9"/>
      <c r="W217" s="33">
        <v>812722</v>
      </c>
      <c r="X217" s="9"/>
      <c r="Y217" s="30">
        <v>281.10000000000002</v>
      </c>
      <c r="Z217" s="9"/>
      <c r="AA217" s="30">
        <v>55.7</v>
      </c>
      <c r="AB217" s="9"/>
      <c r="AC217" s="30">
        <v>12.9</v>
      </c>
      <c r="AD217" s="9"/>
      <c r="AE217" s="30">
        <v>32.9</v>
      </c>
      <c r="AF217" s="9"/>
      <c r="AG217" s="30">
        <v>2.1</v>
      </c>
      <c r="AH217" s="9"/>
      <c r="AI217" s="32">
        <v>384.7</v>
      </c>
      <c r="AJ217" s="12"/>
      <c r="AK217" s="22">
        <v>12955847</v>
      </c>
      <c r="AM217" s="22">
        <v>3411365</v>
      </c>
      <c r="AO217" s="22">
        <v>575557</v>
      </c>
      <c r="AQ217" s="22">
        <v>1968374</v>
      </c>
      <c r="AS217" s="26">
        <v>18911143</v>
      </c>
      <c r="AU217" s="23">
        <v>21.802700000000002</v>
      </c>
      <c r="AW217" s="23">
        <v>28.01</v>
      </c>
      <c r="AY217" s="23">
        <v>26.688199999999998</v>
      </c>
      <c r="BA217" s="23">
        <v>27.704499999999999</v>
      </c>
      <c r="BC217" s="24">
        <v>23.268899999999999</v>
      </c>
      <c r="BE217" s="1" t="str">
        <f t="shared" si="3"/>
        <v>No</v>
      </c>
    </row>
    <row r="218" spans="1:57" ht="11.25" customHeight="1">
      <c r="A218" s="7" t="s">
        <v>389</v>
      </c>
      <c r="B218" s="7" t="s">
        <v>390</v>
      </c>
      <c r="C218" s="37" t="s">
        <v>57</v>
      </c>
      <c r="D218" s="296">
        <v>5017</v>
      </c>
      <c r="E218" s="297">
        <v>50017</v>
      </c>
      <c r="F218" s="27" t="s">
        <v>142</v>
      </c>
      <c r="G218" s="73" t="s">
        <v>137</v>
      </c>
      <c r="H218" s="35">
        <v>724091</v>
      </c>
      <c r="I218" s="35">
        <v>178</v>
      </c>
      <c r="J218" s="37" t="s">
        <v>9</v>
      </c>
      <c r="K218" s="37" t="s">
        <v>138</v>
      </c>
      <c r="L218" s="8">
        <v>57</v>
      </c>
      <c r="M218" s="8">
        <v>257903</v>
      </c>
      <c r="N218" s="9"/>
      <c r="O218" s="8">
        <v>48859</v>
      </c>
      <c r="P218" s="9"/>
      <c r="Q218" s="8">
        <v>12794</v>
      </c>
      <c r="R218" s="9"/>
      <c r="S218" s="8">
        <v>44171</v>
      </c>
      <c r="T218" s="9"/>
      <c r="U218" s="8">
        <v>2465</v>
      </c>
      <c r="V218" s="9"/>
      <c r="W218" s="33">
        <v>366192</v>
      </c>
      <c r="X218" s="9"/>
      <c r="Y218" s="30">
        <v>133.30000000000001</v>
      </c>
      <c r="Z218" s="9"/>
      <c r="AA218" s="30">
        <v>23.5</v>
      </c>
      <c r="AB218" s="9"/>
      <c r="AC218" s="30">
        <v>6.9</v>
      </c>
      <c r="AD218" s="9"/>
      <c r="AE218" s="30">
        <v>21.8</v>
      </c>
      <c r="AF218" s="9"/>
      <c r="AG218" s="30">
        <v>1.5</v>
      </c>
      <c r="AH218" s="9"/>
      <c r="AI218" s="32">
        <v>187</v>
      </c>
      <c r="AJ218" s="12"/>
      <c r="AK218" s="22">
        <v>4158376</v>
      </c>
      <c r="AM218" s="22">
        <v>975692</v>
      </c>
      <c r="AO218" s="22">
        <v>341426</v>
      </c>
      <c r="AQ218" s="22">
        <v>1181025</v>
      </c>
      <c r="AS218" s="26">
        <v>6656519</v>
      </c>
      <c r="AU218" s="23">
        <v>16.123799999999999</v>
      </c>
      <c r="AW218" s="23">
        <v>19.9695</v>
      </c>
      <c r="AY218" s="23">
        <v>26.686399999999999</v>
      </c>
      <c r="BA218" s="23">
        <v>26.7376</v>
      </c>
      <c r="BC218" s="24">
        <v>18.177700000000002</v>
      </c>
      <c r="BE218" s="1" t="str">
        <f t="shared" si="3"/>
        <v>No</v>
      </c>
    </row>
    <row r="219" spans="1:57" ht="11.25" customHeight="1">
      <c r="A219" s="7" t="s">
        <v>389</v>
      </c>
      <c r="B219" s="7" t="s">
        <v>390</v>
      </c>
      <c r="C219" s="37" t="s">
        <v>57</v>
      </c>
      <c r="D219" s="296">
        <v>5017</v>
      </c>
      <c r="E219" s="297">
        <v>50017</v>
      </c>
      <c r="F219" s="27" t="s">
        <v>142</v>
      </c>
      <c r="G219" s="73" t="s">
        <v>137</v>
      </c>
      <c r="H219" s="35">
        <v>724091</v>
      </c>
      <c r="I219" s="35">
        <v>178</v>
      </c>
      <c r="J219" s="37" t="s">
        <v>20</v>
      </c>
      <c r="K219" s="37" t="s">
        <v>138</v>
      </c>
      <c r="L219" s="8">
        <v>26</v>
      </c>
      <c r="M219" s="8">
        <v>112144</v>
      </c>
      <c r="N219" s="9"/>
      <c r="O219" s="8">
        <v>31440</v>
      </c>
      <c r="P219" s="9"/>
      <c r="Q219" s="8">
        <v>34756</v>
      </c>
      <c r="R219" s="9"/>
      <c r="S219" s="8">
        <v>21662</v>
      </c>
      <c r="T219" s="9"/>
      <c r="U219" s="8">
        <v>1674</v>
      </c>
      <c r="V219" s="9"/>
      <c r="W219" s="33">
        <v>201676</v>
      </c>
      <c r="X219" s="9"/>
      <c r="Y219" s="30">
        <v>50.8</v>
      </c>
      <c r="Z219" s="9"/>
      <c r="AA219" s="30">
        <v>16.5</v>
      </c>
      <c r="AB219" s="9"/>
      <c r="AC219" s="30">
        <v>17.2</v>
      </c>
      <c r="AD219" s="9"/>
      <c r="AE219" s="30">
        <v>12.4</v>
      </c>
      <c r="AF219" s="9"/>
      <c r="AG219" s="30">
        <v>1.1000000000000001</v>
      </c>
      <c r="AH219" s="9"/>
      <c r="AI219" s="32">
        <v>98</v>
      </c>
      <c r="AJ219" s="12"/>
      <c r="AK219" s="22">
        <v>2351110</v>
      </c>
      <c r="AM219" s="22">
        <v>759287</v>
      </c>
      <c r="AO219" s="22">
        <v>726303</v>
      </c>
      <c r="AQ219" s="22">
        <v>539073</v>
      </c>
      <c r="AS219" s="26">
        <v>4375773</v>
      </c>
      <c r="AU219" s="23">
        <v>20.9651</v>
      </c>
      <c r="AW219" s="23">
        <v>24.150300000000001</v>
      </c>
      <c r="AY219" s="23">
        <v>20.897200000000002</v>
      </c>
      <c r="BA219" s="23">
        <v>24.8857</v>
      </c>
      <c r="BC219" s="24">
        <v>21.696999999999999</v>
      </c>
      <c r="BE219" s="1" t="str">
        <f t="shared" si="3"/>
        <v>No</v>
      </c>
    </row>
    <row r="220" spans="1:57" ht="11.25" customHeight="1">
      <c r="A220" s="7" t="s">
        <v>200</v>
      </c>
      <c r="B220" s="7" t="s">
        <v>201</v>
      </c>
      <c r="C220" s="37" t="s">
        <v>39</v>
      </c>
      <c r="D220" s="296">
        <v>5036</v>
      </c>
      <c r="E220" s="297">
        <v>50036</v>
      </c>
      <c r="F220" s="27" t="s">
        <v>142</v>
      </c>
      <c r="G220" s="73" t="s">
        <v>137</v>
      </c>
      <c r="H220" s="35">
        <v>313532</v>
      </c>
      <c r="I220" s="35">
        <v>174</v>
      </c>
      <c r="J220" s="37" t="s">
        <v>6</v>
      </c>
      <c r="K220" s="37" t="s">
        <v>138</v>
      </c>
      <c r="L220" s="8">
        <v>85</v>
      </c>
      <c r="M220" s="8">
        <v>373659</v>
      </c>
      <c r="N220" s="9"/>
      <c r="O220" s="8">
        <v>57224</v>
      </c>
      <c r="P220" s="9"/>
      <c r="Q220" s="8">
        <v>8848</v>
      </c>
      <c r="R220" s="9"/>
      <c r="S220" s="8">
        <v>38943</v>
      </c>
      <c r="T220" s="9"/>
      <c r="U220" s="8">
        <v>0</v>
      </c>
      <c r="V220" s="9"/>
      <c r="W220" s="33">
        <v>478674</v>
      </c>
      <c r="X220" s="9"/>
      <c r="Y220" s="30">
        <v>204.8</v>
      </c>
      <c r="Z220" s="9"/>
      <c r="AA220" s="30">
        <v>32.47</v>
      </c>
      <c r="AB220" s="9"/>
      <c r="AC220" s="30">
        <v>5.68</v>
      </c>
      <c r="AD220" s="9"/>
      <c r="AE220" s="30">
        <v>23.69</v>
      </c>
      <c r="AF220" s="9"/>
      <c r="AG220" s="30">
        <v>0</v>
      </c>
      <c r="AH220" s="9"/>
      <c r="AI220" s="32">
        <v>266.64</v>
      </c>
      <c r="AJ220" s="12"/>
      <c r="AK220" s="22">
        <v>11092403</v>
      </c>
      <c r="AM220" s="22">
        <v>1888014</v>
      </c>
      <c r="AO220" s="22">
        <v>210729</v>
      </c>
      <c r="AQ220" s="22">
        <v>1249088</v>
      </c>
      <c r="AS220" s="26">
        <v>14440234</v>
      </c>
      <c r="AU220" s="23">
        <v>29.6859</v>
      </c>
      <c r="AW220" s="23">
        <v>32.993400000000001</v>
      </c>
      <c r="AY220" s="23">
        <v>23.816600000000001</v>
      </c>
      <c r="BA220" s="23">
        <v>32.074800000000003</v>
      </c>
      <c r="BC220" s="24">
        <v>30.167200000000001</v>
      </c>
      <c r="BE220" s="1" t="str">
        <f t="shared" si="3"/>
        <v>No</v>
      </c>
    </row>
    <row r="221" spans="1:57" ht="11.25" customHeight="1">
      <c r="A221" s="7" t="s">
        <v>200</v>
      </c>
      <c r="B221" s="7" t="s">
        <v>201</v>
      </c>
      <c r="C221" s="37" t="s">
        <v>39</v>
      </c>
      <c r="D221" s="296">
        <v>5036</v>
      </c>
      <c r="E221" s="297">
        <v>50036</v>
      </c>
      <c r="F221" s="27" t="s">
        <v>142</v>
      </c>
      <c r="G221" s="73" t="s">
        <v>137</v>
      </c>
      <c r="H221" s="35">
        <v>313532</v>
      </c>
      <c r="I221" s="35">
        <v>174</v>
      </c>
      <c r="J221" s="37" t="s">
        <v>9</v>
      </c>
      <c r="K221" s="37" t="s">
        <v>138</v>
      </c>
      <c r="L221" s="8">
        <v>26</v>
      </c>
      <c r="M221" s="8">
        <v>89649</v>
      </c>
      <c r="N221" s="9"/>
      <c r="O221" s="8">
        <v>13255</v>
      </c>
      <c r="P221" s="9"/>
      <c r="Q221" s="8">
        <v>2050</v>
      </c>
      <c r="R221" s="9"/>
      <c r="S221" s="8">
        <v>9021</v>
      </c>
      <c r="T221" s="9"/>
      <c r="U221" s="8">
        <v>0</v>
      </c>
      <c r="V221" s="9"/>
      <c r="W221" s="33">
        <v>113975</v>
      </c>
      <c r="X221" s="9"/>
      <c r="Y221" s="30">
        <v>49.9</v>
      </c>
      <c r="Z221" s="9"/>
      <c r="AA221" s="30">
        <v>7.53</v>
      </c>
      <c r="AB221" s="9"/>
      <c r="AC221" s="30">
        <v>1.32</v>
      </c>
      <c r="AD221" s="9"/>
      <c r="AE221" s="30">
        <v>5.48</v>
      </c>
      <c r="AF221" s="9"/>
      <c r="AG221" s="30">
        <v>0</v>
      </c>
      <c r="AH221" s="9"/>
      <c r="AI221" s="32">
        <v>64.23</v>
      </c>
      <c r="AJ221" s="12"/>
      <c r="AK221" s="22">
        <v>2166809</v>
      </c>
      <c r="AM221" s="22">
        <v>403564</v>
      </c>
      <c r="AO221" s="22">
        <v>52682</v>
      </c>
      <c r="AQ221" s="22">
        <v>289339</v>
      </c>
      <c r="AS221" s="26">
        <v>2912394</v>
      </c>
      <c r="AU221" s="23">
        <v>24.169899999999998</v>
      </c>
      <c r="AW221" s="23">
        <v>30.446200000000001</v>
      </c>
      <c r="AY221" s="23">
        <v>25.698499999999999</v>
      </c>
      <c r="BA221" s="23">
        <v>32.073900000000002</v>
      </c>
      <c r="BC221" s="24">
        <v>25.552900000000001</v>
      </c>
      <c r="BE221" s="1" t="str">
        <f t="shared" si="3"/>
        <v>No</v>
      </c>
    </row>
    <row r="222" spans="1:57" ht="11.25" customHeight="1">
      <c r="A222" s="7" t="s">
        <v>355</v>
      </c>
      <c r="B222" s="7" t="s">
        <v>356</v>
      </c>
      <c r="C222" s="37" t="s">
        <v>61</v>
      </c>
      <c r="D222" s="296">
        <v>3010</v>
      </c>
      <c r="E222" s="297">
        <v>30010</v>
      </c>
      <c r="F222" s="27" t="s">
        <v>142</v>
      </c>
      <c r="G222" s="73" t="s">
        <v>137</v>
      </c>
      <c r="H222" s="35">
        <v>664651</v>
      </c>
      <c r="I222" s="35">
        <v>173</v>
      </c>
      <c r="J222" s="37" t="s">
        <v>6</v>
      </c>
      <c r="K222" s="37" t="s">
        <v>138</v>
      </c>
      <c r="L222" s="8">
        <v>72</v>
      </c>
      <c r="M222" s="8">
        <v>404289</v>
      </c>
      <c r="N222" s="9"/>
      <c r="O222" s="8">
        <v>55007</v>
      </c>
      <c r="P222" s="9"/>
      <c r="Q222" s="8">
        <v>3523</v>
      </c>
      <c r="R222" s="9"/>
      <c r="S222" s="8">
        <v>30885</v>
      </c>
      <c r="T222" s="9"/>
      <c r="U222" s="8">
        <v>0</v>
      </c>
      <c r="V222" s="9"/>
      <c r="W222" s="33">
        <v>493704</v>
      </c>
      <c r="X222" s="9"/>
      <c r="Y222" s="30">
        <v>166</v>
      </c>
      <c r="Z222" s="9"/>
      <c r="AA222" s="30">
        <v>27</v>
      </c>
      <c r="AB222" s="9"/>
      <c r="AC222" s="30">
        <v>2</v>
      </c>
      <c r="AD222" s="9"/>
      <c r="AE222" s="30">
        <v>26</v>
      </c>
      <c r="AF222" s="9"/>
      <c r="AG222" s="30">
        <v>0</v>
      </c>
      <c r="AH222" s="9"/>
      <c r="AI222" s="32">
        <v>221</v>
      </c>
      <c r="AJ222" s="12"/>
      <c r="AK222" s="22">
        <v>8222616</v>
      </c>
      <c r="AM222" s="22">
        <v>1190706</v>
      </c>
      <c r="AO222" s="22">
        <v>83180</v>
      </c>
      <c r="AQ222" s="22">
        <v>1097600</v>
      </c>
      <c r="AS222" s="26">
        <v>10594102</v>
      </c>
      <c r="AU222" s="23">
        <v>20.3385</v>
      </c>
      <c r="AW222" s="23">
        <v>21.6464</v>
      </c>
      <c r="AY222" s="23">
        <v>23.610600000000002</v>
      </c>
      <c r="BA222" s="23">
        <v>35.5383</v>
      </c>
      <c r="BC222" s="24">
        <v>21.458400000000001</v>
      </c>
      <c r="BE222" s="1" t="str">
        <f t="shared" si="3"/>
        <v>No</v>
      </c>
    </row>
    <row r="223" spans="1:57" ht="11.25" customHeight="1">
      <c r="A223" s="7" t="s">
        <v>985</v>
      </c>
      <c r="B223" s="7" t="s">
        <v>253</v>
      </c>
      <c r="C223" s="37" t="s">
        <v>21</v>
      </c>
      <c r="D223" s="296">
        <v>8005</v>
      </c>
      <c r="E223" s="297">
        <v>80005</v>
      </c>
      <c r="F223" s="27" t="s">
        <v>140</v>
      </c>
      <c r="G223" s="73" t="s">
        <v>137</v>
      </c>
      <c r="H223" s="35">
        <v>559409</v>
      </c>
      <c r="I223" s="35">
        <v>173</v>
      </c>
      <c r="J223" s="37" t="s">
        <v>7</v>
      </c>
      <c r="K223" s="37" t="s">
        <v>138</v>
      </c>
      <c r="L223" s="8">
        <v>26</v>
      </c>
      <c r="M223" s="8">
        <v>0</v>
      </c>
      <c r="N223" s="9"/>
      <c r="O223" s="8">
        <v>2083</v>
      </c>
      <c r="P223" s="9"/>
      <c r="Q223" s="8">
        <v>682</v>
      </c>
      <c r="R223" s="9"/>
      <c r="S223" s="8">
        <v>2884</v>
      </c>
      <c r="T223" s="9"/>
      <c r="U223" s="8">
        <v>0</v>
      </c>
      <c r="V223" s="9"/>
      <c r="W223" s="33">
        <v>5649</v>
      </c>
      <c r="X223" s="9"/>
      <c r="Y223" s="30">
        <v>0</v>
      </c>
      <c r="Z223" s="9"/>
      <c r="AA223" s="30">
        <v>1.27</v>
      </c>
      <c r="AB223" s="9"/>
      <c r="AC223" s="30">
        <v>0.33</v>
      </c>
      <c r="AD223" s="9"/>
      <c r="AE223" s="30">
        <v>1.57</v>
      </c>
      <c r="AF223" s="9"/>
      <c r="AG223" s="30">
        <v>0</v>
      </c>
      <c r="AH223" s="9"/>
      <c r="AI223" s="32">
        <v>3.17</v>
      </c>
      <c r="AJ223" s="12"/>
      <c r="AK223" s="22">
        <v>0</v>
      </c>
      <c r="AM223" s="22">
        <v>53512</v>
      </c>
      <c r="AO223" s="22">
        <v>27726</v>
      </c>
      <c r="AQ223" s="22">
        <v>93222</v>
      </c>
      <c r="AS223" s="26">
        <v>174460</v>
      </c>
      <c r="AW223" s="23">
        <v>25.689900000000002</v>
      </c>
      <c r="AY223" s="23">
        <v>40.654000000000003</v>
      </c>
      <c r="BA223" s="23">
        <v>32.323900000000002</v>
      </c>
      <c r="BC223" s="24">
        <v>30.883299999999998</v>
      </c>
      <c r="BE223" s="1" t="str">
        <f t="shared" si="3"/>
        <v>No</v>
      </c>
    </row>
    <row r="224" spans="1:57" ht="11.25" customHeight="1">
      <c r="A224" s="7" t="s">
        <v>324</v>
      </c>
      <c r="B224" s="7" t="s">
        <v>325</v>
      </c>
      <c r="C224" s="37" t="s">
        <v>26</v>
      </c>
      <c r="D224" s="296">
        <v>4041</v>
      </c>
      <c r="E224" s="297">
        <v>40041</v>
      </c>
      <c r="F224" s="27" t="s">
        <v>142</v>
      </c>
      <c r="G224" s="73" t="s">
        <v>137</v>
      </c>
      <c r="H224" s="35">
        <v>2441770</v>
      </c>
      <c r="I224" s="35">
        <v>172</v>
      </c>
      <c r="J224" s="37" t="s">
        <v>9</v>
      </c>
      <c r="K224" s="37" t="s">
        <v>138</v>
      </c>
      <c r="L224" s="8">
        <v>36</v>
      </c>
      <c r="M224" s="8">
        <v>163185</v>
      </c>
      <c r="N224" s="9"/>
      <c r="O224" s="8">
        <v>2231</v>
      </c>
      <c r="P224" s="9"/>
      <c r="Q224" s="8">
        <v>6686</v>
      </c>
      <c r="R224" s="9"/>
      <c r="S224" s="8">
        <v>24272</v>
      </c>
      <c r="T224" s="9"/>
      <c r="U224" s="8">
        <v>0</v>
      </c>
      <c r="V224" s="9"/>
      <c r="W224" s="33">
        <v>196374</v>
      </c>
      <c r="X224" s="9"/>
      <c r="Y224" s="30">
        <v>90</v>
      </c>
      <c r="Z224" s="9"/>
      <c r="AA224" s="30">
        <v>1</v>
      </c>
      <c r="AB224" s="9"/>
      <c r="AC224" s="30">
        <v>4</v>
      </c>
      <c r="AD224" s="9"/>
      <c r="AE224" s="30">
        <v>15</v>
      </c>
      <c r="AF224" s="9"/>
      <c r="AG224" s="30">
        <v>0</v>
      </c>
      <c r="AH224" s="9"/>
      <c r="AI224" s="32">
        <v>110</v>
      </c>
      <c r="AJ224" s="12"/>
      <c r="AK224" s="22">
        <v>3041190</v>
      </c>
      <c r="AM224" s="22">
        <v>76577</v>
      </c>
      <c r="AO224" s="22">
        <v>125837</v>
      </c>
      <c r="AQ224" s="22">
        <v>649171</v>
      </c>
      <c r="AS224" s="26">
        <v>3892775</v>
      </c>
      <c r="AU224" s="23">
        <v>18.636500000000002</v>
      </c>
      <c r="AW224" s="23">
        <v>34.324100000000001</v>
      </c>
      <c r="AY224" s="23">
        <v>18.821000000000002</v>
      </c>
      <c r="BA224" s="23">
        <v>26.745699999999999</v>
      </c>
      <c r="BC224" s="24">
        <v>19.8233</v>
      </c>
      <c r="BE224" s="1" t="str">
        <f t="shared" si="3"/>
        <v>No</v>
      </c>
    </row>
    <row r="225" spans="1:57" ht="11.25" customHeight="1">
      <c r="A225" s="7" t="s">
        <v>324</v>
      </c>
      <c r="B225" s="7" t="s">
        <v>325</v>
      </c>
      <c r="C225" s="37" t="s">
        <v>26</v>
      </c>
      <c r="D225" s="296">
        <v>4041</v>
      </c>
      <c r="E225" s="297">
        <v>40041</v>
      </c>
      <c r="F225" s="27" t="s">
        <v>142</v>
      </c>
      <c r="G225" s="73" t="s">
        <v>137</v>
      </c>
      <c r="H225" s="35">
        <v>2441770</v>
      </c>
      <c r="I225" s="35">
        <v>172</v>
      </c>
      <c r="J225" s="37" t="s">
        <v>10</v>
      </c>
      <c r="K225" s="37" t="s">
        <v>138</v>
      </c>
      <c r="L225" s="8">
        <v>3</v>
      </c>
      <c r="M225" s="8">
        <v>21163</v>
      </c>
      <c r="N225" s="9"/>
      <c r="O225" s="8">
        <v>13657</v>
      </c>
      <c r="P225" s="9"/>
      <c r="Q225" s="8">
        <v>5314</v>
      </c>
      <c r="R225" s="9"/>
      <c r="S225" s="8">
        <v>242</v>
      </c>
      <c r="T225" s="9"/>
      <c r="U225" s="8">
        <v>0</v>
      </c>
      <c r="V225" s="9"/>
      <c r="W225" s="33">
        <v>40376</v>
      </c>
      <c r="X225" s="9"/>
      <c r="Y225" s="30">
        <v>12</v>
      </c>
      <c r="Z225" s="9"/>
      <c r="AA225" s="30">
        <v>7</v>
      </c>
      <c r="AB225" s="9"/>
      <c r="AC225" s="30">
        <v>3</v>
      </c>
      <c r="AD225" s="9"/>
      <c r="AE225" s="30">
        <v>2</v>
      </c>
      <c r="AF225" s="9"/>
      <c r="AG225" s="30">
        <v>0</v>
      </c>
      <c r="AH225" s="9"/>
      <c r="AI225" s="32">
        <v>24</v>
      </c>
      <c r="AJ225" s="12"/>
      <c r="AK225" s="22">
        <v>524230</v>
      </c>
      <c r="AM225" s="22">
        <v>306342</v>
      </c>
      <c r="AO225" s="22">
        <v>99963</v>
      </c>
      <c r="AQ225" s="22">
        <v>5252</v>
      </c>
      <c r="AS225" s="26">
        <v>935787</v>
      </c>
      <c r="AU225" s="23">
        <v>24.771100000000001</v>
      </c>
      <c r="AW225" s="23">
        <v>22.431100000000001</v>
      </c>
      <c r="AY225" s="23">
        <v>18.811299999999999</v>
      </c>
      <c r="BA225" s="23">
        <v>21.702500000000001</v>
      </c>
      <c r="BC225" s="24">
        <v>23.1768</v>
      </c>
      <c r="BE225" s="1" t="str">
        <f t="shared" si="3"/>
        <v>No</v>
      </c>
    </row>
    <row r="226" spans="1:57" ht="11.25" customHeight="1">
      <c r="A226" s="7" t="s">
        <v>986</v>
      </c>
      <c r="B226" s="7" t="s">
        <v>143</v>
      </c>
      <c r="C226" s="37" t="s">
        <v>12</v>
      </c>
      <c r="D226" s="296">
        <v>9008</v>
      </c>
      <c r="E226" s="297">
        <v>90008</v>
      </c>
      <c r="F226" s="27" t="s">
        <v>140</v>
      </c>
      <c r="G226" s="73" t="s">
        <v>137</v>
      </c>
      <c r="H226" s="35">
        <v>12150996</v>
      </c>
      <c r="I226" s="35">
        <v>172</v>
      </c>
      <c r="J226" s="37" t="s">
        <v>6</v>
      </c>
      <c r="K226" s="37" t="s">
        <v>138</v>
      </c>
      <c r="L226" s="8">
        <v>166</v>
      </c>
      <c r="M226" s="8">
        <v>776299</v>
      </c>
      <c r="N226" s="9"/>
      <c r="O226" s="8">
        <v>130420</v>
      </c>
      <c r="P226" s="9"/>
      <c r="Q226" s="8">
        <v>12209</v>
      </c>
      <c r="R226" s="9"/>
      <c r="S226" s="8">
        <v>65288</v>
      </c>
      <c r="T226" s="9"/>
      <c r="U226" s="8">
        <v>9695</v>
      </c>
      <c r="V226" s="9"/>
      <c r="W226" s="33">
        <v>993911</v>
      </c>
      <c r="X226" s="9"/>
      <c r="Y226" s="30">
        <v>360</v>
      </c>
      <c r="Z226" s="9"/>
      <c r="AA226" s="30">
        <v>77.650000000000006</v>
      </c>
      <c r="AB226" s="9"/>
      <c r="AC226" s="30">
        <v>10</v>
      </c>
      <c r="AD226" s="9"/>
      <c r="AE226" s="30">
        <v>40</v>
      </c>
      <c r="AF226" s="9"/>
      <c r="AG226" s="30">
        <v>5.38</v>
      </c>
      <c r="AH226" s="9"/>
      <c r="AI226" s="32">
        <v>493.03</v>
      </c>
      <c r="AJ226" s="12"/>
      <c r="AK226" s="22">
        <v>20872647</v>
      </c>
      <c r="AM226" s="22">
        <v>4424964</v>
      </c>
      <c r="AO226" s="22">
        <v>354316</v>
      </c>
      <c r="AQ226" s="22">
        <v>2799384</v>
      </c>
      <c r="AS226" s="26">
        <v>28451311</v>
      </c>
      <c r="AU226" s="23">
        <v>26.8874</v>
      </c>
      <c r="AW226" s="23">
        <v>33.928600000000003</v>
      </c>
      <c r="AY226" s="23">
        <v>29.020900000000001</v>
      </c>
      <c r="BA226" s="23">
        <v>42.877499999999998</v>
      </c>
      <c r="BC226" s="24">
        <v>28.625599999999999</v>
      </c>
      <c r="BE226" s="1" t="str">
        <f t="shared" si="3"/>
        <v>No</v>
      </c>
    </row>
    <row r="227" spans="1:57" ht="11.25" customHeight="1">
      <c r="A227" s="7" t="s">
        <v>324</v>
      </c>
      <c r="B227" s="7" t="s">
        <v>325</v>
      </c>
      <c r="C227" s="37" t="s">
        <v>26</v>
      </c>
      <c r="D227" s="296">
        <v>4041</v>
      </c>
      <c r="E227" s="297">
        <v>40041</v>
      </c>
      <c r="F227" s="27" t="s">
        <v>142</v>
      </c>
      <c r="G227" s="73" t="s">
        <v>137</v>
      </c>
      <c r="H227" s="35">
        <v>2441770</v>
      </c>
      <c r="I227" s="35">
        <v>172</v>
      </c>
      <c r="J227" s="37" t="s">
        <v>6</v>
      </c>
      <c r="K227" s="37" t="s">
        <v>138</v>
      </c>
      <c r="L227" s="8">
        <v>133</v>
      </c>
      <c r="M227" s="8">
        <v>835366</v>
      </c>
      <c r="N227" s="9"/>
      <c r="O227" s="8">
        <v>162496</v>
      </c>
      <c r="P227" s="9"/>
      <c r="Q227" s="8">
        <v>101446</v>
      </c>
      <c r="R227" s="9"/>
      <c r="S227" s="8">
        <v>138693</v>
      </c>
      <c r="T227" s="9"/>
      <c r="U227" s="8">
        <v>32720</v>
      </c>
      <c r="V227" s="9"/>
      <c r="W227" s="33">
        <v>1270721</v>
      </c>
      <c r="X227" s="9"/>
      <c r="Y227" s="30">
        <v>452</v>
      </c>
      <c r="Z227" s="9"/>
      <c r="AA227" s="30">
        <v>87</v>
      </c>
      <c r="AB227" s="9"/>
      <c r="AC227" s="30">
        <v>54</v>
      </c>
      <c r="AD227" s="9"/>
      <c r="AE227" s="30">
        <v>91</v>
      </c>
      <c r="AF227" s="9"/>
      <c r="AG227" s="30">
        <v>17</v>
      </c>
      <c r="AH227" s="9"/>
      <c r="AI227" s="32">
        <v>701</v>
      </c>
      <c r="AJ227" s="12"/>
      <c r="AK227" s="22">
        <v>17635571</v>
      </c>
      <c r="AM227" s="22">
        <v>3878264</v>
      </c>
      <c r="AO227" s="22">
        <v>1974983</v>
      </c>
      <c r="AQ227" s="22">
        <v>6803733</v>
      </c>
      <c r="AS227" s="26">
        <v>30292551</v>
      </c>
      <c r="AU227" s="23">
        <v>21.1112</v>
      </c>
      <c r="AW227" s="23">
        <v>23.866800000000001</v>
      </c>
      <c r="AY227" s="23">
        <v>19.468299999999999</v>
      </c>
      <c r="BA227" s="23">
        <v>49.056100000000001</v>
      </c>
      <c r="BC227" s="24">
        <v>23.838899999999999</v>
      </c>
      <c r="BE227" s="1" t="str">
        <f t="shared" si="3"/>
        <v>No</v>
      </c>
    </row>
    <row r="228" spans="1:57" ht="11.25" customHeight="1">
      <c r="A228" s="7" t="s">
        <v>987</v>
      </c>
      <c r="B228" s="7" t="s">
        <v>135</v>
      </c>
      <c r="C228" s="37" t="s">
        <v>4</v>
      </c>
      <c r="D228" s="296">
        <v>12</v>
      </c>
      <c r="E228" s="297">
        <v>12</v>
      </c>
      <c r="F228" s="27" t="s">
        <v>140</v>
      </c>
      <c r="G228" s="73" t="s">
        <v>137</v>
      </c>
      <c r="H228" s="35">
        <v>251243</v>
      </c>
      <c r="I228" s="35">
        <v>162</v>
      </c>
      <c r="J228" s="37" t="s">
        <v>6</v>
      </c>
      <c r="K228" s="37" t="s">
        <v>138</v>
      </c>
      <c r="L228" s="8">
        <v>36</v>
      </c>
      <c r="M228" s="8">
        <v>197084</v>
      </c>
      <c r="N228" s="9"/>
      <c r="O228" s="8">
        <v>56491</v>
      </c>
      <c r="P228" s="9"/>
      <c r="Q228" s="8">
        <v>7411</v>
      </c>
      <c r="R228" s="9"/>
      <c r="S228" s="8">
        <v>33977</v>
      </c>
      <c r="T228" s="9"/>
      <c r="U228" s="8">
        <v>1829</v>
      </c>
      <c r="V228" s="9"/>
      <c r="W228" s="33">
        <v>296792</v>
      </c>
      <c r="X228" s="9"/>
      <c r="Y228" s="30">
        <v>103</v>
      </c>
      <c r="Z228" s="9"/>
      <c r="AA228" s="30">
        <v>34</v>
      </c>
      <c r="AB228" s="9"/>
      <c r="AC228" s="30">
        <v>5</v>
      </c>
      <c r="AD228" s="9"/>
      <c r="AE228" s="30">
        <v>19</v>
      </c>
      <c r="AF228" s="9"/>
      <c r="AG228" s="30">
        <v>1</v>
      </c>
      <c r="AH228" s="9"/>
      <c r="AI228" s="32">
        <v>162</v>
      </c>
      <c r="AJ228" s="12"/>
      <c r="AK228" s="22">
        <v>6240296</v>
      </c>
      <c r="AM228" s="22">
        <v>2148789</v>
      </c>
      <c r="AO228" s="22">
        <v>121296</v>
      </c>
      <c r="AQ228" s="22">
        <v>411589</v>
      </c>
      <c r="AS228" s="26">
        <v>8921970</v>
      </c>
      <c r="AU228" s="23">
        <v>31.6631</v>
      </c>
      <c r="AW228" s="23">
        <v>38.037700000000001</v>
      </c>
      <c r="AY228" s="23">
        <v>16.367000000000001</v>
      </c>
      <c r="BA228" s="23">
        <v>12.113799999999999</v>
      </c>
      <c r="BC228" s="24">
        <v>30.061399999999999</v>
      </c>
      <c r="BE228" s="1" t="str">
        <f t="shared" si="3"/>
        <v>No</v>
      </c>
    </row>
    <row r="229" spans="1:57" ht="11.25" customHeight="1">
      <c r="A229" s="7" t="s">
        <v>988</v>
      </c>
      <c r="B229" s="7" t="s">
        <v>296</v>
      </c>
      <c r="C229" s="37" t="s">
        <v>26</v>
      </c>
      <c r="D229" s="296">
        <v>4030</v>
      </c>
      <c r="E229" s="297">
        <v>40030</v>
      </c>
      <c r="F229" s="27" t="s">
        <v>140</v>
      </c>
      <c r="G229" s="73" t="s">
        <v>137</v>
      </c>
      <c r="H229" s="35">
        <v>187781</v>
      </c>
      <c r="I229" s="35">
        <v>158</v>
      </c>
      <c r="J229" s="37" t="s">
        <v>6</v>
      </c>
      <c r="K229" s="37" t="s">
        <v>138</v>
      </c>
      <c r="L229" s="8">
        <v>112</v>
      </c>
      <c r="M229" s="8">
        <v>396990</v>
      </c>
      <c r="N229" s="9"/>
      <c r="O229" s="8">
        <v>68106</v>
      </c>
      <c r="P229" s="9"/>
      <c r="Q229" s="8">
        <v>6422</v>
      </c>
      <c r="R229" s="9"/>
      <c r="S229" s="8">
        <v>87505</v>
      </c>
      <c r="T229" s="9"/>
      <c r="U229" s="8">
        <v>0</v>
      </c>
      <c r="V229" s="9"/>
      <c r="W229" s="33">
        <v>559023</v>
      </c>
      <c r="X229" s="9"/>
      <c r="Y229" s="30">
        <v>202</v>
      </c>
      <c r="Z229" s="9"/>
      <c r="AA229" s="30">
        <v>40</v>
      </c>
      <c r="AB229" s="9"/>
      <c r="AC229" s="30">
        <v>4</v>
      </c>
      <c r="AD229" s="9"/>
      <c r="AE229" s="30">
        <v>50</v>
      </c>
      <c r="AF229" s="9"/>
      <c r="AG229" s="30">
        <v>0</v>
      </c>
      <c r="AH229" s="9"/>
      <c r="AI229" s="32">
        <v>296</v>
      </c>
      <c r="AJ229" s="12"/>
      <c r="AK229" s="22">
        <v>7738442</v>
      </c>
      <c r="AM229" s="22">
        <v>1232160</v>
      </c>
      <c r="AO229" s="22">
        <v>94158</v>
      </c>
      <c r="AQ229" s="22">
        <v>2096727</v>
      </c>
      <c r="AS229" s="26">
        <v>11161487</v>
      </c>
      <c r="AU229" s="23">
        <v>19.492799999999999</v>
      </c>
      <c r="AW229" s="23">
        <v>18.091799999999999</v>
      </c>
      <c r="AY229" s="23">
        <v>14.661799999999999</v>
      </c>
      <c r="BA229" s="23">
        <v>23.961200000000002</v>
      </c>
      <c r="BC229" s="24">
        <v>19.966100000000001</v>
      </c>
      <c r="BE229" s="1" t="str">
        <f t="shared" si="3"/>
        <v>No</v>
      </c>
    </row>
    <row r="230" spans="1:57" ht="11.25" customHeight="1">
      <c r="A230" s="7" t="s">
        <v>268</v>
      </c>
      <c r="B230" s="7" t="s">
        <v>269</v>
      </c>
      <c r="C230" s="37" t="s">
        <v>26</v>
      </c>
      <c r="D230" s="296">
        <v>4032</v>
      </c>
      <c r="E230" s="297">
        <v>40032</v>
      </c>
      <c r="F230" s="27" t="s">
        <v>140</v>
      </c>
      <c r="G230" s="73" t="s">
        <v>137</v>
      </c>
      <c r="H230" s="35">
        <v>349064</v>
      </c>
      <c r="I230" s="35">
        <v>156</v>
      </c>
      <c r="J230" s="37" t="s">
        <v>9</v>
      </c>
      <c r="K230" s="37" t="s">
        <v>138</v>
      </c>
      <c r="L230" s="8">
        <v>60</v>
      </c>
      <c r="M230" s="8">
        <v>161412</v>
      </c>
      <c r="N230" s="9"/>
      <c r="O230" s="8">
        <v>16815</v>
      </c>
      <c r="P230" s="9"/>
      <c r="Q230" s="8">
        <v>11512</v>
      </c>
      <c r="R230" s="9"/>
      <c r="S230" s="8">
        <v>23678</v>
      </c>
      <c r="T230" s="9"/>
      <c r="U230" s="8">
        <v>0</v>
      </c>
      <c r="V230" s="9"/>
      <c r="W230" s="33">
        <v>213417</v>
      </c>
      <c r="X230" s="9"/>
      <c r="Y230" s="30">
        <v>92</v>
      </c>
      <c r="Z230" s="9"/>
      <c r="AA230" s="30">
        <v>8.5</v>
      </c>
      <c r="AB230" s="9"/>
      <c r="AC230" s="30">
        <v>7</v>
      </c>
      <c r="AD230" s="9"/>
      <c r="AE230" s="30">
        <v>15</v>
      </c>
      <c r="AF230" s="9"/>
      <c r="AG230" s="30">
        <v>0</v>
      </c>
      <c r="AH230" s="9"/>
      <c r="AI230" s="32">
        <v>122.5</v>
      </c>
      <c r="AJ230" s="12"/>
      <c r="AK230" s="22">
        <v>2268683</v>
      </c>
      <c r="AM230" s="22">
        <v>256687</v>
      </c>
      <c r="AO230" s="22">
        <v>115872</v>
      </c>
      <c r="AQ230" s="22">
        <v>353019</v>
      </c>
      <c r="AS230" s="26">
        <v>2994261</v>
      </c>
      <c r="AU230" s="23">
        <v>14.055199999999999</v>
      </c>
      <c r="AW230" s="23">
        <v>15.2654</v>
      </c>
      <c r="AY230" s="23">
        <v>10.065300000000001</v>
      </c>
      <c r="BA230" s="23">
        <v>14.9092</v>
      </c>
      <c r="BC230" s="24">
        <v>14.030099999999999</v>
      </c>
      <c r="BE230" s="1" t="str">
        <f t="shared" si="3"/>
        <v>No</v>
      </c>
    </row>
    <row r="231" spans="1:57" ht="11.25" customHeight="1">
      <c r="A231" s="7" t="s">
        <v>268</v>
      </c>
      <c r="B231" s="7" t="s">
        <v>269</v>
      </c>
      <c r="C231" s="37" t="s">
        <v>26</v>
      </c>
      <c r="D231" s="296">
        <v>4032</v>
      </c>
      <c r="E231" s="297">
        <v>40032</v>
      </c>
      <c r="F231" s="27" t="s">
        <v>140</v>
      </c>
      <c r="G231" s="73" t="s">
        <v>137</v>
      </c>
      <c r="H231" s="35">
        <v>349064</v>
      </c>
      <c r="I231" s="35">
        <v>156</v>
      </c>
      <c r="J231" s="37" t="s">
        <v>6</v>
      </c>
      <c r="K231" s="37" t="s">
        <v>138</v>
      </c>
      <c r="L231" s="8">
        <v>60</v>
      </c>
      <c r="M231" s="8">
        <v>271787</v>
      </c>
      <c r="N231" s="9"/>
      <c r="O231" s="8">
        <v>47308</v>
      </c>
      <c r="P231" s="9"/>
      <c r="Q231" s="8">
        <v>13744</v>
      </c>
      <c r="R231" s="9"/>
      <c r="S231" s="8">
        <v>35818</v>
      </c>
      <c r="T231" s="9"/>
      <c r="U231" s="8">
        <v>0</v>
      </c>
      <c r="V231" s="9"/>
      <c r="W231" s="33">
        <v>368657</v>
      </c>
      <c r="X231" s="9"/>
      <c r="Y231" s="30">
        <v>138</v>
      </c>
      <c r="Z231" s="9"/>
      <c r="AA231" s="30">
        <v>21.5</v>
      </c>
      <c r="AB231" s="9"/>
      <c r="AC231" s="30">
        <v>6</v>
      </c>
      <c r="AD231" s="9"/>
      <c r="AE231" s="30">
        <v>22.5</v>
      </c>
      <c r="AF231" s="9"/>
      <c r="AG231" s="30">
        <v>0</v>
      </c>
      <c r="AH231" s="9"/>
      <c r="AI231" s="32">
        <v>188</v>
      </c>
      <c r="AJ231" s="12"/>
      <c r="AK231" s="22">
        <v>5040700</v>
      </c>
      <c r="AM231" s="22">
        <v>796465</v>
      </c>
      <c r="AO231" s="22">
        <v>346843</v>
      </c>
      <c r="AQ231" s="22">
        <v>565178</v>
      </c>
      <c r="AS231" s="26">
        <v>6749186</v>
      </c>
      <c r="AU231" s="23">
        <v>18.546500000000002</v>
      </c>
      <c r="AW231" s="23">
        <v>16.835699999999999</v>
      </c>
      <c r="AY231" s="23">
        <v>25.236000000000001</v>
      </c>
      <c r="BA231" s="23">
        <v>15.779199999999999</v>
      </c>
      <c r="BC231" s="24">
        <v>18.307500000000001</v>
      </c>
      <c r="BE231" s="1" t="str">
        <f t="shared" si="3"/>
        <v>No</v>
      </c>
    </row>
    <row r="232" spans="1:57" ht="11.25" customHeight="1">
      <c r="A232" s="7" t="s">
        <v>301</v>
      </c>
      <c r="B232" s="7" t="s">
        <v>302</v>
      </c>
      <c r="C232" s="37" t="s">
        <v>12</v>
      </c>
      <c r="D232" s="296">
        <v>9016</v>
      </c>
      <c r="E232" s="297">
        <v>90016</v>
      </c>
      <c r="F232" s="27" t="s">
        <v>142</v>
      </c>
      <c r="G232" s="73" t="s">
        <v>137</v>
      </c>
      <c r="H232" s="35">
        <v>3281212</v>
      </c>
      <c r="I232" s="35">
        <v>154</v>
      </c>
      <c r="J232" s="37" t="s">
        <v>14</v>
      </c>
      <c r="K232" s="37" t="s">
        <v>138</v>
      </c>
      <c r="L232" s="8">
        <v>7</v>
      </c>
      <c r="M232" s="8">
        <v>167294</v>
      </c>
      <c r="N232" s="9"/>
      <c r="O232" s="8">
        <v>17484</v>
      </c>
      <c r="P232" s="9"/>
      <c r="Q232" s="8">
        <v>6781</v>
      </c>
      <c r="R232" s="9"/>
      <c r="S232" s="8">
        <v>64458</v>
      </c>
      <c r="T232" s="9"/>
      <c r="U232" s="8">
        <v>4121</v>
      </c>
      <c r="V232" s="9"/>
      <c r="W232" s="33">
        <v>260138</v>
      </c>
      <c r="X232" s="9"/>
      <c r="Y232" s="30">
        <v>114</v>
      </c>
      <c r="Z232" s="9"/>
      <c r="AA232" s="30">
        <v>11</v>
      </c>
      <c r="AB232" s="9"/>
      <c r="AC232" s="30">
        <v>4</v>
      </c>
      <c r="AD232" s="9"/>
      <c r="AE232" s="30">
        <v>35</v>
      </c>
      <c r="AF232" s="9"/>
      <c r="AG232" s="30">
        <v>0</v>
      </c>
      <c r="AH232" s="9"/>
      <c r="AI232" s="32">
        <v>164</v>
      </c>
      <c r="AJ232" s="12"/>
      <c r="AK232" s="22">
        <v>6691381</v>
      </c>
      <c r="AM232" s="22">
        <v>895408</v>
      </c>
      <c r="AO232" s="22">
        <v>331178</v>
      </c>
      <c r="AQ232" s="22">
        <v>2539401</v>
      </c>
      <c r="AS232" s="26">
        <v>10457368</v>
      </c>
      <c r="AU232" s="23">
        <v>39.997700000000002</v>
      </c>
      <c r="AW232" s="23">
        <v>51.213000000000001</v>
      </c>
      <c r="AY232" s="23">
        <v>48.839100000000002</v>
      </c>
      <c r="BA232" s="23">
        <v>39.3962</v>
      </c>
      <c r="BC232" s="24">
        <v>40.199300000000001</v>
      </c>
      <c r="BE232" s="1" t="str">
        <f t="shared" si="3"/>
        <v>No</v>
      </c>
    </row>
    <row r="233" spans="1:57" ht="11.25" customHeight="1">
      <c r="A233" s="7" t="s">
        <v>301</v>
      </c>
      <c r="B233" s="7" t="s">
        <v>302</v>
      </c>
      <c r="C233" s="37" t="s">
        <v>12</v>
      </c>
      <c r="D233" s="296">
        <v>9016</v>
      </c>
      <c r="E233" s="297">
        <v>90016</v>
      </c>
      <c r="F233" s="27" t="s">
        <v>142</v>
      </c>
      <c r="G233" s="73" t="s">
        <v>137</v>
      </c>
      <c r="H233" s="35">
        <v>3281212</v>
      </c>
      <c r="I233" s="35">
        <v>154</v>
      </c>
      <c r="J233" s="37" t="s">
        <v>6</v>
      </c>
      <c r="K233" s="37" t="s">
        <v>138</v>
      </c>
      <c r="L233" s="8">
        <v>132</v>
      </c>
      <c r="M233" s="8">
        <v>515004</v>
      </c>
      <c r="N233" s="9"/>
      <c r="O233" s="8">
        <v>95160</v>
      </c>
      <c r="P233" s="9"/>
      <c r="Q233" s="8">
        <v>6158</v>
      </c>
      <c r="R233" s="9"/>
      <c r="S233" s="8">
        <v>117980</v>
      </c>
      <c r="T233" s="9"/>
      <c r="U233" s="8">
        <v>0</v>
      </c>
      <c r="V233" s="9"/>
      <c r="W233" s="33">
        <v>734302</v>
      </c>
      <c r="X233" s="9"/>
      <c r="Y233" s="30">
        <v>260</v>
      </c>
      <c r="Z233" s="9"/>
      <c r="AA233" s="30">
        <v>54</v>
      </c>
      <c r="AB233" s="9"/>
      <c r="AC233" s="30">
        <v>3</v>
      </c>
      <c r="AD233" s="9"/>
      <c r="AE233" s="30">
        <v>73</v>
      </c>
      <c r="AF233" s="9"/>
      <c r="AG233" s="30">
        <v>0</v>
      </c>
      <c r="AH233" s="9"/>
      <c r="AI233" s="32">
        <v>390</v>
      </c>
      <c r="AJ233" s="12"/>
      <c r="AK233" s="22">
        <v>19353391</v>
      </c>
      <c r="AM233" s="22">
        <v>4235228</v>
      </c>
      <c r="AO233" s="22">
        <v>281026</v>
      </c>
      <c r="AQ233" s="22">
        <v>5871070</v>
      </c>
      <c r="AS233" s="26">
        <v>29740715</v>
      </c>
      <c r="AU233" s="23">
        <v>37.579099999999997</v>
      </c>
      <c r="AW233" s="23">
        <v>44.506399999999999</v>
      </c>
      <c r="AY233" s="23">
        <v>45.635899999999999</v>
      </c>
      <c r="BA233" s="23">
        <v>49.763300000000001</v>
      </c>
      <c r="BC233" s="24">
        <v>40.502000000000002</v>
      </c>
      <c r="BE233" s="1" t="str">
        <f t="shared" si="3"/>
        <v>No</v>
      </c>
    </row>
    <row r="234" spans="1:57" ht="11.25" customHeight="1">
      <c r="A234" s="7" t="s">
        <v>989</v>
      </c>
      <c r="B234" s="7" t="s">
        <v>295</v>
      </c>
      <c r="C234" s="37" t="s">
        <v>12</v>
      </c>
      <c r="D234" s="296">
        <v>9027</v>
      </c>
      <c r="E234" s="297">
        <v>90027</v>
      </c>
      <c r="F234" s="27" t="s">
        <v>140</v>
      </c>
      <c r="G234" s="73" t="s">
        <v>137</v>
      </c>
      <c r="H234" s="35">
        <v>654628</v>
      </c>
      <c r="I234" s="35">
        <v>150</v>
      </c>
      <c r="J234" s="37" t="s">
        <v>6</v>
      </c>
      <c r="K234" s="37" t="s">
        <v>138</v>
      </c>
      <c r="L234" s="8">
        <v>98</v>
      </c>
      <c r="M234" s="8">
        <v>562296</v>
      </c>
      <c r="N234" s="9"/>
      <c r="O234" s="8">
        <v>99271</v>
      </c>
      <c r="P234" s="9"/>
      <c r="Q234" s="8">
        <v>17294</v>
      </c>
      <c r="R234" s="9"/>
      <c r="S234" s="8">
        <v>42343</v>
      </c>
      <c r="T234" s="9"/>
      <c r="U234" s="8">
        <v>0</v>
      </c>
      <c r="V234" s="9"/>
      <c r="W234" s="33">
        <v>721204</v>
      </c>
      <c r="X234" s="9"/>
      <c r="Y234" s="30">
        <v>299</v>
      </c>
      <c r="Z234" s="9"/>
      <c r="AA234" s="30">
        <v>63</v>
      </c>
      <c r="AB234" s="9"/>
      <c r="AC234" s="30">
        <v>15</v>
      </c>
      <c r="AD234" s="9"/>
      <c r="AE234" s="30">
        <v>24</v>
      </c>
      <c r="AF234" s="9"/>
      <c r="AG234" s="30">
        <v>0</v>
      </c>
      <c r="AH234" s="9"/>
      <c r="AI234" s="32">
        <v>401</v>
      </c>
      <c r="AJ234" s="12"/>
      <c r="AK234" s="22">
        <v>15850289</v>
      </c>
      <c r="AM234" s="22">
        <v>2877578</v>
      </c>
      <c r="AO234" s="22">
        <v>528045</v>
      </c>
      <c r="AQ234" s="22">
        <v>1273118</v>
      </c>
      <c r="AS234" s="26">
        <v>20529030</v>
      </c>
      <c r="AU234" s="23">
        <v>28.188500000000001</v>
      </c>
      <c r="AW234" s="23">
        <v>28.987100000000002</v>
      </c>
      <c r="AY234" s="23">
        <v>30.5334</v>
      </c>
      <c r="BA234" s="23">
        <v>30.066800000000001</v>
      </c>
      <c r="BC234" s="24">
        <v>28.4649</v>
      </c>
      <c r="BE234" s="1" t="str">
        <f t="shared" si="3"/>
        <v>No</v>
      </c>
    </row>
    <row r="235" spans="1:57" ht="11.25" customHeight="1">
      <c r="A235" s="7" t="s">
        <v>990</v>
      </c>
      <c r="B235" s="7" t="s">
        <v>373</v>
      </c>
      <c r="C235" s="37" t="s">
        <v>67</v>
      </c>
      <c r="D235" s="296">
        <v>4003</v>
      </c>
      <c r="E235" s="297">
        <v>40003</v>
      </c>
      <c r="F235" s="27" t="s">
        <v>140</v>
      </c>
      <c r="G235" s="73" t="s">
        <v>137</v>
      </c>
      <c r="H235" s="35">
        <v>1060061</v>
      </c>
      <c r="I235" s="35">
        <v>145</v>
      </c>
      <c r="J235" s="37" t="s">
        <v>9</v>
      </c>
      <c r="K235" s="37" t="s">
        <v>138</v>
      </c>
      <c r="L235" s="8">
        <v>40</v>
      </c>
      <c r="M235" s="8">
        <v>147962</v>
      </c>
      <c r="N235" s="9"/>
      <c r="O235" s="8">
        <v>11494</v>
      </c>
      <c r="P235" s="9"/>
      <c r="Q235" s="8">
        <v>42</v>
      </c>
      <c r="R235" s="9"/>
      <c r="S235" s="8">
        <v>3364</v>
      </c>
      <c r="T235" s="9"/>
      <c r="U235" s="8">
        <v>0</v>
      </c>
      <c r="V235" s="9"/>
      <c r="W235" s="33">
        <v>162862</v>
      </c>
      <c r="X235" s="9"/>
      <c r="Y235" s="30">
        <v>78</v>
      </c>
      <c r="Z235" s="9"/>
      <c r="AA235" s="30">
        <v>6</v>
      </c>
      <c r="AB235" s="9"/>
      <c r="AC235" s="30">
        <v>0</v>
      </c>
      <c r="AD235" s="9"/>
      <c r="AE235" s="30">
        <v>1.5</v>
      </c>
      <c r="AF235" s="9"/>
      <c r="AG235" s="30">
        <v>0</v>
      </c>
      <c r="AH235" s="9"/>
      <c r="AI235" s="32">
        <v>85.5</v>
      </c>
      <c r="AJ235" s="12"/>
      <c r="AK235" s="22">
        <v>2562245</v>
      </c>
      <c r="AM235" s="22">
        <v>304563</v>
      </c>
      <c r="AO235" s="22">
        <v>1245</v>
      </c>
      <c r="AQ235" s="22">
        <v>131442</v>
      </c>
      <c r="AS235" s="26">
        <v>2999495</v>
      </c>
      <c r="AU235" s="23">
        <v>17.3169</v>
      </c>
      <c r="AW235" s="23">
        <v>26.497599999999998</v>
      </c>
      <c r="AY235" s="23">
        <v>29.642900000000001</v>
      </c>
      <c r="BA235" s="23">
        <v>39.073099999999997</v>
      </c>
      <c r="BC235" s="24">
        <v>18.417400000000001</v>
      </c>
      <c r="BE235" s="1" t="str">
        <f t="shared" si="3"/>
        <v>No</v>
      </c>
    </row>
    <row r="236" spans="1:57" ht="11.25" customHeight="1">
      <c r="A236" s="7" t="s">
        <v>990</v>
      </c>
      <c r="B236" s="7" t="s">
        <v>373</v>
      </c>
      <c r="C236" s="37" t="s">
        <v>67</v>
      </c>
      <c r="D236" s="296">
        <v>4003</v>
      </c>
      <c r="E236" s="297">
        <v>40003</v>
      </c>
      <c r="F236" s="27" t="s">
        <v>140</v>
      </c>
      <c r="G236" s="73" t="s">
        <v>137</v>
      </c>
      <c r="H236" s="35">
        <v>1060061</v>
      </c>
      <c r="I236" s="35">
        <v>145</v>
      </c>
      <c r="J236" s="37" t="s">
        <v>10</v>
      </c>
      <c r="K236" s="37" t="s">
        <v>138</v>
      </c>
      <c r="L236" s="8">
        <v>3</v>
      </c>
      <c r="M236" s="8">
        <v>2761</v>
      </c>
      <c r="N236" s="9"/>
      <c r="O236" s="8">
        <v>28853</v>
      </c>
      <c r="P236" s="9"/>
      <c r="Q236" s="8">
        <v>1898</v>
      </c>
      <c r="R236" s="9"/>
      <c r="S236" s="8">
        <v>8604</v>
      </c>
      <c r="T236" s="9"/>
      <c r="U236" s="8">
        <v>0</v>
      </c>
      <c r="V236" s="9"/>
      <c r="W236" s="33">
        <v>42116</v>
      </c>
      <c r="X236" s="9"/>
      <c r="Y236" s="30">
        <v>13</v>
      </c>
      <c r="Z236" s="9"/>
      <c r="AA236" s="30">
        <v>22</v>
      </c>
      <c r="AB236" s="9"/>
      <c r="AC236" s="30">
        <v>0</v>
      </c>
      <c r="AD236" s="9"/>
      <c r="AE236" s="30">
        <v>5</v>
      </c>
      <c r="AF236" s="9"/>
      <c r="AG236" s="30">
        <v>0</v>
      </c>
      <c r="AH236" s="9"/>
      <c r="AI236" s="32">
        <v>40</v>
      </c>
      <c r="AJ236" s="12"/>
      <c r="AK236" s="22">
        <v>60876</v>
      </c>
      <c r="AM236" s="22">
        <v>303990</v>
      </c>
      <c r="AO236" s="22">
        <v>51678</v>
      </c>
      <c r="AQ236" s="22">
        <v>319151</v>
      </c>
      <c r="AS236" s="26">
        <v>735695</v>
      </c>
      <c r="AU236" s="23">
        <v>22.048500000000001</v>
      </c>
      <c r="AW236" s="23">
        <v>10.5358</v>
      </c>
      <c r="AY236" s="23">
        <v>27.227599999999999</v>
      </c>
      <c r="BA236" s="23">
        <v>37.093299999999999</v>
      </c>
      <c r="BC236" s="24">
        <v>17.468299999999999</v>
      </c>
      <c r="BE236" s="1" t="str">
        <f t="shared" si="3"/>
        <v>No</v>
      </c>
    </row>
    <row r="237" spans="1:57" ht="11.25" customHeight="1">
      <c r="A237" s="7" t="s">
        <v>990</v>
      </c>
      <c r="B237" s="7" t="s">
        <v>373</v>
      </c>
      <c r="C237" s="37" t="s">
        <v>67</v>
      </c>
      <c r="D237" s="296">
        <v>4003</v>
      </c>
      <c r="E237" s="297">
        <v>40003</v>
      </c>
      <c r="F237" s="27" t="s">
        <v>140</v>
      </c>
      <c r="G237" s="73" t="s">
        <v>137</v>
      </c>
      <c r="H237" s="35">
        <v>1060061</v>
      </c>
      <c r="I237" s="35">
        <v>145</v>
      </c>
      <c r="J237" s="37" t="s">
        <v>6</v>
      </c>
      <c r="K237" s="37" t="s">
        <v>138</v>
      </c>
      <c r="L237" s="8">
        <v>102</v>
      </c>
      <c r="M237" s="8">
        <v>489505</v>
      </c>
      <c r="N237" s="9"/>
      <c r="O237" s="8">
        <v>112175</v>
      </c>
      <c r="P237" s="9"/>
      <c r="Q237" s="8">
        <v>9089</v>
      </c>
      <c r="R237" s="9"/>
      <c r="S237" s="8">
        <v>106852</v>
      </c>
      <c r="T237" s="9"/>
      <c r="U237" s="8">
        <v>0</v>
      </c>
      <c r="V237" s="9"/>
      <c r="W237" s="33">
        <v>717621</v>
      </c>
      <c r="X237" s="9"/>
      <c r="Y237" s="30">
        <v>245</v>
      </c>
      <c r="Z237" s="9"/>
      <c r="AA237" s="30">
        <v>69</v>
      </c>
      <c r="AB237" s="9"/>
      <c r="AC237" s="30">
        <v>9</v>
      </c>
      <c r="AD237" s="9"/>
      <c r="AE237" s="30">
        <v>55.5</v>
      </c>
      <c r="AF237" s="9"/>
      <c r="AG237" s="30">
        <v>0</v>
      </c>
      <c r="AH237" s="9"/>
      <c r="AI237" s="32">
        <v>378.5</v>
      </c>
      <c r="AJ237" s="12"/>
      <c r="AK237" s="22">
        <v>10141455</v>
      </c>
      <c r="AM237" s="22">
        <v>2794684</v>
      </c>
      <c r="AO237" s="22">
        <v>162650</v>
      </c>
      <c r="AQ237" s="22">
        <v>2184400</v>
      </c>
      <c r="AS237" s="26">
        <v>15283189</v>
      </c>
      <c r="AU237" s="23">
        <v>20.7178</v>
      </c>
      <c r="AW237" s="23">
        <v>24.913599999999999</v>
      </c>
      <c r="AY237" s="23">
        <v>17.895299999999999</v>
      </c>
      <c r="BA237" s="23">
        <v>20.443200000000001</v>
      </c>
      <c r="BC237" s="24">
        <v>21.297000000000001</v>
      </c>
      <c r="BE237" s="1" t="str">
        <f t="shared" si="3"/>
        <v>No</v>
      </c>
    </row>
    <row r="238" spans="1:57" ht="11.25" customHeight="1">
      <c r="A238" s="7" t="s">
        <v>364</v>
      </c>
      <c r="B238" s="7" t="s">
        <v>365</v>
      </c>
      <c r="C238" s="37" t="s">
        <v>30</v>
      </c>
      <c r="D238" s="296">
        <v>5146</v>
      </c>
      <c r="E238" s="297">
        <v>50146</v>
      </c>
      <c r="F238" s="27" t="s">
        <v>142</v>
      </c>
      <c r="G238" s="73" t="s">
        <v>137</v>
      </c>
      <c r="H238" s="35">
        <v>2150706</v>
      </c>
      <c r="I238" s="35">
        <v>144</v>
      </c>
      <c r="J238" s="37" t="s">
        <v>7</v>
      </c>
      <c r="K238" s="37" t="s">
        <v>138</v>
      </c>
      <c r="L238" s="8">
        <v>54</v>
      </c>
      <c r="M238" s="8">
        <v>0</v>
      </c>
      <c r="N238" s="9"/>
      <c r="O238" s="8">
        <v>1855</v>
      </c>
      <c r="P238" s="9"/>
      <c r="Q238" s="8">
        <v>0</v>
      </c>
      <c r="R238" s="9"/>
      <c r="S238" s="8">
        <v>5444</v>
      </c>
      <c r="T238" s="9"/>
      <c r="U238" s="8">
        <v>0</v>
      </c>
      <c r="V238" s="9"/>
      <c r="W238" s="33">
        <v>7299</v>
      </c>
      <c r="X238" s="9"/>
      <c r="Y238" s="30">
        <v>0</v>
      </c>
      <c r="Z238" s="9"/>
      <c r="AA238" s="30">
        <v>1</v>
      </c>
      <c r="AB238" s="9"/>
      <c r="AC238" s="30">
        <v>0</v>
      </c>
      <c r="AD238" s="9"/>
      <c r="AE238" s="30">
        <v>3.6</v>
      </c>
      <c r="AF238" s="9"/>
      <c r="AG238" s="30">
        <v>0</v>
      </c>
      <c r="AH238" s="9"/>
      <c r="AI238" s="32">
        <v>4.5999999999999996</v>
      </c>
      <c r="AJ238" s="12"/>
      <c r="AK238" s="22">
        <v>0</v>
      </c>
      <c r="AM238" s="22">
        <v>47519</v>
      </c>
      <c r="AO238" s="22">
        <v>0</v>
      </c>
      <c r="AQ238" s="22">
        <v>142057</v>
      </c>
      <c r="AS238" s="26">
        <v>189576</v>
      </c>
      <c r="AW238" s="23">
        <v>25.616700000000002</v>
      </c>
      <c r="BA238" s="23">
        <v>26.094200000000001</v>
      </c>
      <c r="BC238" s="24">
        <v>25.972899999999999</v>
      </c>
      <c r="BE238" s="1" t="str">
        <f t="shared" si="3"/>
        <v>No</v>
      </c>
    </row>
    <row r="239" spans="1:57" ht="11.25" customHeight="1">
      <c r="A239" s="7" t="s">
        <v>991</v>
      </c>
      <c r="B239" s="7" t="s">
        <v>208</v>
      </c>
      <c r="C239" s="37" t="s">
        <v>12</v>
      </c>
      <c r="D239" s="296">
        <v>9078</v>
      </c>
      <c r="E239" s="297">
        <v>90078</v>
      </c>
      <c r="F239" s="27" t="s">
        <v>142</v>
      </c>
      <c r="G239" s="73" t="s">
        <v>137</v>
      </c>
      <c r="H239" s="35">
        <v>615968</v>
      </c>
      <c r="I239" s="35">
        <v>140</v>
      </c>
      <c r="J239" s="37" t="s">
        <v>6</v>
      </c>
      <c r="K239" s="37" t="s">
        <v>138</v>
      </c>
      <c r="L239" s="8">
        <v>92</v>
      </c>
      <c r="M239" s="8">
        <v>330445</v>
      </c>
      <c r="N239" s="9"/>
      <c r="O239" s="8">
        <v>53383</v>
      </c>
      <c r="P239" s="9"/>
      <c r="Q239" s="8">
        <v>10596</v>
      </c>
      <c r="R239" s="9"/>
      <c r="S239" s="8">
        <v>60687</v>
      </c>
      <c r="T239" s="9"/>
      <c r="U239" s="8">
        <v>0</v>
      </c>
      <c r="V239" s="9"/>
      <c r="W239" s="33">
        <v>455111</v>
      </c>
      <c r="X239" s="9"/>
      <c r="Y239" s="30">
        <v>182</v>
      </c>
      <c r="Z239" s="9"/>
      <c r="AA239" s="30">
        <v>31</v>
      </c>
      <c r="AB239" s="9"/>
      <c r="AC239" s="30">
        <v>6</v>
      </c>
      <c r="AD239" s="9"/>
      <c r="AE239" s="30">
        <v>35</v>
      </c>
      <c r="AF239" s="9"/>
      <c r="AG239" s="30">
        <v>0</v>
      </c>
      <c r="AH239" s="9"/>
      <c r="AI239" s="32">
        <v>254</v>
      </c>
      <c r="AJ239" s="12"/>
      <c r="AK239" s="22">
        <v>9445245</v>
      </c>
      <c r="AM239" s="22">
        <v>1958790</v>
      </c>
      <c r="AO239" s="22">
        <v>323198</v>
      </c>
      <c r="AQ239" s="22">
        <v>2452685</v>
      </c>
      <c r="AS239" s="26">
        <v>14179918</v>
      </c>
      <c r="AU239" s="23">
        <v>28.583400000000001</v>
      </c>
      <c r="AW239" s="23">
        <v>36.693100000000001</v>
      </c>
      <c r="AY239" s="23">
        <v>30.501899999999999</v>
      </c>
      <c r="BA239" s="23">
        <v>40.415300000000002</v>
      </c>
      <c r="BC239" s="24">
        <v>31.1571</v>
      </c>
      <c r="BE239" s="1" t="str">
        <f t="shared" si="3"/>
        <v>No</v>
      </c>
    </row>
    <row r="240" spans="1:57" ht="11.25" customHeight="1">
      <c r="A240" s="7" t="s">
        <v>992</v>
      </c>
      <c r="B240" s="7" t="s">
        <v>444</v>
      </c>
      <c r="C240" s="37" t="s">
        <v>44</v>
      </c>
      <c r="D240" s="296">
        <v>4108</v>
      </c>
      <c r="E240" s="297">
        <v>40108</v>
      </c>
      <c r="F240" s="27" t="s">
        <v>142</v>
      </c>
      <c r="G240" s="73" t="s">
        <v>137</v>
      </c>
      <c r="H240" s="35">
        <v>347602</v>
      </c>
      <c r="I240" s="35">
        <v>140</v>
      </c>
      <c r="J240" s="37" t="s">
        <v>6</v>
      </c>
      <c r="K240" s="37" t="s">
        <v>138</v>
      </c>
      <c r="L240" s="8">
        <v>57</v>
      </c>
      <c r="M240" s="8">
        <v>237148</v>
      </c>
      <c r="N240" s="9"/>
      <c r="O240" s="8">
        <v>41417</v>
      </c>
      <c r="P240" s="9"/>
      <c r="Q240" s="8">
        <v>0</v>
      </c>
      <c r="R240" s="9"/>
      <c r="S240" s="8">
        <v>40170</v>
      </c>
      <c r="T240" s="9"/>
      <c r="U240" s="8">
        <v>0</v>
      </c>
      <c r="V240" s="9"/>
      <c r="W240" s="33">
        <v>318735</v>
      </c>
      <c r="X240" s="9"/>
      <c r="Y240" s="30">
        <v>122</v>
      </c>
      <c r="Z240" s="9"/>
      <c r="AA240" s="30">
        <v>21</v>
      </c>
      <c r="AB240" s="9"/>
      <c r="AC240" s="30">
        <v>0</v>
      </c>
      <c r="AD240" s="9"/>
      <c r="AE240" s="30">
        <v>25</v>
      </c>
      <c r="AF240" s="9"/>
      <c r="AG240" s="30">
        <v>0</v>
      </c>
      <c r="AH240" s="9"/>
      <c r="AI240" s="32">
        <v>168</v>
      </c>
      <c r="AJ240" s="12"/>
      <c r="AK240" s="22">
        <v>5219502</v>
      </c>
      <c r="AM240" s="22">
        <v>1200697</v>
      </c>
      <c r="AO240" s="22">
        <v>0</v>
      </c>
      <c r="AQ240" s="22">
        <v>1467907</v>
      </c>
      <c r="AS240" s="26">
        <v>7888106</v>
      </c>
      <c r="AU240" s="23">
        <v>22.009499999999999</v>
      </c>
      <c r="AW240" s="23">
        <v>28.990400000000001</v>
      </c>
      <c r="BA240" s="23">
        <v>36.542400000000001</v>
      </c>
      <c r="BC240" s="24">
        <v>24.748200000000001</v>
      </c>
      <c r="BE240" s="1" t="str">
        <f t="shared" si="3"/>
        <v>No</v>
      </c>
    </row>
    <row r="241" spans="1:57" ht="11.25" customHeight="1">
      <c r="A241" s="7" t="s">
        <v>992</v>
      </c>
      <c r="B241" s="7" t="s">
        <v>444</v>
      </c>
      <c r="C241" s="37" t="s">
        <v>44</v>
      </c>
      <c r="D241" s="296">
        <v>4108</v>
      </c>
      <c r="E241" s="297">
        <v>40108</v>
      </c>
      <c r="F241" s="27" t="s">
        <v>142</v>
      </c>
      <c r="G241" s="73" t="s">
        <v>137</v>
      </c>
      <c r="H241" s="35">
        <v>347602</v>
      </c>
      <c r="I241" s="35">
        <v>140</v>
      </c>
      <c r="J241" s="37" t="s">
        <v>7</v>
      </c>
      <c r="K241" s="37" t="s">
        <v>138</v>
      </c>
      <c r="L241" s="8">
        <v>51</v>
      </c>
      <c r="M241" s="8">
        <v>8318</v>
      </c>
      <c r="N241" s="9"/>
      <c r="O241" s="8">
        <v>9917</v>
      </c>
      <c r="P241" s="9"/>
      <c r="Q241" s="8">
        <v>0</v>
      </c>
      <c r="R241" s="9"/>
      <c r="S241" s="8">
        <v>33475</v>
      </c>
      <c r="T241" s="9"/>
      <c r="U241" s="8">
        <v>0</v>
      </c>
      <c r="V241" s="9"/>
      <c r="W241" s="33">
        <v>51710</v>
      </c>
      <c r="X241" s="9"/>
      <c r="Y241" s="30">
        <v>4.5</v>
      </c>
      <c r="Z241" s="9"/>
      <c r="AA241" s="30">
        <v>5</v>
      </c>
      <c r="AB241" s="9"/>
      <c r="AC241" s="30">
        <v>0</v>
      </c>
      <c r="AD241" s="9"/>
      <c r="AE241" s="30">
        <v>18.5</v>
      </c>
      <c r="AF241" s="9"/>
      <c r="AG241" s="30">
        <v>0</v>
      </c>
      <c r="AH241" s="9"/>
      <c r="AI241" s="32">
        <v>28</v>
      </c>
      <c r="AJ241" s="12"/>
      <c r="AK241" s="22">
        <v>318143</v>
      </c>
      <c r="AM241" s="22">
        <v>221181</v>
      </c>
      <c r="AO241" s="22">
        <v>0</v>
      </c>
      <c r="AQ241" s="22">
        <v>759262</v>
      </c>
      <c r="AS241" s="26">
        <v>1298586</v>
      </c>
      <c r="AU241" s="23">
        <v>38.247500000000002</v>
      </c>
      <c r="AW241" s="23">
        <v>22.3032</v>
      </c>
      <c r="BA241" s="23">
        <v>22.6815</v>
      </c>
      <c r="BC241" s="24">
        <v>25.1129</v>
      </c>
      <c r="BE241" s="1" t="str">
        <f t="shared" si="3"/>
        <v>No</v>
      </c>
    </row>
    <row r="242" spans="1:57" ht="11.25" customHeight="1">
      <c r="A242" s="7" t="s">
        <v>992</v>
      </c>
      <c r="B242" s="7" t="s">
        <v>444</v>
      </c>
      <c r="C242" s="37" t="s">
        <v>44</v>
      </c>
      <c r="D242" s="296">
        <v>4108</v>
      </c>
      <c r="E242" s="297">
        <v>40108</v>
      </c>
      <c r="F242" s="27" t="s">
        <v>142</v>
      </c>
      <c r="G242" s="73" t="s">
        <v>137</v>
      </c>
      <c r="H242" s="35">
        <v>347602</v>
      </c>
      <c r="I242" s="35">
        <v>140</v>
      </c>
      <c r="J242" s="37" t="s">
        <v>9</v>
      </c>
      <c r="K242" s="37" t="s">
        <v>138</v>
      </c>
      <c r="L242" s="8">
        <v>19</v>
      </c>
      <c r="M242" s="8">
        <v>58290</v>
      </c>
      <c r="N242" s="9"/>
      <c r="O242" s="8">
        <v>7000</v>
      </c>
      <c r="P242" s="9"/>
      <c r="Q242" s="8">
        <v>0</v>
      </c>
      <c r="R242" s="9"/>
      <c r="S242" s="8">
        <v>10042</v>
      </c>
      <c r="T242" s="9"/>
      <c r="U242" s="8">
        <v>0</v>
      </c>
      <c r="V242" s="9"/>
      <c r="W242" s="33">
        <v>75332</v>
      </c>
      <c r="X242" s="9"/>
      <c r="Y242" s="30">
        <v>32</v>
      </c>
      <c r="Z242" s="9"/>
      <c r="AA242" s="30">
        <v>4</v>
      </c>
      <c r="AB242" s="9"/>
      <c r="AC242" s="30">
        <v>0</v>
      </c>
      <c r="AD242" s="9"/>
      <c r="AE242" s="30">
        <v>7</v>
      </c>
      <c r="AF242" s="9"/>
      <c r="AG242" s="30">
        <v>0</v>
      </c>
      <c r="AH242" s="9"/>
      <c r="AI242" s="32">
        <v>43</v>
      </c>
      <c r="AJ242" s="12"/>
      <c r="AK242" s="22">
        <v>1313030</v>
      </c>
      <c r="AM242" s="22">
        <v>157986</v>
      </c>
      <c r="AO242" s="22">
        <v>0</v>
      </c>
      <c r="AQ242" s="22">
        <v>303705</v>
      </c>
      <c r="AS242" s="26">
        <v>1774721</v>
      </c>
      <c r="AU242" s="23">
        <v>22.5258</v>
      </c>
      <c r="AW242" s="23">
        <v>22.569400000000002</v>
      </c>
      <c r="BA242" s="23">
        <v>30.243500000000001</v>
      </c>
      <c r="BC242" s="24">
        <v>23.558700000000002</v>
      </c>
      <c r="BE242" s="1" t="str">
        <f t="shared" si="3"/>
        <v>No</v>
      </c>
    </row>
    <row r="243" spans="1:57" ht="11.25" customHeight="1">
      <c r="A243" s="7" t="s">
        <v>18</v>
      </c>
      <c r="B243" s="7" t="s">
        <v>458</v>
      </c>
      <c r="C243" s="37" t="s">
        <v>12</v>
      </c>
      <c r="D243" s="296">
        <v>9223</v>
      </c>
      <c r="E243" s="297">
        <v>90223</v>
      </c>
      <c r="F243" s="27" t="s">
        <v>142</v>
      </c>
      <c r="G243" s="73" t="s">
        <v>137</v>
      </c>
      <c r="H243" s="35">
        <v>1723634</v>
      </c>
      <c r="I243" s="35">
        <v>137</v>
      </c>
      <c r="J243" s="37" t="s">
        <v>9</v>
      </c>
      <c r="K243" s="37" t="s">
        <v>138</v>
      </c>
      <c r="L243" s="8">
        <v>100</v>
      </c>
      <c r="M243" s="8">
        <v>333084</v>
      </c>
      <c r="N243" s="9"/>
      <c r="O243" s="8">
        <v>21150</v>
      </c>
      <c r="P243" s="9"/>
      <c r="Q243" s="8">
        <v>2598</v>
      </c>
      <c r="R243" s="9"/>
      <c r="S243" s="8">
        <v>34401</v>
      </c>
      <c r="T243" s="9"/>
      <c r="U243" s="8">
        <v>0</v>
      </c>
      <c r="V243" s="9"/>
      <c r="W243" s="33">
        <v>391233</v>
      </c>
      <c r="X243" s="9"/>
      <c r="Y243" s="30">
        <v>152</v>
      </c>
      <c r="Z243" s="9"/>
      <c r="AA243" s="30">
        <v>11.8</v>
      </c>
      <c r="AB243" s="9"/>
      <c r="AC243" s="30">
        <v>1.4</v>
      </c>
      <c r="AD243" s="9"/>
      <c r="AE243" s="30">
        <v>18.600000000000001</v>
      </c>
      <c r="AF243" s="9"/>
      <c r="AG243" s="30">
        <v>0</v>
      </c>
      <c r="AH243" s="9"/>
      <c r="AI243" s="32">
        <v>183.8</v>
      </c>
      <c r="AJ243" s="12"/>
      <c r="AK243" s="22">
        <v>5668156</v>
      </c>
      <c r="AM243" s="22">
        <v>489141</v>
      </c>
      <c r="AO243" s="22">
        <v>63895</v>
      </c>
      <c r="AQ243" s="22">
        <v>830864</v>
      </c>
      <c r="AS243" s="26">
        <v>7052056</v>
      </c>
      <c r="AU243" s="23">
        <v>17.017199999999999</v>
      </c>
      <c r="AW243" s="23">
        <v>23.127199999999998</v>
      </c>
      <c r="AY243" s="23">
        <v>24.593900000000001</v>
      </c>
      <c r="BA243" s="23">
        <v>24.1523</v>
      </c>
      <c r="BC243" s="24">
        <v>18.025200000000002</v>
      </c>
      <c r="BE243" s="1" t="str">
        <f t="shared" si="3"/>
        <v>No</v>
      </c>
    </row>
    <row r="244" spans="1:57" ht="11.25" customHeight="1">
      <c r="A244" s="7" t="s">
        <v>993</v>
      </c>
      <c r="B244" s="7" t="s">
        <v>488</v>
      </c>
      <c r="C244" s="37" t="s">
        <v>26</v>
      </c>
      <c r="D244" s="296">
        <v>4063</v>
      </c>
      <c r="E244" s="297">
        <v>40063</v>
      </c>
      <c r="F244" s="27" t="s">
        <v>140</v>
      </c>
      <c r="G244" s="73" t="s">
        <v>137</v>
      </c>
      <c r="H244" s="35">
        <v>452791</v>
      </c>
      <c r="I244" s="35">
        <v>135</v>
      </c>
      <c r="J244" s="37" t="s">
        <v>6</v>
      </c>
      <c r="K244" s="37" t="s">
        <v>138</v>
      </c>
      <c r="L244" s="8">
        <v>32</v>
      </c>
      <c r="M244" s="8">
        <v>145487</v>
      </c>
      <c r="N244" s="9"/>
      <c r="O244" s="8">
        <v>0</v>
      </c>
      <c r="P244" s="9"/>
      <c r="Q244" s="8">
        <v>0</v>
      </c>
      <c r="R244" s="9"/>
      <c r="S244" s="8">
        <v>5169</v>
      </c>
      <c r="T244" s="9"/>
      <c r="U244" s="8">
        <v>0</v>
      </c>
      <c r="V244" s="9"/>
      <c r="W244" s="33">
        <v>150656</v>
      </c>
      <c r="X244" s="9"/>
      <c r="Y244" s="30">
        <v>80.36</v>
      </c>
      <c r="Z244" s="9"/>
      <c r="AA244" s="30">
        <v>0</v>
      </c>
      <c r="AB244" s="9"/>
      <c r="AC244" s="30">
        <v>0</v>
      </c>
      <c r="AD244" s="9"/>
      <c r="AE244" s="30">
        <v>5.32</v>
      </c>
      <c r="AF244" s="9"/>
      <c r="AG244" s="30">
        <v>0</v>
      </c>
      <c r="AH244" s="9"/>
      <c r="AI244" s="32">
        <v>85.68</v>
      </c>
      <c r="AJ244" s="12"/>
      <c r="AK244" s="22">
        <v>2077285</v>
      </c>
      <c r="AM244" s="22">
        <v>0</v>
      </c>
      <c r="AO244" s="22">
        <v>0</v>
      </c>
      <c r="AQ244" s="22">
        <v>234047</v>
      </c>
      <c r="AS244" s="26">
        <v>2311332</v>
      </c>
      <c r="AU244" s="23">
        <v>14.2781</v>
      </c>
      <c r="BA244" s="23">
        <v>45.279000000000003</v>
      </c>
      <c r="BC244" s="24">
        <v>15.341799999999999</v>
      </c>
      <c r="BE244" s="1" t="str">
        <f t="shared" si="3"/>
        <v>No</v>
      </c>
    </row>
    <row r="245" spans="1:57" ht="11.25" customHeight="1">
      <c r="A245" s="7" t="s">
        <v>993</v>
      </c>
      <c r="B245" s="7" t="s">
        <v>488</v>
      </c>
      <c r="C245" s="37" t="s">
        <v>26</v>
      </c>
      <c r="D245" s="296">
        <v>4063</v>
      </c>
      <c r="E245" s="297">
        <v>40063</v>
      </c>
      <c r="F245" s="27" t="s">
        <v>140</v>
      </c>
      <c r="G245" s="73" t="s">
        <v>137</v>
      </c>
      <c r="H245" s="35">
        <v>452791</v>
      </c>
      <c r="I245" s="35">
        <v>135</v>
      </c>
      <c r="J245" s="37" t="s">
        <v>9</v>
      </c>
      <c r="K245" s="37" t="s">
        <v>138</v>
      </c>
      <c r="L245" s="8">
        <v>27</v>
      </c>
      <c r="M245" s="8">
        <v>112511</v>
      </c>
      <c r="N245" s="9"/>
      <c r="O245" s="8">
        <v>0</v>
      </c>
      <c r="P245" s="9"/>
      <c r="Q245" s="8">
        <v>0</v>
      </c>
      <c r="R245" s="9"/>
      <c r="S245" s="8">
        <v>7371</v>
      </c>
      <c r="T245" s="9"/>
      <c r="U245" s="8">
        <v>0</v>
      </c>
      <c r="V245" s="9"/>
      <c r="W245" s="33">
        <v>119882</v>
      </c>
      <c r="X245" s="9"/>
      <c r="Y245" s="30">
        <v>63.64</v>
      </c>
      <c r="Z245" s="9"/>
      <c r="AA245" s="30">
        <v>0</v>
      </c>
      <c r="AB245" s="9"/>
      <c r="AC245" s="30">
        <v>0</v>
      </c>
      <c r="AD245" s="9"/>
      <c r="AE245" s="30">
        <v>3.68</v>
      </c>
      <c r="AF245" s="9"/>
      <c r="AG245" s="30">
        <v>0</v>
      </c>
      <c r="AH245" s="9"/>
      <c r="AI245" s="32">
        <v>67.319999999999993</v>
      </c>
      <c r="AJ245" s="12"/>
      <c r="AK245" s="22">
        <v>1764559</v>
      </c>
      <c r="AM245" s="22">
        <v>0</v>
      </c>
      <c r="AO245" s="22">
        <v>0</v>
      </c>
      <c r="AQ245" s="22">
        <v>115172</v>
      </c>
      <c r="AS245" s="26">
        <v>1879731</v>
      </c>
      <c r="AU245" s="23">
        <v>15.683400000000001</v>
      </c>
      <c r="BA245" s="23">
        <v>15.625</v>
      </c>
      <c r="BC245" s="24">
        <v>15.6798</v>
      </c>
      <c r="BE245" s="1" t="str">
        <f t="shared" si="3"/>
        <v>No</v>
      </c>
    </row>
    <row r="246" spans="1:57" ht="11.25" customHeight="1">
      <c r="A246" s="7" t="s">
        <v>994</v>
      </c>
      <c r="B246" s="7" t="s">
        <v>271</v>
      </c>
      <c r="C246" s="37" t="s">
        <v>61</v>
      </c>
      <c r="D246" s="296">
        <v>3014</v>
      </c>
      <c r="E246" s="297">
        <v>30014</v>
      </c>
      <c r="F246" s="27" t="s">
        <v>142</v>
      </c>
      <c r="G246" s="73" t="s">
        <v>137</v>
      </c>
      <c r="H246" s="35">
        <v>444474</v>
      </c>
      <c r="I246" s="35">
        <v>125</v>
      </c>
      <c r="J246" s="37" t="s">
        <v>6</v>
      </c>
      <c r="K246" s="37" t="s">
        <v>138</v>
      </c>
      <c r="L246" s="8">
        <v>68</v>
      </c>
      <c r="M246" s="8">
        <v>237664</v>
      </c>
      <c r="N246" s="9"/>
      <c r="O246" s="8">
        <v>55795</v>
      </c>
      <c r="P246" s="9"/>
      <c r="Q246" s="8">
        <v>9283</v>
      </c>
      <c r="R246" s="9"/>
      <c r="S246" s="8">
        <v>25309</v>
      </c>
      <c r="T246" s="9"/>
      <c r="U246" s="8">
        <v>0</v>
      </c>
      <c r="V246" s="9"/>
      <c r="W246" s="33">
        <v>328051</v>
      </c>
      <c r="X246" s="9"/>
      <c r="Y246" s="30">
        <v>112.34</v>
      </c>
      <c r="Z246" s="9"/>
      <c r="AA246" s="30">
        <v>25.33</v>
      </c>
      <c r="AB246" s="9"/>
      <c r="AC246" s="30">
        <v>2.57</v>
      </c>
      <c r="AD246" s="9"/>
      <c r="AE246" s="30">
        <v>9.39</v>
      </c>
      <c r="AF246" s="9"/>
      <c r="AG246" s="30">
        <v>0</v>
      </c>
      <c r="AH246" s="9"/>
      <c r="AI246" s="32">
        <v>149.63</v>
      </c>
      <c r="AJ246" s="12"/>
      <c r="AK246" s="22">
        <v>5704651</v>
      </c>
      <c r="AM246" s="22">
        <v>1283898</v>
      </c>
      <c r="AO246" s="22">
        <v>252817</v>
      </c>
      <c r="AQ246" s="22">
        <v>654030</v>
      </c>
      <c r="AS246" s="26">
        <v>7895396</v>
      </c>
      <c r="AU246" s="23">
        <v>24.003</v>
      </c>
      <c r="AW246" s="23">
        <v>23.010999999999999</v>
      </c>
      <c r="AY246" s="23">
        <v>27.234400000000001</v>
      </c>
      <c r="BA246" s="23">
        <v>25.841799999999999</v>
      </c>
      <c r="BC246" s="24">
        <v>24.067599999999999</v>
      </c>
      <c r="BE246" s="1" t="str">
        <f t="shared" si="3"/>
        <v>No</v>
      </c>
    </row>
    <row r="247" spans="1:57" ht="11.25" customHeight="1">
      <c r="A247" s="7" t="s">
        <v>994</v>
      </c>
      <c r="B247" s="7" t="s">
        <v>271</v>
      </c>
      <c r="C247" s="37" t="s">
        <v>61</v>
      </c>
      <c r="D247" s="296">
        <v>3014</v>
      </c>
      <c r="E247" s="297">
        <v>30014</v>
      </c>
      <c r="F247" s="27" t="s">
        <v>142</v>
      </c>
      <c r="G247" s="73" t="s">
        <v>137</v>
      </c>
      <c r="H247" s="35">
        <v>444474</v>
      </c>
      <c r="I247" s="35">
        <v>125</v>
      </c>
      <c r="J247" s="37" t="s">
        <v>9</v>
      </c>
      <c r="K247" s="37" t="s">
        <v>138</v>
      </c>
      <c r="L247" s="8">
        <v>34</v>
      </c>
      <c r="M247" s="8">
        <v>82868</v>
      </c>
      <c r="N247" s="9"/>
      <c r="O247" s="8">
        <v>8675</v>
      </c>
      <c r="P247" s="9"/>
      <c r="Q247" s="8">
        <v>449</v>
      </c>
      <c r="R247" s="9"/>
      <c r="S247" s="8">
        <v>1774</v>
      </c>
      <c r="T247" s="9"/>
      <c r="U247" s="8">
        <v>0</v>
      </c>
      <c r="V247" s="9"/>
      <c r="W247" s="33">
        <v>93766</v>
      </c>
      <c r="X247" s="9"/>
      <c r="Y247" s="30">
        <v>38.659999999999997</v>
      </c>
      <c r="Z247" s="9"/>
      <c r="AA247" s="30">
        <v>4.4800000000000004</v>
      </c>
      <c r="AB247" s="9"/>
      <c r="AC247" s="30">
        <v>0.43</v>
      </c>
      <c r="AD247" s="9"/>
      <c r="AE247" s="30">
        <v>0.8</v>
      </c>
      <c r="AF247" s="9"/>
      <c r="AG247" s="30">
        <v>0</v>
      </c>
      <c r="AH247" s="9"/>
      <c r="AI247" s="32">
        <v>44.37</v>
      </c>
      <c r="AJ247" s="12"/>
      <c r="AK247" s="22">
        <v>1193853</v>
      </c>
      <c r="AM247" s="22">
        <v>235933</v>
      </c>
      <c r="AO247" s="22">
        <v>11009</v>
      </c>
      <c r="AQ247" s="22">
        <v>52099</v>
      </c>
      <c r="AS247" s="26">
        <v>1492894</v>
      </c>
      <c r="AU247" s="23">
        <v>14.406700000000001</v>
      </c>
      <c r="AW247" s="23">
        <v>27.196899999999999</v>
      </c>
      <c r="AY247" s="23">
        <v>24.518899999999999</v>
      </c>
      <c r="BA247" s="23">
        <v>29.368099999999998</v>
      </c>
      <c r="BC247" s="24">
        <v>15.9215</v>
      </c>
      <c r="BE247" s="1" t="str">
        <f t="shared" si="3"/>
        <v>No</v>
      </c>
    </row>
    <row r="248" spans="1:57" ht="11.25" customHeight="1">
      <c r="A248" s="7" t="s">
        <v>615</v>
      </c>
      <c r="B248" s="7" t="s">
        <v>271</v>
      </c>
      <c r="C248" s="37" t="s">
        <v>30</v>
      </c>
      <c r="D248" s="296">
        <v>5211</v>
      </c>
      <c r="E248" s="297">
        <v>50211</v>
      </c>
      <c r="F248" s="27" t="s">
        <v>142</v>
      </c>
      <c r="G248" s="73" t="s">
        <v>137</v>
      </c>
      <c r="H248" s="35">
        <v>67821</v>
      </c>
      <c r="I248" s="35">
        <v>125</v>
      </c>
      <c r="J248" s="37" t="s">
        <v>6</v>
      </c>
      <c r="K248" s="37" t="s">
        <v>138</v>
      </c>
      <c r="L248" s="8">
        <v>125</v>
      </c>
      <c r="M248" s="8">
        <v>366932</v>
      </c>
      <c r="N248" s="9"/>
      <c r="O248" s="8">
        <v>38697</v>
      </c>
      <c r="P248" s="9"/>
      <c r="Q248" s="8">
        <v>557</v>
      </c>
      <c r="R248" s="9"/>
      <c r="S248" s="8">
        <v>61607</v>
      </c>
      <c r="T248" s="9"/>
      <c r="U248" s="8">
        <v>0</v>
      </c>
      <c r="V248" s="9"/>
      <c r="W248" s="33">
        <v>467793</v>
      </c>
      <c r="X248" s="9"/>
      <c r="Y248" s="30">
        <v>180</v>
      </c>
      <c r="Z248" s="9"/>
      <c r="AA248" s="30">
        <v>22</v>
      </c>
      <c r="AB248" s="9"/>
      <c r="AC248" s="30">
        <v>1</v>
      </c>
      <c r="AD248" s="9"/>
      <c r="AE248" s="30">
        <v>33</v>
      </c>
      <c r="AF248" s="9"/>
      <c r="AG248" s="30">
        <v>0</v>
      </c>
      <c r="AH248" s="9"/>
      <c r="AI248" s="32">
        <v>236</v>
      </c>
      <c r="AJ248" s="12"/>
      <c r="AK248" s="22">
        <v>5248673</v>
      </c>
      <c r="AM248" s="22">
        <v>710644</v>
      </c>
      <c r="AO248" s="22">
        <v>5057</v>
      </c>
      <c r="AQ248" s="22">
        <v>1474350</v>
      </c>
      <c r="AS248" s="26">
        <v>7438724</v>
      </c>
      <c r="AU248" s="23">
        <v>14.3042</v>
      </c>
      <c r="AW248" s="23">
        <v>18.3643</v>
      </c>
      <c r="AY248" s="23">
        <v>9.0790000000000006</v>
      </c>
      <c r="BA248" s="23">
        <v>23.9315</v>
      </c>
      <c r="BC248" s="24">
        <v>15.9017</v>
      </c>
      <c r="BE248" s="1" t="str">
        <f t="shared" si="3"/>
        <v>No</v>
      </c>
    </row>
    <row r="249" spans="1:57" ht="11.25" customHeight="1">
      <c r="A249" s="7" t="s">
        <v>381</v>
      </c>
      <c r="B249" s="7" t="s">
        <v>382</v>
      </c>
      <c r="C249" s="37" t="s">
        <v>63</v>
      </c>
      <c r="D249" s="296">
        <v>4086</v>
      </c>
      <c r="E249" s="297">
        <v>40086</v>
      </c>
      <c r="F249" s="27" t="s">
        <v>142</v>
      </c>
      <c r="G249" s="73" t="s">
        <v>137</v>
      </c>
      <c r="H249" s="35">
        <v>2148346</v>
      </c>
      <c r="I249" s="35">
        <v>124</v>
      </c>
      <c r="J249" s="37" t="s">
        <v>6</v>
      </c>
      <c r="K249" s="37" t="s">
        <v>138</v>
      </c>
      <c r="L249" s="8">
        <v>87</v>
      </c>
      <c r="M249" s="8">
        <v>596728</v>
      </c>
      <c r="N249" s="9"/>
      <c r="O249" s="8">
        <v>287762</v>
      </c>
      <c r="P249" s="9"/>
      <c r="Q249" s="8">
        <v>56863</v>
      </c>
      <c r="R249" s="9"/>
      <c r="S249" s="8">
        <v>166074</v>
      </c>
      <c r="T249" s="9"/>
      <c r="U249" s="8">
        <v>0</v>
      </c>
      <c r="V249" s="9"/>
      <c r="W249" s="33">
        <v>1107427</v>
      </c>
      <c r="X249" s="9"/>
      <c r="Y249" s="30">
        <v>352</v>
      </c>
      <c r="Z249" s="9"/>
      <c r="AA249" s="30">
        <v>166</v>
      </c>
      <c r="AB249" s="9"/>
      <c r="AC249" s="30">
        <v>33</v>
      </c>
      <c r="AD249" s="9"/>
      <c r="AE249" s="30">
        <v>94</v>
      </c>
      <c r="AF249" s="9"/>
      <c r="AG249" s="30">
        <v>0</v>
      </c>
      <c r="AH249" s="9"/>
      <c r="AI249" s="32">
        <v>645</v>
      </c>
      <c r="AJ249" s="12"/>
      <c r="AK249" s="22">
        <v>9129471</v>
      </c>
      <c r="AM249" s="22">
        <v>4132259</v>
      </c>
      <c r="AO249" s="22">
        <v>950798</v>
      </c>
      <c r="AQ249" s="22">
        <v>3678514</v>
      </c>
      <c r="AS249" s="26">
        <v>17891042</v>
      </c>
      <c r="AU249" s="23">
        <v>15.299200000000001</v>
      </c>
      <c r="AW249" s="23">
        <v>14.36</v>
      </c>
      <c r="AY249" s="23">
        <v>16.7209</v>
      </c>
      <c r="BA249" s="23">
        <v>22.149799999999999</v>
      </c>
      <c r="BC249" s="24">
        <v>16.1555</v>
      </c>
      <c r="BE249" s="1" t="str">
        <f t="shared" si="3"/>
        <v>No</v>
      </c>
    </row>
    <row r="250" spans="1:57" ht="11.25" customHeight="1">
      <c r="A250" s="7" t="s">
        <v>381</v>
      </c>
      <c r="B250" s="7" t="s">
        <v>382</v>
      </c>
      <c r="C250" s="37" t="s">
        <v>63</v>
      </c>
      <c r="D250" s="296">
        <v>4086</v>
      </c>
      <c r="E250" s="297">
        <v>40086</v>
      </c>
      <c r="F250" s="27" t="s">
        <v>142</v>
      </c>
      <c r="G250" s="73" t="s">
        <v>137</v>
      </c>
      <c r="H250" s="35">
        <v>2148346</v>
      </c>
      <c r="I250" s="35">
        <v>124</v>
      </c>
      <c r="J250" s="37" t="s">
        <v>9</v>
      </c>
      <c r="K250" s="37" t="s">
        <v>138</v>
      </c>
      <c r="L250" s="8">
        <v>37</v>
      </c>
      <c r="M250" s="8">
        <v>137986</v>
      </c>
      <c r="N250" s="9"/>
      <c r="O250" s="8">
        <v>12726</v>
      </c>
      <c r="P250" s="9"/>
      <c r="Q250" s="8">
        <v>3250</v>
      </c>
      <c r="R250" s="9"/>
      <c r="S250" s="8">
        <v>8585</v>
      </c>
      <c r="T250" s="9"/>
      <c r="U250" s="8">
        <v>0</v>
      </c>
      <c r="V250" s="9"/>
      <c r="W250" s="33">
        <v>162547</v>
      </c>
      <c r="X250" s="9"/>
      <c r="Y250" s="30">
        <v>78</v>
      </c>
      <c r="Z250" s="9"/>
      <c r="AA250" s="30">
        <v>7</v>
      </c>
      <c r="AB250" s="9"/>
      <c r="AC250" s="30">
        <v>2</v>
      </c>
      <c r="AD250" s="9"/>
      <c r="AE250" s="30">
        <v>5</v>
      </c>
      <c r="AF250" s="9"/>
      <c r="AG250" s="30">
        <v>0</v>
      </c>
      <c r="AH250" s="9"/>
      <c r="AI250" s="32">
        <v>92</v>
      </c>
      <c r="AJ250" s="12"/>
      <c r="AK250" s="22">
        <v>2208911</v>
      </c>
      <c r="AM250" s="22">
        <v>172177</v>
      </c>
      <c r="AO250" s="22">
        <v>44802</v>
      </c>
      <c r="AQ250" s="22">
        <v>113768</v>
      </c>
      <c r="AS250" s="26">
        <v>2539658</v>
      </c>
      <c r="AU250" s="23">
        <v>16.008199999999999</v>
      </c>
      <c r="AW250" s="23">
        <v>13.529500000000001</v>
      </c>
      <c r="AY250" s="23">
        <v>13.7852</v>
      </c>
      <c r="BA250" s="23">
        <v>13.252000000000001</v>
      </c>
      <c r="BC250" s="24">
        <v>15.6241</v>
      </c>
      <c r="BE250" s="1" t="str">
        <f t="shared" si="3"/>
        <v>No</v>
      </c>
    </row>
    <row r="251" spans="1:57" ht="11.25" customHeight="1">
      <c r="A251" s="7" t="s">
        <v>521</v>
      </c>
      <c r="B251" s="7" t="s">
        <v>522</v>
      </c>
      <c r="C251" s="37" t="s">
        <v>34</v>
      </c>
      <c r="D251" s="296">
        <v>4019</v>
      </c>
      <c r="E251" s="297">
        <v>40019</v>
      </c>
      <c r="F251" s="27" t="s">
        <v>142</v>
      </c>
      <c r="G251" s="73" t="s">
        <v>137</v>
      </c>
      <c r="H251" s="35">
        <v>1624827</v>
      </c>
      <c r="I251" s="35">
        <v>123</v>
      </c>
      <c r="J251" s="37" t="s">
        <v>6</v>
      </c>
      <c r="K251" s="37" t="s">
        <v>138</v>
      </c>
      <c r="L251" s="8">
        <v>97</v>
      </c>
      <c r="M251" s="8">
        <v>366190</v>
      </c>
      <c r="N251" s="9"/>
      <c r="O251" s="8">
        <v>64241</v>
      </c>
      <c r="P251" s="9"/>
      <c r="Q251" s="8">
        <v>7272</v>
      </c>
      <c r="R251" s="9"/>
      <c r="S251" s="8">
        <v>29997</v>
      </c>
      <c r="T251" s="9"/>
      <c r="U251" s="8">
        <v>0</v>
      </c>
      <c r="V251" s="9"/>
      <c r="W251" s="33">
        <v>467700</v>
      </c>
      <c r="X251" s="9"/>
      <c r="Y251" s="30">
        <v>198</v>
      </c>
      <c r="Z251" s="9"/>
      <c r="AA251" s="30">
        <v>34</v>
      </c>
      <c r="AB251" s="9"/>
      <c r="AC251" s="30">
        <v>3.6</v>
      </c>
      <c r="AD251" s="9"/>
      <c r="AE251" s="30">
        <v>17.7</v>
      </c>
      <c r="AF251" s="9"/>
      <c r="AG251" s="30">
        <v>0</v>
      </c>
      <c r="AH251" s="9"/>
      <c r="AI251" s="32">
        <v>253.3</v>
      </c>
      <c r="AJ251" s="12"/>
      <c r="AK251" s="22">
        <v>7281856</v>
      </c>
      <c r="AM251" s="22">
        <v>1430511</v>
      </c>
      <c r="AO251" s="22">
        <v>163537</v>
      </c>
      <c r="AQ251" s="22">
        <v>688562</v>
      </c>
      <c r="AS251" s="26">
        <v>9564466</v>
      </c>
      <c r="AU251" s="23">
        <v>19.8855</v>
      </c>
      <c r="AW251" s="23">
        <v>22.267900000000001</v>
      </c>
      <c r="AY251" s="23">
        <v>22.488600000000002</v>
      </c>
      <c r="BA251" s="23">
        <v>22.9544</v>
      </c>
      <c r="BC251" s="24">
        <v>20.45</v>
      </c>
      <c r="BE251" s="1" t="str">
        <f t="shared" si="3"/>
        <v>No</v>
      </c>
    </row>
    <row r="252" spans="1:57" ht="11.25" customHeight="1">
      <c r="A252" s="7" t="s">
        <v>521</v>
      </c>
      <c r="B252" s="7" t="s">
        <v>522</v>
      </c>
      <c r="C252" s="37" t="s">
        <v>34</v>
      </c>
      <c r="D252" s="296">
        <v>4019</v>
      </c>
      <c r="E252" s="297">
        <v>40019</v>
      </c>
      <c r="F252" s="27" t="s">
        <v>142</v>
      </c>
      <c r="G252" s="73" t="s">
        <v>137</v>
      </c>
      <c r="H252" s="35">
        <v>1624827</v>
      </c>
      <c r="I252" s="35">
        <v>123</v>
      </c>
      <c r="J252" s="37" t="s">
        <v>9</v>
      </c>
      <c r="K252" s="37" t="s">
        <v>138</v>
      </c>
      <c r="L252" s="8">
        <v>26</v>
      </c>
      <c r="M252" s="8">
        <v>92058</v>
      </c>
      <c r="N252" s="9"/>
      <c r="O252" s="8">
        <v>2968</v>
      </c>
      <c r="P252" s="9"/>
      <c r="Q252" s="8">
        <v>1757</v>
      </c>
      <c r="R252" s="9"/>
      <c r="S252" s="8">
        <v>7252</v>
      </c>
      <c r="T252" s="9"/>
      <c r="U252" s="8">
        <v>0</v>
      </c>
      <c r="V252" s="9"/>
      <c r="W252" s="33">
        <v>104035</v>
      </c>
      <c r="X252" s="9"/>
      <c r="Y252" s="30">
        <v>45.5</v>
      </c>
      <c r="Z252" s="9"/>
      <c r="AA252" s="30">
        <v>2.5</v>
      </c>
      <c r="AB252" s="9"/>
      <c r="AC252" s="30">
        <v>0.9</v>
      </c>
      <c r="AD252" s="9"/>
      <c r="AE252" s="30">
        <v>4.3</v>
      </c>
      <c r="AF252" s="9"/>
      <c r="AG252" s="30">
        <v>0</v>
      </c>
      <c r="AH252" s="9"/>
      <c r="AI252" s="32">
        <v>53.2</v>
      </c>
      <c r="AJ252" s="12"/>
      <c r="AK252" s="22">
        <v>1492105</v>
      </c>
      <c r="AM252" s="22">
        <v>56454</v>
      </c>
      <c r="AO252" s="22">
        <v>38686</v>
      </c>
      <c r="AQ252" s="22">
        <v>162886</v>
      </c>
      <c r="AS252" s="26">
        <v>1750131</v>
      </c>
      <c r="AU252" s="23">
        <v>16.208300000000001</v>
      </c>
      <c r="AW252" s="23">
        <v>19.020900000000001</v>
      </c>
      <c r="AY252" s="23">
        <v>22.0182</v>
      </c>
      <c r="BA252" s="23">
        <v>22.460799999999999</v>
      </c>
      <c r="BC252" s="24">
        <v>16.822500000000002</v>
      </c>
      <c r="BE252" s="1" t="str">
        <f t="shared" si="3"/>
        <v>No</v>
      </c>
    </row>
    <row r="253" spans="1:57" ht="11.25" customHeight="1">
      <c r="A253" s="7" t="s">
        <v>399</v>
      </c>
      <c r="B253" s="7" t="s">
        <v>400</v>
      </c>
      <c r="C253" s="37" t="s">
        <v>12</v>
      </c>
      <c r="D253" s="296">
        <v>9062</v>
      </c>
      <c r="E253" s="297">
        <v>90062</v>
      </c>
      <c r="F253" s="27" t="s">
        <v>142</v>
      </c>
      <c r="G253" s="73" t="s">
        <v>137</v>
      </c>
      <c r="H253" s="35">
        <v>114237</v>
      </c>
      <c r="I253" s="35">
        <v>120</v>
      </c>
      <c r="J253" s="37" t="s">
        <v>13</v>
      </c>
      <c r="K253" s="37" t="s">
        <v>138</v>
      </c>
      <c r="L253" s="8">
        <v>6</v>
      </c>
      <c r="M253" s="8">
        <v>37808</v>
      </c>
      <c r="N253" s="9"/>
      <c r="O253" s="8">
        <v>8463</v>
      </c>
      <c r="P253" s="9"/>
      <c r="Q253" s="8">
        <v>1962</v>
      </c>
      <c r="R253" s="9"/>
      <c r="S253" s="8">
        <v>8293</v>
      </c>
      <c r="T253" s="9"/>
      <c r="U253" s="8">
        <v>0</v>
      </c>
      <c r="V253" s="9"/>
      <c r="W253" s="33">
        <v>56526</v>
      </c>
      <c r="X253" s="9"/>
      <c r="Y253" s="30">
        <v>19.100000000000001</v>
      </c>
      <c r="Z253" s="9"/>
      <c r="AA253" s="30">
        <v>4.5999999999999996</v>
      </c>
      <c r="AB253" s="9"/>
      <c r="AC253" s="30">
        <v>0.9</v>
      </c>
      <c r="AD253" s="9"/>
      <c r="AE253" s="30">
        <v>4.5</v>
      </c>
      <c r="AF253" s="9"/>
      <c r="AG253" s="30">
        <v>0</v>
      </c>
      <c r="AH253" s="9"/>
      <c r="AI253" s="32">
        <v>29.1</v>
      </c>
      <c r="AJ253" s="12"/>
      <c r="AK253" s="22">
        <v>1150684</v>
      </c>
      <c r="AM253" s="22">
        <v>267782</v>
      </c>
      <c r="AO253" s="22">
        <v>58743</v>
      </c>
      <c r="AQ253" s="22">
        <v>302860</v>
      </c>
      <c r="AS253" s="26">
        <v>1780069</v>
      </c>
      <c r="AU253" s="23">
        <v>30.434899999999999</v>
      </c>
      <c r="AW253" s="23">
        <v>31.641500000000001</v>
      </c>
      <c r="AY253" s="23">
        <v>29.9404</v>
      </c>
      <c r="BA253" s="23">
        <v>36.520000000000003</v>
      </c>
      <c r="BC253" s="24">
        <v>31.491199999999999</v>
      </c>
      <c r="BE253" s="1" t="str">
        <f t="shared" si="3"/>
        <v>No</v>
      </c>
    </row>
    <row r="254" spans="1:57" ht="11.25" customHeight="1">
      <c r="A254" s="7" t="s">
        <v>399</v>
      </c>
      <c r="B254" s="7" t="s">
        <v>400</v>
      </c>
      <c r="C254" s="37" t="s">
        <v>12</v>
      </c>
      <c r="D254" s="296">
        <v>9062</v>
      </c>
      <c r="E254" s="297">
        <v>90062</v>
      </c>
      <c r="F254" s="27" t="s">
        <v>142</v>
      </c>
      <c r="G254" s="73" t="s">
        <v>137</v>
      </c>
      <c r="H254" s="35">
        <v>114237</v>
      </c>
      <c r="I254" s="35">
        <v>120</v>
      </c>
      <c r="J254" s="37" t="s">
        <v>6</v>
      </c>
      <c r="K254" s="37" t="s">
        <v>138</v>
      </c>
      <c r="L254" s="8">
        <v>54</v>
      </c>
      <c r="M254" s="8">
        <v>287682</v>
      </c>
      <c r="N254" s="9"/>
      <c r="O254" s="8">
        <v>64393</v>
      </c>
      <c r="P254" s="9"/>
      <c r="Q254" s="8">
        <v>14928</v>
      </c>
      <c r="R254" s="9"/>
      <c r="S254" s="8">
        <v>63100</v>
      </c>
      <c r="T254" s="9"/>
      <c r="U254" s="8">
        <v>0</v>
      </c>
      <c r="V254" s="9"/>
      <c r="W254" s="33">
        <v>430103</v>
      </c>
      <c r="X254" s="9"/>
      <c r="Y254" s="30">
        <v>144.9</v>
      </c>
      <c r="Z254" s="9"/>
      <c r="AA254" s="30">
        <v>35.4</v>
      </c>
      <c r="AB254" s="9"/>
      <c r="AC254" s="30">
        <v>7.1</v>
      </c>
      <c r="AD254" s="9"/>
      <c r="AE254" s="30">
        <v>34.5</v>
      </c>
      <c r="AF254" s="9"/>
      <c r="AG254" s="30">
        <v>0</v>
      </c>
      <c r="AH254" s="9"/>
      <c r="AI254" s="32">
        <v>221.9</v>
      </c>
      <c r="AJ254" s="12"/>
      <c r="AK254" s="22">
        <v>8755461</v>
      </c>
      <c r="AM254" s="22">
        <v>2037534</v>
      </c>
      <c r="AO254" s="22">
        <v>446968</v>
      </c>
      <c r="AQ254" s="22">
        <v>2304437</v>
      </c>
      <c r="AS254" s="26">
        <v>13544400</v>
      </c>
      <c r="AU254" s="23">
        <v>30.4345</v>
      </c>
      <c r="AW254" s="23">
        <v>31.642199999999999</v>
      </c>
      <c r="AY254" s="23">
        <v>29.941600000000001</v>
      </c>
      <c r="BA254" s="23">
        <v>36.520400000000002</v>
      </c>
      <c r="BC254" s="24">
        <v>31.491099999999999</v>
      </c>
      <c r="BE254" s="1" t="str">
        <f t="shared" si="3"/>
        <v>No</v>
      </c>
    </row>
    <row r="255" spans="1:57" ht="11.25" customHeight="1">
      <c r="A255" s="7" t="s">
        <v>286</v>
      </c>
      <c r="B255" s="7" t="s">
        <v>287</v>
      </c>
      <c r="C255" s="37" t="s">
        <v>61</v>
      </c>
      <c r="D255" s="296">
        <v>3013</v>
      </c>
      <c r="E255" s="297">
        <v>30013</v>
      </c>
      <c r="F255" s="27" t="s">
        <v>142</v>
      </c>
      <c r="G255" s="73" t="s">
        <v>137</v>
      </c>
      <c r="H255" s="35">
        <v>196611</v>
      </c>
      <c r="I255" s="35">
        <v>117</v>
      </c>
      <c r="J255" s="37" t="s">
        <v>6</v>
      </c>
      <c r="K255" s="37" t="s">
        <v>138</v>
      </c>
      <c r="L255" s="8">
        <v>70</v>
      </c>
      <c r="M255" s="8">
        <v>227720</v>
      </c>
      <c r="N255" s="9"/>
      <c r="O255" s="8">
        <v>44170</v>
      </c>
      <c r="P255" s="9"/>
      <c r="Q255" s="8">
        <v>3027</v>
      </c>
      <c r="R255" s="9"/>
      <c r="S255" s="8">
        <v>21187</v>
      </c>
      <c r="T255" s="9"/>
      <c r="U255" s="8">
        <v>0</v>
      </c>
      <c r="V255" s="9"/>
      <c r="W255" s="33">
        <v>296104</v>
      </c>
      <c r="X255" s="9"/>
      <c r="Y255" s="30">
        <v>123</v>
      </c>
      <c r="Z255" s="9"/>
      <c r="AA255" s="30">
        <v>22</v>
      </c>
      <c r="AB255" s="9"/>
      <c r="AC255" s="30">
        <v>2</v>
      </c>
      <c r="AD255" s="9"/>
      <c r="AE255" s="30">
        <v>10</v>
      </c>
      <c r="AF255" s="9"/>
      <c r="AG255" s="30">
        <v>0</v>
      </c>
      <c r="AH255" s="9"/>
      <c r="AI255" s="32">
        <v>157</v>
      </c>
      <c r="AJ255" s="12"/>
      <c r="AK255" s="22">
        <v>5880008</v>
      </c>
      <c r="AM255" s="22">
        <v>1094094</v>
      </c>
      <c r="AO255" s="22">
        <v>62749</v>
      </c>
      <c r="AQ255" s="22">
        <v>448824</v>
      </c>
      <c r="AS255" s="26">
        <v>7485675</v>
      </c>
      <c r="AU255" s="23">
        <v>25.821200000000001</v>
      </c>
      <c r="AW255" s="23">
        <v>24.770099999999999</v>
      </c>
      <c r="AY255" s="23">
        <v>20.729800000000001</v>
      </c>
      <c r="BA255" s="23">
        <v>21.183900000000001</v>
      </c>
      <c r="BC255" s="24">
        <v>25.2806</v>
      </c>
      <c r="BE255" s="1" t="str">
        <f t="shared" si="3"/>
        <v>No</v>
      </c>
    </row>
    <row r="256" spans="1:57" ht="11.25" customHeight="1">
      <c r="A256" s="7" t="s">
        <v>286</v>
      </c>
      <c r="B256" s="7" t="s">
        <v>287</v>
      </c>
      <c r="C256" s="37" t="s">
        <v>61</v>
      </c>
      <c r="D256" s="296">
        <v>3013</v>
      </c>
      <c r="E256" s="297">
        <v>30013</v>
      </c>
      <c r="F256" s="27" t="s">
        <v>142</v>
      </c>
      <c r="G256" s="73" t="s">
        <v>137</v>
      </c>
      <c r="H256" s="35">
        <v>196611</v>
      </c>
      <c r="I256" s="35">
        <v>117</v>
      </c>
      <c r="J256" s="37" t="s">
        <v>9</v>
      </c>
      <c r="K256" s="37" t="s">
        <v>138</v>
      </c>
      <c r="L256" s="8">
        <v>47</v>
      </c>
      <c r="M256" s="8">
        <v>109182</v>
      </c>
      <c r="N256" s="9"/>
      <c r="O256" s="8">
        <v>15656</v>
      </c>
      <c r="P256" s="9"/>
      <c r="Q256" s="8">
        <v>467</v>
      </c>
      <c r="R256" s="9"/>
      <c r="S256" s="8">
        <v>14485</v>
      </c>
      <c r="T256" s="9"/>
      <c r="U256" s="8">
        <v>0</v>
      </c>
      <c r="V256" s="9"/>
      <c r="W256" s="33">
        <v>139790</v>
      </c>
      <c r="X256" s="9"/>
      <c r="Y256" s="30">
        <v>62</v>
      </c>
      <c r="Z256" s="9"/>
      <c r="AA256" s="30">
        <v>6</v>
      </c>
      <c r="AB256" s="9"/>
      <c r="AC256" s="30">
        <v>0.25</v>
      </c>
      <c r="AD256" s="9"/>
      <c r="AE256" s="30">
        <v>7</v>
      </c>
      <c r="AF256" s="9"/>
      <c r="AG256" s="30">
        <v>0</v>
      </c>
      <c r="AH256" s="9"/>
      <c r="AI256" s="32">
        <v>75.25</v>
      </c>
      <c r="AJ256" s="12"/>
      <c r="AK256" s="22">
        <v>1765441</v>
      </c>
      <c r="AM256" s="22">
        <v>436444</v>
      </c>
      <c r="AO256" s="22">
        <v>5951</v>
      </c>
      <c r="AQ256" s="22">
        <v>391616</v>
      </c>
      <c r="AS256" s="26">
        <v>2599452</v>
      </c>
      <c r="AU256" s="23">
        <v>16.169699999999999</v>
      </c>
      <c r="AW256" s="23">
        <v>27.877099999999999</v>
      </c>
      <c r="AY256" s="23">
        <v>12.743</v>
      </c>
      <c r="BA256" s="23">
        <v>27.036000000000001</v>
      </c>
      <c r="BC256" s="24">
        <v>18.595400000000001</v>
      </c>
      <c r="BE256" s="1" t="str">
        <f t="shared" si="3"/>
        <v>No</v>
      </c>
    </row>
    <row r="257" spans="1:57" ht="11.25" customHeight="1">
      <c r="A257" s="7" t="s">
        <v>545</v>
      </c>
      <c r="B257" s="7" t="s">
        <v>546</v>
      </c>
      <c r="C257" s="37" t="s">
        <v>73</v>
      </c>
      <c r="D257" s="296">
        <v>21</v>
      </c>
      <c r="E257" s="297">
        <v>21</v>
      </c>
      <c r="F257" s="27" t="s">
        <v>142</v>
      </c>
      <c r="G257" s="73" t="s">
        <v>137</v>
      </c>
      <c r="H257" s="35">
        <v>114473</v>
      </c>
      <c r="I257" s="35">
        <v>114</v>
      </c>
      <c r="J257" s="37" t="s">
        <v>6</v>
      </c>
      <c r="K257" s="37" t="s">
        <v>138</v>
      </c>
      <c r="L257" s="8">
        <v>47</v>
      </c>
      <c r="M257" s="8">
        <v>236108</v>
      </c>
      <c r="N257" s="9"/>
      <c r="O257" s="8">
        <v>34477</v>
      </c>
      <c r="P257" s="9"/>
      <c r="Q257" s="8">
        <v>8734</v>
      </c>
      <c r="R257" s="9"/>
      <c r="S257" s="8">
        <v>34474</v>
      </c>
      <c r="T257" s="9"/>
      <c r="U257" s="8">
        <v>2521</v>
      </c>
      <c r="V257" s="9"/>
      <c r="W257" s="33">
        <v>316314</v>
      </c>
      <c r="X257" s="9"/>
      <c r="Y257" s="30">
        <v>142.08000000000001</v>
      </c>
      <c r="Z257" s="9"/>
      <c r="AA257" s="30">
        <v>18.829999999999998</v>
      </c>
      <c r="AB257" s="9"/>
      <c r="AC257" s="30">
        <v>4.72</v>
      </c>
      <c r="AD257" s="9"/>
      <c r="AE257" s="30">
        <v>18.739999999999998</v>
      </c>
      <c r="AF257" s="9"/>
      <c r="AG257" s="30">
        <v>1.2</v>
      </c>
      <c r="AH257" s="9"/>
      <c r="AI257" s="32">
        <v>185.57</v>
      </c>
      <c r="AJ257" s="12"/>
      <c r="AK257" s="22">
        <v>6985001</v>
      </c>
      <c r="AM257" s="22">
        <v>1040586</v>
      </c>
      <c r="AO257" s="22">
        <v>215983</v>
      </c>
      <c r="AQ257" s="22">
        <v>1426876</v>
      </c>
      <c r="AS257" s="26">
        <v>9668446</v>
      </c>
      <c r="AU257" s="23">
        <v>29.5839</v>
      </c>
      <c r="AW257" s="23">
        <v>30.181999999999999</v>
      </c>
      <c r="AY257" s="23">
        <v>24.728999999999999</v>
      </c>
      <c r="BA257" s="23">
        <v>41.389899999999997</v>
      </c>
      <c r="BC257" s="24">
        <v>30.565999999999999</v>
      </c>
      <c r="BE257" s="1" t="str">
        <f t="shared" si="3"/>
        <v>No</v>
      </c>
    </row>
    <row r="258" spans="1:57" ht="11.25" customHeight="1">
      <c r="A258" s="7" t="s">
        <v>545</v>
      </c>
      <c r="B258" s="7" t="s">
        <v>546</v>
      </c>
      <c r="C258" s="37" t="s">
        <v>73</v>
      </c>
      <c r="D258" s="296">
        <v>21</v>
      </c>
      <c r="E258" s="297">
        <v>21</v>
      </c>
      <c r="F258" s="27" t="s">
        <v>142</v>
      </c>
      <c r="G258" s="73" t="s">
        <v>137</v>
      </c>
      <c r="H258" s="35">
        <v>114473</v>
      </c>
      <c r="I258" s="35">
        <v>114</v>
      </c>
      <c r="J258" s="37" t="s">
        <v>9</v>
      </c>
      <c r="K258" s="37" t="s">
        <v>138</v>
      </c>
      <c r="L258" s="8">
        <v>41</v>
      </c>
      <c r="M258" s="8">
        <v>130181</v>
      </c>
      <c r="N258" s="9"/>
      <c r="O258" s="8">
        <v>10091</v>
      </c>
      <c r="P258" s="9"/>
      <c r="Q258" s="8">
        <v>1428</v>
      </c>
      <c r="R258" s="9"/>
      <c r="S258" s="8">
        <v>16610</v>
      </c>
      <c r="T258" s="9"/>
      <c r="U258" s="8">
        <v>0</v>
      </c>
      <c r="V258" s="9"/>
      <c r="W258" s="33">
        <v>158310</v>
      </c>
      <c r="X258" s="9"/>
      <c r="Y258" s="30">
        <v>70.92</v>
      </c>
      <c r="Z258" s="9"/>
      <c r="AA258" s="30">
        <v>5.04</v>
      </c>
      <c r="AB258" s="9"/>
      <c r="AC258" s="30">
        <v>0.74</v>
      </c>
      <c r="AD258" s="9"/>
      <c r="AE258" s="30">
        <v>8.91</v>
      </c>
      <c r="AF258" s="9"/>
      <c r="AG258" s="30">
        <v>0</v>
      </c>
      <c r="AH258" s="9"/>
      <c r="AI258" s="32">
        <v>85.61</v>
      </c>
      <c r="AJ258" s="12"/>
      <c r="AK258" s="22">
        <v>3346983</v>
      </c>
      <c r="AM258" s="22">
        <v>281137</v>
      </c>
      <c r="AO258" s="22">
        <v>47014</v>
      </c>
      <c r="AQ258" s="22">
        <v>655494</v>
      </c>
      <c r="AS258" s="26">
        <v>4330628</v>
      </c>
      <c r="AU258" s="23">
        <v>25.7102</v>
      </c>
      <c r="AW258" s="23">
        <v>27.860199999999999</v>
      </c>
      <c r="AY258" s="23">
        <v>32.923000000000002</v>
      </c>
      <c r="BA258" s="23">
        <v>39.463799999999999</v>
      </c>
      <c r="BC258" s="24">
        <v>27.355399999999999</v>
      </c>
      <c r="BE258" s="1" t="str">
        <f t="shared" ref="BE258:BE321" si="4">IF(BD258&amp;BB258&amp;AZ258&amp;AX258&amp;AV258&amp;AT258&amp;AR258&amp;AP258&amp;AN258&amp;AL258&amp;AJ258&amp;AH258&amp;AF258&amp;AD258&amp;AB258&amp;Z258&amp;X258&amp;V258&amp;T258&amp;R258&amp;P258&amp;N258&lt;&gt;"","Yes","No")</f>
        <v>No</v>
      </c>
    </row>
    <row r="259" spans="1:57" ht="11.25" customHeight="1">
      <c r="A259" s="7" t="s">
        <v>545</v>
      </c>
      <c r="B259" s="7" t="s">
        <v>546</v>
      </c>
      <c r="C259" s="37" t="s">
        <v>73</v>
      </c>
      <c r="D259" s="296">
        <v>21</v>
      </c>
      <c r="E259" s="297">
        <v>21</v>
      </c>
      <c r="F259" s="27" t="s">
        <v>142</v>
      </c>
      <c r="G259" s="73" t="s">
        <v>137</v>
      </c>
      <c r="H259" s="35">
        <v>114473</v>
      </c>
      <c r="I259" s="35">
        <v>114</v>
      </c>
      <c r="J259" s="37" t="s">
        <v>7</v>
      </c>
      <c r="K259" s="37" t="s">
        <v>138</v>
      </c>
      <c r="L259" s="8">
        <v>24</v>
      </c>
      <c r="M259" s="8">
        <v>1130</v>
      </c>
      <c r="N259" s="9"/>
      <c r="O259" s="8">
        <v>925</v>
      </c>
      <c r="P259" s="9"/>
      <c r="Q259" s="8">
        <v>64</v>
      </c>
      <c r="R259" s="9"/>
      <c r="S259" s="8">
        <v>611</v>
      </c>
      <c r="T259" s="9"/>
      <c r="U259" s="8">
        <v>0</v>
      </c>
      <c r="V259" s="9"/>
      <c r="W259" s="33">
        <v>2730</v>
      </c>
      <c r="X259" s="9"/>
      <c r="Y259" s="30">
        <v>0.9</v>
      </c>
      <c r="Z259" s="9"/>
      <c r="AA259" s="30">
        <v>0.52</v>
      </c>
      <c r="AB259" s="9"/>
      <c r="AC259" s="30">
        <v>0.04</v>
      </c>
      <c r="AD259" s="9"/>
      <c r="AE259" s="30">
        <v>0.35</v>
      </c>
      <c r="AF259" s="9"/>
      <c r="AG259" s="30">
        <v>0</v>
      </c>
      <c r="AH259" s="9"/>
      <c r="AI259" s="32">
        <v>1.81</v>
      </c>
      <c r="AJ259" s="12"/>
      <c r="AK259" s="22">
        <v>41758</v>
      </c>
      <c r="AM259" s="22">
        <v>28747</v>
      </c>
      <c r="AO259" s="22">
        <v>2101</v>
      </c>
      <c r="AQ259" s="22">
        <v>23615</v>
      </c>
      <c r="AS259" s="26">
        <v>96221</v>
      </c>
      <c r="AU259" s="23">
        <v>36.954000000000001</v>
      </c>
      <c r="AW259" s="23">
        <v>31.0778</v>
      </c>
      <c r="AY259" s="23">
        <v>32.828099999999999</v>
      </c>
      <c r="BA259" s="23">
        <v>38.649799999999999</v>
      </c>
      <c r="BC259" s="24">
        <v>35.245800000000003</v>
      </c>
      <c r="BE259" s="1" t="str">
        <f t="shared" si="4"/>
        <v>No</v>
      </c>
    </row>
    <row r="260" spans="1:57" ht="11.25" customHeight="1">
      <c r="A260" s="7" t="s">
        <v>217</v>
      </c>
      <c r="B260" s="7" t="s">
        <v>218</v>
      </c>
      <c r="C260" s="37" t="s">
        <v>30</v>
      </c>
      <c r="D260" s="296">
        <v>5060</v>
      </c>
      <c r="E260" s="297">
        <v>50060</v>
      </c>
      <c r="F260" s="27" t="s">
        <v>142</v>
      </c>
      <c r="G260" s="73" t="s">
        <v>137</v>
      </c>
      <c r="H260" s="35">
        <v>145361</v>
      </c>
      <c r="I260" s="35">
        <v>113</v>
      </c>
      <c r="J260" s="37" t="s">
        <v>6</v>
      </c>
      <c r="K260" s="37" t="s">
        <v>138</v>
      </c>
      <c r="L260" s="8">
        <v>93</v>
      </c>
      <c r="M260" s="8">
        <v>393225</v>
      </c>
      <c r="N260" s="9"/>
      <c r="O260" s="8">
        <v>72773</v>
      </c>
      <c r="P260" s="9"/>
      <c r="Q260" s="8">
        <v>14697</v>
      </c>
      <c r="R260" s="9"/>
      <c r="S260" s="8">
        <v>39684</v>
      </c>
      <c r="T260" s="9"/>
      <c r="U260" s="8">
        <v>0</v>
      </c>
      <c r="V260" s="9"/>
      <c r="W260" s="33">
        <v>520379</v>
      </c>
      <c r="X260" s="9"/>
      <c r="Y260" s="30">
        <v>276.8</v>
      </c>
      <c r="Z260" s="9"/>
      <c r="AA260" s="30">
        <v>42.7</v>
      </c>
      <c r="AB260" s="9"/>
      <c r="AC260" s="30">
        <v>9.8000000000000007</v>
      </c>
      <c r="AD260" s="9"/>
      <c r="AE260" s="30">
        <v>25.6</v>
      </c>
      <c r="AF260" s="9"/>
      <c r="AG260" s="30">
        <v>0</v>
      </c>
      <c r="AH260" s="9"/>
      <c r="AI260" s="32">
        <v>354.9</v>
      </c>
      <c r="AJ260" s="12"/>
      <c r="AK260" s="22">
        <v>10220044</v>
      </c>
      <c r="AM260" s="22">
        <v>2044548</v>
      </c>
      <c r="AO260" s="22">
        <v>271418</v>
      </c>
      <c r="AQ260" s="22">
        <v>1691001</v>
      </c>
      <c r="AS260" s="26">
        <v>14227011</v>
      </c>
      <c r="AU260" s="23">
        <v>25.990300000000001</v>
      </c>
      <c r="AW260" s="23">
        <v>28.094899999999999</v>
      </c>
      <c r="AY260" s="23">
        <v>18.467600000000001</v>
      </c>
      <c r="BA260" s="23">
        <v>42.611699999999999</v>
      </c>
      <c r="BC260" s="24">
        <v>27.339700000000001</v>
      </c>
      <c r="BE260" s="1" t="str">
        <f t="shared" si="4"/>
        <v>No</v>
      </c>
    </row>
    <row r="261" spans="1:57" ht="11.25" customHeight="1">
      <c r="A261" s="7" t="s">
        <v>523</v>
      </c>
      <c r="B261" s="7" t="s">
        <v>524</v>
      </c>
      <c r="C261" s="37" t="s">
        <v>46</v>
      </c>
      <c r="D261" s="296">
        <v>7002</v>
      </c>
      <c r="E261" s="297">
        <v>70002</v>
      </c>
      <c r="F261" s="27" t="s">
        <v>142</v>
      </c>
      <c r="G261" s="73" t="s">
        <v>137</v>
      </c>
      <c r="H261" s="35">
        <v>725008</v>
      </c>
      <c r="I261" s="35">
        <v>113</v>
      </c>
      <c r="J261" s="37" t="s">
        <v>6</v>
      </c>
      <c r="K261" s="37" t="s">
        <v>138</v>
      </c>
      <c r="L261" s="8">
        <v>88</v>
      </c>
      <c r="M261" s="8">
        <v>332178</v>
      </c>
      <c r="N261" s="9"/>
      <c r="O261" s="8">
        <v>59241</v>
      </c>
      <c r="P261" s="9"/>
      <c r="Q261" s="8">
        <v>23158</v>
      </c>
      <c r="R261" s="9"/>
      <c r="S261" s="8">
        <v>66115</v>
      </c>
      <c r="T261" s="9"/>
      <c r="U261" s="8">
        <v>0</v>
      </c>
      <c r="V261" s="9"/>
      <c r="W261" s="33">
        <v>480692</v>
      </c>
      <c r="X261" s="9"/>
      <c r="Y261" s="30">
        <v>180</v>
      </c>
      <c r="Z261" s="9"/>
      <c r="AA261" s="30">
        <v>32</v>
      </c>
      <c r="AB261" s="9"/>
      <c r="AC261" s="30">
        <v>14</v>
      </c>
      <c r="AD261" s="9"/>
      <c r="AE261" s="30">
        <v>37</v>
      </c>
      <c r="AF261" s="9"/>
      <c r="AG261" s="30">
        <v>0</v>
      </c>
      <c r="AH261" s="9"/>
      <c r="AI261" s="32">
        <v>263</v>
      </c>
      <c r="AJ261" s="12"/>
      <c r="AK261" s="22">
        <v>8809948</v>
      </c>
      <c r="AM261" s="22">
        <v>1666631</v>
      </c>
      <c r="AO261" s="22">
        <v>537717</v>
      </c>
      <c r="AQ261" s="22">
        <v>911512</v>
      </c>
      <c r="AS261" s="26">
        <v>11925808</v>
      </c>
      <c r="AU261" s="23">
        <v>26.521799999999999</v>
      </c>
      <c r="AW261" s="23">
        <v>28.133099999999999</v>
      </c>
      <c r="AY261" s="23">
        <v>23.2195</v>
      </c>
      <c r="BA261" s="23">
        <v>13.786799999999999</v>
      </c>
      <c r="BC261" s="24">
        <v>24.809699999999999</v>
      </c>
      <c r="BE261" s="1" t="str">
        <f t="shared" si="4"/>
        <v>No</v>
      </c>
    </row>
    <row r="262" spans="1:57" ht="11.25" customHeight="1">
      <c r="A262" s="7" t="s">
        <v>217</v>
      </c>
      <c r="B262" s="7" t="s">
        <v>218</v>
      </c>
      <c r="C262" s="37" t="s">
        <v>30</v>
      </c>
      <c r="D262" s="296">
        <v>5060</v>
      </c>
      <c r="E262" s="297">
        <v>50060</v>
      </c>
      <c r="F262" s="27" t="s">
        <v>142</v>
      </c>
      <c r="G262" s="73" t="s">
        <v>137</v>
      </c>
      <c r="H262" s="35">
        <v>145361</v>
      </c>
      <c r="I262" s="35">
        <v>113</v>
      </c>
      <c r="J262" s="37" t="s">
        <v>9</v>
      </c>
      <c r="K262" s="37" t="s">
        <v>138</v>
      </c>
      <c r="L262" s="8">
        <v>8</v>
      </c>
      <c r="M262" s="8">
        <v>28584</v>
      </c>
      <c r="N262" s="9"/>
      <c r="O262" s="8">
        <v>3998</v>
      </c>
      <c r="P262" s="9"/>
      <c r="Q262" s="8">
        <v>688</v>
      </c>
      <c r="R262" s="9"/>
      <c r="S262" s="8">
        <v>3379</v>
      </c>
      <c r="T262" s="9"/>
      <c r="U262" s="8">
        <v>0</v>
      </c>
      <c r="V262" s="9"/>
      <c r="W262" s="33">
        <v>36649</v>
      </c>
      <c r="X262" s="9"/>
      <c r="Y262" s="30">
        <v>18.260000000000002</v>
      </c>
      <c r="Z262" s="9"/>
      <c r="AA262" s="30">
        <v>2.6</v>
      </c>
      <c r="AB262" s="9"/>
      <c r="AC262" s="30">
        <v>0.33</v>
      </c>
      <c r="AD262" s="9"/>
      <c r="AE262" s="30">
        <v>3.15</v>
      </c>
      <c r="AF262" s="9"/>
      <c r="AG262" s="30">
        <v>0</v>
      </c>
      <c r="AH262" s="9"/>
      <c r="AI262" s="32">
        <v>24.34</v>
      </c>
      <c r="AJ262" s="12"/>
      <c r="AK262" s="22">
        <v>565081</v>
      </c>
      <c r="AM262" s="22">
        <v>54334</v>
      </c>
      <c r="AO262" s="22">
        <v>14721</v>
      </c>
      <c r="AQ262" s="22">
        <v>54846</v>
      </c>
      <c r="AS262" s="26">
        <v>688982</v>
      </c>
      <c r="AU262" s="23">
        <v>19.769100000000002</v>
      </c>
      <c r="AW262" s="23">
        <v>13.590299999999999</v>
      </c>
      <c r="AY262" s="23">
        <v>21.396799999999999</v>
      </c>
      <c r="BA262" s="23">
        <v>16.231400000000001</v>
      </c>
      <c r="BC262" s="24">
        <v>18.799499999999998</v>
      </c>
      <c r="BE262" s="1" t="str">
        <f t="shared" si="4"/>
        <v>No</v>
      </c>
    </row>
    <row r="263" spans="1:57" ht="11.25" customHeight="1">
      <c r="A263" s="7" t="s">
        <v>523</v>
      </c>
      <c r="B263" s="7" t="s">
        <v>524</v>
      </c>
      <c r="C263" s="37" t="s">
        <v>46</v>
      </c>
      <c r="D263" s="296">
        <v>7002</v>
      </c>
      <c r="E263" s="297">
        <v>70002</v>
      </c>
      <c r="F263" s="27" t="s">
        <v>142</v>
      </c>
      <c r="G263" s="73" t="s">
        <v>137</v>
      </c>
      <c r="H263" s="35">
        <v>725008</v>
      </c>
      <c r="I263" s="35">
        <v>113</v>
      </c>
      <c r="J263" s="37" t="s">
        <v>9</v>
      </c>
      <c r="K263" s="37" t="s">
        <v>138</v>
      </c>
      <c r="L263" s="8">
        <v>25</v>
      </c>
      <c r="M263" s="8">
        <v>74986</v>
      </c>
      <c r="N263" s="9"/>
      <c r="O263" s="8">
        <v>4524</v>
      </c>
      <c r="P263" s="9"/>
      <c r="Q263" s="8">
        <v>500</v>
      </c>
      <c r="R263" s="9"/>
      <c r="S263" s="8">
        <v>875</v>
      </c>
      <c r="T263" s="9"/>
      <c r="U263" s="8">
        <v>0</v>
      </c>
      <c r="V263" s="9"/>
      <c r="W263" s="33">
        <v>80885</v>
      </c>
      <c r="X263" s="9"/>
      <c r="Y263" s="30">
        <v>40</v>
      </c>
      <c r="Z263" s="9"/>
      <c r="AA263" s="30">
        <v>3</v>
      </c>
      <c r="AB263" s="9"/>
      <c r="AC263" s="30">
        <v>1</v>
      </c>
      <c r="AD263" s="9"/>
      <c r="AE263" s="30">
        <v>1</v>
      </c>
      <c r="AF263" s="9"/>
      <c r="AG263" s="30">
        <v>0</v>
      </c>
      <c r="AH263" s="9"/>
      <c r="AI263" s="32">
        <v>45</v>
      </c>
      <c r="AJ263" s="12"/>
      <c r="AK263" s="22">
        <v>1414291</v>
      </c>
      <c r="AM263" s="22">
        <v>122813</v>
      </c>
      <c r="AO263" s="22">
        <v>8171</v>
      </c>
      <c r="AQ263" s="22">
        <v>12065</v>
      </c>
      <c r="AS263" s="26">
        <v>1557340</v>
      </c>
      <c r="AU263" s="23">
        <v>18.860700000000001</v>
      </c>
      <c r="AW263" s="23">
        <v>27.146999999999998</v>
      </c>
      <c r="AY263" s="23">
        <v>16.341999999999999</v>
      </c>
      <c r="BA263" s="23">
        <v>13.788600000000001</v>
      </c>
      <c r="BC263" s="24">
        <v>19.253799999999998</v>
      </c>
      <c r="BE263" s="1" t="str">
        <f t="shared" si="4"/>
        <v>No</v>
      </c>
    </row>
    <row r="264" spans="1:57" ht="11.25" customHeight="1">
      <c r="A264" s="7" t="s">
        <v>264</v>
      </c>
      <c r="B264" s="7" t="s">
        <v>265</v>
      </c>
      <c r="C264" s="37" t="s">
        <v>68</v>
      </c>
      <c r="D264" s="296">
        <v>6051</v>
      </c>
      <c r="E264" s="297">
        <v>60051</v>
      </c>
      <c r="F264" s="27" t="s">
        <v>142</v>
      </c>
      <c r="G264" s="73" t="s">
        <v>137</v>
      </c>
      <c r="H264" s="35">
        <v>320069</v>
      </c>
      <c r="I264" s="35">
        <v>112</v>
      </c>
      <c r="J264" s="37" t="s">
        <v>6</v>
      </c>
      <c r="K264" s="37" t="s">
        <v>138</v>
      </c>
      <c r="L264" s="8">
        <v>58</v>
      </c>
      <c r="M264" s="8">
        <v>333377</v>
      </c>
      <c r="N264" s="9"/>
      <c r="O264" s="8">
        <v>75884</v>
      </c>
      <c r="P264" s="9"/>
      <c r="Q264" s="8">
        <v>30152</v>
      </c>
      <c r="R264" s="9"/>
      <c r="S264" s="8">
        <v>61631</v>
      </c>
      <c r="T264" s="9"/>
      <c r="U264" s="8">
        <v>0</v>
      </c>
      <c r="V264" s="9"/>
      <c r="W264" s="33">
        <v>501044</v>
      </c>
      <c r="X264" s="9"/>
      <c r="Y264" s="30">
        <v>137.63999999999999</v>
      </c>
      <c r="Z264" s="9"/>
      <c r="AA264" s="30">
        <v>39.14</v>
      </c>
      <c r="AB264" s="9"/>
      <c r="AC264" s="30">
        <v>15.88</v>
      </c>
      <c r="AD264" s="9"/>
      <c r="AE264" s="30">
        <v>32.79</v>
      </c>
      <c r="AF264" s="9"/>
      <c r="AG264" s="30">
        <v>0</v>
      </c>
      <c r="AH264" s="9"/>
      <c r="AI264" s="32">
        <v>225.45</v>
      </c>
      <c r="AJ264" s="12"/>
      <c r="AK264" s="22">
        <v>5849318</v>
      </c>
      <c r="AM264" s="22">
        <v>1687394</v>
      </c>
      <c r="AO264" s="22">
        <v>453078</v>
      </c>
      <c r="AQ264" s="22">
        <v>1912736</v>
      </c>
      <c r="AS264" s="26">
        <v>9902526</v>
      </c>
      <c r="AU264" s="23">
        <v>17.5457</v>
      </c>
      <c r="AW264" s="23">
        <v>22.236499999999999</v>
      </c>
      <c r="AY264" s="23">
        <v>15.0265</v>
      </c>
      <c r="BA264" s="23">
        <v>31.035299999999999</v>
      </c>
      <c r="BC264" s="24">
        <v>19.7638</v>
      </c>
      <c r="BE264" s="1" t="str">
        <f t="shared" si="4"/>
        <v>No</v>
      </c>
    </row>
    <row r="265" spans="1:57" ht="11.25" customHeight="1">
      <c r="A265" s="7" t="s">
        <v>264</v>
      </c>
      <c r="B265" s="7" t="s">
        <v>265</v>
      </c>
      <c r="C265" s="37" t="s">
        <v>68</v>
      </c>
      <c r="D265" s="296">
        <v>6051</v>
      </c>
      <c r="E265" s="297">
        <v>60051</v>
      </c>
      <c r="F265" s="27" t="s">
        <v>142</v>
      </c>
      <c r="G265" s="73" t="s">
        <v>137</v>
      </c>
      <c r="H265" s="35">
        <v>320069</v>
      </c>
      <c r="I265" s="35">
        <v>112</v>
      </c>
      <c r="J265" s="37" t="s">
        <v>9</v>
      </c>
      <c r="K265" s="37" t="s">
        <v>138</v>
      </c>
      <c r="L265" s="8">
        <v>1</v>
      </c>
      <c r="M265" s="8">
        <v>2791</v>
      </c>
      <c r="N265" s="9"/>
      <c r="O265" s="8">
        <v>51</v>
      </c>
      <c r="P265" s="9"/>
      <c r="Q265" s="8">
        <v>21</v>
      </c>
      <c r="R265" s="9"/>
      <c r="S265" s="8">
        <v>484</v>
      </c>
      <c r="T265" s="9"/>
      <c r="U265" s="8">
        <v>0</v>
      </c>
      <c r="V265" s="9"/>
      <c r="W265" s="33">
        <v>3347</v>
      </c>
      <c r="X265" s="9"/>
      <c r="Y265" s="30">
        <v>1.04</v>
      </c>
      <c r="Z265" s="9"/>
      <c r="AA265" s="30">
        <v>0.03</v>
      </c>
      <c r="AB265" s="9"/>
      <c r="AC265" s="30">
        <v>0.01</v>
      </c>
      <c r="AD265" s="9"/>
      <c r="AE265" s="30">
        <v>0.26</v>
      </c>
      <c r="AF265" s="9"/>
      <c r="AG265" s="30">
        <v>0</v>
      </c>
      <c r="AH265" s="9"/>
      <c r="AI265" s="32">
        <v>1.34</v>
      </c>
      <c r="AJ265" s="12"/>
      <c r="AK265" s="22">
        <v>41482</v>
      </c>
      <c r="AM265" s="22">
        <v>1084</v>
      </c>
      <c r="AO265" s="22">
        <v>225</v>
      </c>
      <c r="AQ265" s="22">
        <v>18399</v>
      </c>
      <c r="AS265" s="26">
        <v>61190</v>
      </c>
      <c r="AU265" s="23">
        <v>14.8628</v>
      </c>
      <c r="AW265" s="23">
        <v>21.254899999999999</v>
      </c>
      <c r="AY265" s="23">
        <v>10.7143</v>
      </c>
      <c r="BA265" s="23">
        <v>38.014499999999998</v>
      </c>
      <c r="BC265" s="24">
        <v>18.282</v>
      </c>
      <c r="BE265" s="1" t="str">
        <f t="shared" si="4"/>
        <v>No</v>
      </c>
    </row>
    <row r="266" spans="1:57" ht="11.25" customHeight="1">
      <c r="A266" s="7" t="s">
        <v>995</v>
      </c>
      <c r="B266" s="7" t="s">
        <v>354</v>
      </c>
      <c r="C266" s="37" t="s">
        <v>26</v>
      </c>
      <c r="D266" s="296">
        <v>4028</v>
      </c>
      <c r="E266" s="297">
        <v>40028</v>
      </c>
      <c r="F266" s="27" t="s">
        <v>140</v>
      </c>
      <c r="G266" s="73" t="s">
        <v>137</v>
      </c>
      <c r="H266" s="35">
        <v>530290</v>
      </c>
      <c r="I266" s="35">
        <v>111</v>
      </c>
      <c r="J266" s="37" t="s">
        <v>6</v>
      </c>
      <c r="K266" s="37" t="s">
        <v>138</v>
      </c>
      <c r="L266" s="8">
        <v>48</v>
      </c>
      <c r="M266" s="8">
        <v>293276</v>
      </c>
      <c r="N266" s="9"/>
      <c r="O266" s="8">
        <v>33851</v>
      </c>
      <c r="P266" s="9"/>
      <c r="Q266" s="8">
        <v>10900</v>
      </c>
      <c r="R266" s="9"/>
      <c r="S266" s="8">
        <v>21518</v>
      </c>
      <c r="T266" s="9"/>
      <c r="U266" s="8">
        <v>0</v>
      </c>
      <c r="V266" s="9"/>
      <c r="W266" s="33">
        <v>359545</v>
      </c>
      <c r="X266" s="9"/>
      <c r="Y266" s="30">
        <v>163.80000000000001</v>
      </c>
      <c r="Z266" s="9"/>
      <c r="AA266" s="30">
        <v>20.36</v>
      </c>
      <c r="AB266" s="9"/>
      <c r="AC266" s="30">
        <v>5.7</v>
      </c>
      <c r="AD266" s="9"/>
      <c r="AE266" s="30">
        <v>13.23</v>
      </c>
      <c r="AF266" s="9"/>
      <c r="AG266" s="30">
        <v>0</v>
      </c>
      <c r="AH266" s="9"/>
      <c r="AI266" s="32">
        <v>203.09</v>
      </c>
      <c r="AJ266" s="12"/>
      <c r="AK266" s="22">
        <v>5334230</v>
      </c>
      <c r="AM266" s="22">
        <v>842651</v>
      </c>
      <c r="AO266" s="22">
        <v>346806</v>
      </c>
      <c r="AQ266" s="22">
        <v>472933</v>
      </c>
      <c r="AS266" s="26">
        <v>6996620</v>
      </c>
      <c r="AU266" s="23">
        <v>18.188400000000001</v>
      </c>
      <c r="AW266" s="23">
        <v>24.892900000000001</v>
      </c>
      <c r="AY266" s="23">
        <v>31.8171</v>
      </c>
      <c r="BA266" s="23">
        <v>21.9785</v>
      </c>
      <c r="BC266" s="24">
        <v>19.459700000000002</v>
      </c>
      <c r="BE266" s="1" t="str">
        <f t="shared" si="4"/>
        <v>No</v>
      </c>
    </row>
    <row r="267" spans="1:57" ht="11.25" customHeight="1">
      <c r="A267" s="7" t="s">
        <v>995</v>
      </c>
      <c r="B267" s="7" t="s">
        <v>354</v>
      </c>
      <c r="C267" s="37" t="s">
        <v>26</v>
      </c>
      <c r="D267" s="296">
        <v>4028</v>
      </c>
      <c r="E267" s="297">
        <v>40028</v>
      </c>
      <c r="F267" s="27" t="s">
        <v>140</v>
      </c>
      <c r="G267" s="73" t="s">
        <v>137</v>
      </c>
      <c r="H267" s="35">
        <v>530290</v>
      </c>
      <c r="I267" s="35">
        <v>111</v>
      </c>
      <c r="J267" s="37" t="s">
        <v>9</v>
      </c>
      <c r="K267" s="37" t="s">
        <v>138</v>
      </c>
      <c r="L267" s="8">
        <v>41</v>
      </c>
      <c r="M267" s="8">
        <v>131438</v>
      </c>
      <c r="N267" s="9"/>
      <c r="O267" s="8">
        <v>21642</v>
      </c>
      <c r="P267" s="9"/>
      <c r="Q267" s="8">
        <v>656</v>
      </c>
      <c r="R267" s="9"/>
      <c r="S267" s="8">
        <v>9937</v>
      </c>
      <c r="T267" s="9"/>
      <c r="U267" s="8">
        <v>0</v>
      </c>
      <c r="V267" s="9"/>
      <c r="W267" s="33">
        <v>163673</v>
      </c>
      <c r="X267" s="9"/>
      <c r="Y267" s="30">
        <v>73</v>
      </c>
      <c r="Z267" s="9"/>
      <c r="AA267" s="30">
        <v>12.58</v>
      </c>
      <c r="AB267" s="9"/>
      <c r="AC267" s="30">
        <v>0.3</v>
      </c>
      <c r="AD267" s="9"/>
      <c r="AE267" s="30">
        <v>5.62</v>
      </c>
      <c r="AF267" s="9"/>
      <c r="AG267" s="30">
        <v>0</v>
      </c>
      <c r="AH267" s="9"/>
      <c r="AI267" s="32">
        <v>91.5</v>
      </c>
      <c r="AJ267" s="12"/>
      <c r="AK267" s="22">
        <v>2356333</v>
      </c>
      <c r="AM267" s="22">
        <v>433992</v>
      </c>
      <c r="AO267" s="22">
        <v>14554</v>
      </c>
      <c r="AQ267" s="22">
        <v>280985</v>
      </c>
      <c r="AS267" s="26">
        <v>3085864</v>
      </c>
      <c r="AU267" s="23">
        <v>17.927299999999999</v>
      </c>
      <c r="AW267" s="23">
        <v>20.0532</v>
      </c>
      <c r="AY267" s="23">
        <v>22.186</v>
      </c>
      <c r="BA267" s="23">
        <v>28.276599999999998</v>
      </c>
      <c r="BC267" s="24">
        <v>18.8538</v>
      </c>
      <c r="BE267" s="1" t="str">
        <f t="shared" si="4"/>
        <v>No</v>
      </c>
    </row>
    <row r="268" spans="1:57" ht="11.25" customHeight="1">
      <c r="A268" s="7" t="s">
        <v>215</v>
      </c>
      <c r="B268" s="7" t="s">
        <v>216</v>
      </c>
      <c r="C268" s="37" t="s">
        <v>61</v>
      </c>
      <c r="D268" s="296">
        <v>3054</v>
      </c>
      <c r="E268" s="297">
        <v>30054</v>
      </c>
      <c r="F268" s="27" t="s">
        <v>142</v>
      </c>
      <c r="G268" s="73" t="s">
        <v>137</v>
      </c>
      <c r="H268" s="35">
        <v>87454</v>
      </c>
      <c r="I268" s="35">
        <v>110</v>
      </c>
      <c r="J268" s="37" t="s">
        <v>6</v>
      </c>
      <c r="K268" s="37" t="s">
        <v>138</v>
      </c>
      <c r="L268" s="8">
        <v>62</v>
      </c>
      <c r="M268" s="8">
        <v>253227</v>
      </c>
      <c r="N268" s="9"/>
      <c r="O268" s="8">
        <v>32264</v>
      </c>
      <c r="P268" s="9"/>
      <c r="Q268" s="8">
        <v>14337</v>
      </c>
      <c r="R268" s="9"/>
      <c r="S268" s="8">
        <v>34874</v>
      </c>
      <c r="T268" s="9"/>
      <c r="U268" s="8">
        <v>0</v>
      </c>
      <c r="V268" s="9"/>
      <c r="W268" s="33">
        <v>334702</v>
      </c>
      <c r="X268" s="9"/>
      <c r="Y268" s="30">
        <v>148.71</v>
      </c>
      <c r="Z268" s="9"/>
      <c r="AA268" s="30">
        <v>19.489999999999998</v>
      </c>
      <c r="AB268" s="9"/>
      <c r="AC268" s="30">
        <v>8.92</v>
      </c>
      <c r="AD268" s="9"/>
      <c r="AE268" s="30">
        <v>21.83</v>
      </c>
      <c r="AF268" s="9"/>
      <c r="AG268" s="30">
        <v>0</v>
      </c>
      <c r="AH268" s="9"/>
      <c r="AI268" s="32">
        <v>198.95</v>
      </c>
      <c r="AJ268" s="12"/>
      <c r="AK268" s="22">
        <v>5668385</v>
      </c>
      <c r="AM268" s="22">
        <v>1150592</v>
      </c>
      <c r="AO268" s="22">
        <v>181064</v>
      </c>
      <c r="AQ268" s="22">
        <v>1034926</v>
      </c>
      <c r="AS268" s="26">
        <v>8034967</v>
      </c>
      <c r="AU268" s="23">
        <v>22.384599999999999</v>
      </c>
      <c r="AW268" s="23">
        <v>35.661799999999999</v>
      </c>
      <c r="AY268" s="23">
        <v>12.629099999999999</v>
      </c>
      <c r="BA268" s="23">
        <v>29.676100000000002</v>
      </c>
      <c r="BC268" s="24">
        <v>24.0063</v>
      </c>
      <c r="BE268" s="1" t="str">
        <f t="shared" si="4"/>
        <v>No</v>
      </c>
    </row>
    <row r="269" spans="1:57" ht="11.25" customHeight="1">
      <c r="A269" s="7" t="s">
        <v>215</v>
      </c>
      <c r="B269" s="7" t="s">
        <v>216</v>
      </c>
      <c r="C269" s="37" t="s">
        <v>61</v>
      </c>
      <c r="D269" s="296">
        <v>3054</v>
      </c>
      <c r="E269" s="297">
        <v>30054</v>
      </c>
      <c r="F269" s="27" t="s">
        <v>142</v>
      </c>
      <c r="G269" s="73" t="s">
        <v>137</v>
      </c>
      <c r="H269" s="35">
        <v>87454</v>
      </c>
      <c r="I269" s="35">
        <v>110</v>
      </c>
      <c r="J269" s="37" t="s">
        <v>7</v>
      </c>
      <c r="K269" s="37" t="s">
        <v>138</v>
      </c>
      <c r="L269" s="8">
        <v>38</v>
      </c>
      <c r="M269" s="8">
        <v>353</v>
      </c>
      <c r="N269" s="9"/>
      <c r="O269" s="8">
        <v>1741</v>
      </c>
      <c r="P269" s="9"/>
      <c r="Q269" s="8">
        <v>342</v>
      </c>
      <c r="R269" s="9"/>
      <c r="S269" s="8">
        <v>3078</v>
      </c>
      <c r="T269" s="9"/>
      <c r="U269" s="8">
        <v>0</v>
      </c>
      <c r="V269" s="9"/>
      <c r="W269" s="33">
        <v>5514</v>
      </c>
      <c r="X269" s="9"/>
      <c r="Y269" s="30">
        <v>0.2</v>
      </c>
      <c r="Z269" s="9"/>
      <c r="AA269" s="30">
        <v>1.08</v>
      </c>
      <c r="AB269" s="9"/>
      <c r="AC269" s="30">
        <v>0.2</v>
      </c>
      <c r="AD269" s="9"/>
      <c r="AE269" s="30">
        <v>2.77</v>
      </c>
      <c r="AF269" s="9"/>
      <c r="AG269" s="30">
        <v>0</v>
      </c>
      <c r="AH269" s="9"/>
      <c r="AI269" s="32">
        <v>4.25</v>
      </c>
      <c r="AJ269" s="12"/>
      <c r="AK269" s="22">
        <v>13490</v>
      </c>
      <c r="AM269" s="22">
        <v>26241</v>
      </c>
      <c r="AO269" s="22">
        <v>14517</v>
      </c>
      <c r="AQ269" s="22">
        <v>59262</v>
      </c>
      <c r="AS269" s="26">
        <v>113510</v>
      </c>
      <c r="AU269" s="23">
        <v>38.215299999999999</v>
      </c>
      <c r="AW269" s="23">
        <v>15.0724</v>
      </c>
      <c r="AY269" s="23">
        <v>42.447400000000002</v>
      </c>
      <c r="BA269" s="23">
        <v>19.253399999999999</v>
      </c>
      <c r="BC269" s="24">
        <v>20.585799999999999</v>
      </c>
      <c r="BE269" s="1" t="str">
        <f t="shared" si="4"/>
        <v>No</v>
      </c>
    </row>
    <row r="270" spans="1:57" ht="11.25" customHeight="1">
      <c r="A270" s="7" t="s">
        <v>996</v>
      </c>
      <c r="B270" s="7" t="s">
        <v>150</v>
      </c>
      <c r="C270" s="37" t="s">
        <v>37</v>
      </c>
      <c r="D270" s="296">
        <v>3085</v>
      </c>
      <c r="E270" s="297">
        <v>30085</v>
      </c>
      <c r="F270" s="27" t="s">
        <v>140</v>
      </c>
      <c r="G270" s="73" t="s">
        <v>137</v>
      </c>
      <c r="H270" s="35">
        <v>4586770</v>
      </c>
      <c r="I270" s="35">
        <v>109</v>
      </c>
      <c r="J270" s="37" t="s">
        <v>9</v>
      </c>
      <c r="K270" s="37" t="s">
        <v>138</v>
      </c>
      <c r="L270" s="8">
        <v>31</v>
      </c>
      <c r="M270" s="8">
        <v>62715</v>
      </c>
      <c r="N270" s="9"/>
      <c r="O270" s="8">
        <v>3068</v>
      </c>
      <c r="P270" s="9"/>
      <c r="Q270" s="8">
        <v>1886</v>
      </c>
      <c r="R270" s="9"/>
      <c r="S270" s="8">
        <v>18791</v>
      </c>
      <c r="T270" s="9"/>
      <c r="U270" s="8">
        <v>0</v>
      </c>
      <c r="V270" s="9"/>
      <c r="W270" s="33">
        <v>86460</v>
      </c>
      <c r="X270" s="9"/>
      <c r="Y270" s="30">
        <v>44.85</v>
      </c>
      <c r="Z270" s="9"/>
      <c r="AA270" s="30">
        <v>2.2000000000000002</v>
      </c>
      <c r="AB270" s="9"/>
      <c r="AC270" s="30">
        <v>1.1000000000000001</v>
      </c>
      <c r="AD270" s="9"/>
      <c r="AE270" s="30">
        <v>10.199999999999999</v>
      </c>
      <c r="AF270" s="9"/>
      <c r="AG270" s="30">
        <v>0</v>
      </c>
      <c r="AH270" s="9"/>
      <c r="AI270" s="32">
        <v>58.35</v>
      </c>
      <c r="AJ270" s="12"/>
      <c r="AK270" s="22">
        <v>1185516</v>
      </c>
      <c r="AM270" s="22">
        <v>128091</v>
      </c>
      <c r="AO270" s="22">
        <v>55781</v>
      </c>
      <c r="AQ270" s="22">
        <v>617164</v>
      </c>
      <c r="AS270" s="26">
        <v>1986552</v>
      </c>
      <c r="AU270" s="23">
        <v>18.903199999999998</v>
      </c>
      <c r="AW270" s="23">
        <v>41.750700000000002</v>
      </c>
      <c r="AY270" s="23">
        <v>29.5764</v>
      </c>
      <c r="BA270" s="23">
        <v>32.843600000000002</v>
      </c>
      <c r="BC270" s="24">
        <v>22.976500000000001</v>
      </c>
      <c r="BE270" s="1" t="str">
        <f t="shared" si="4"/>
        <v>No</v>
      </c>
    </row>
    <row r="271" spans="1:57" ht="11.25" customHeight="1">
      <c r="A271" s="7" t="s">
        <v>519</v>
      </c>
      <c r="B271" s="7" t="s">
        <v>520</v>
      </c>
      <c r="C271" s="37" t="s">
        <v>34</v>
      </c>
      <c r="D271" s="296">
        <v>4017</v>
      </c>
      <c r="E271" s="297">
        <v>40017</v>
      </c>
      <c r="F271" s="27" t="s">
        <v>142</v>
      </c>
      <c r="G271" s="73" t="s">
        <v>137</v>
      </c>
      <c r="H271" s="35">
        <v>290263</v>
      </c>
      <c r="I271" s="35">
        <v>108</v>
      </c>
      <c r="J271" s="37" t="s">
        <v>6</v>
      </c>
      <c r="K271" s="37" t="s">
        <v>138</v>
      </c>
      <c r="L271" s="8">
        <v>52</v>
      </c>
      <c r="M271" s="8">
        <v>269973</v>
      </c>
      <c r="N271" s="9"/>
      <c r="O271" s="8">
        <v>69589</v>
      </c>
      <c r="P271" s="9"/>
      <c r="Q271" s="8">
        <v>7840</v>
      </c>
      <c r="R271" s="9"/>
      <c r="S271" s="8">
        <v>31566</v>
      </c>
      <c r="T271" s="9"/>
      <c r="U271" s="8">
        <v>0</v>
      </c>
      <c r="V271" s="9"/>
      <c r="W271" s="33">
        <v>378968</v>
      </c>
      <c r="X271" s="9"/>
      <c r="Y271" s="30">
        <v>143</v>
      </c>
      <c r="Z271" s="9"/>
      <c r="AA271" s="30">
        <v>39</v>
      </c>
      <c r="AB271" s="9"/>
      <c r="AC271" s="30">
        <v>6</v>
      </c>
      <c r="AD271" s="9"/>
      <c r="AE271" s="30">
        <v>17</v>
      </c>
      <c r="AF271" s="9"/>
      <c r="AG271" s="30">
        <v>0</v>
      </c>
      <c r="AH271" s="9"/>
      <c r="AI271" s="32">
        <v>205</v>
      </c>
      <c r="AJ271" s="12"/>
      <c r="AK271" s="22">
        <v>6078641</v>
      </c>
      <c r="AM271" s="22">
        <v>1743801</v>
      </c>
      <c r="AO271" s="22">
        <v>176248</v>
      </c>
      <c r="AQ271" s="22">
        <v>766427</v>
      </c>
      <c r="AS271" s="26">
        <v>8765117</v>
      </c>
      <c r="AU271" s="23">
        <v>22.515699999999999</v>
      </c>
      <c r="AW271" s="23">
        <v>25.058599999999998</v>
      </c>
      <c r="AY271" s="23">
        <v>22.480599999999999</v>
      </c>
      <c r="BA271" s="23">
        <v>24.280100000000001</v>
      </c>
      <c r="BC271" s="24">
        <v>23.128900000000002</v>
      </c>
      <c r="BE271" s="1" t="str">
        <f t="shared" si="4"/>
        <v>No</v>
      </c>
    </row>
    <row r="272" spans="1:57" ht="11.25" customHeight="1">
      <c r="A272" s="7" t="s">
        <v>997</v>
      </c>
      <c r="B272" s="7" t="s">
        <v>398</v>
      </c>
      <c r="C272" s="37" t="s">
        <v>12</v>
      </c>
      <c r="D272" s="296">
        <v>9041</v>
      </c>
      <c r="E272" s="297">
        <v>90041</v>
      </c>
      <c r="F272" s="27" t="s">
        <v>140</v>
      </c>
      <c r="G272" s="73" t="s">
        <v>137</v>
      </c>
      <c r="H272" s="35">
        <v>12150996</v>
      </c>
      <c r="I272" s="35">
        <v>107</v>
      </c>
      <c r="J272" s="37" t="s">
        <v>6</v>
      </c>
      <c r="K272" s="37" t="s">
        <v>138</v>
      </c>
      <c r="L272" s="8">
        <v>62</v>
      </c>
      <c r="M272" s="8">
        <v>281680</v>
      </c>
      <c r="N272" s="9"/>
      <c r="O272" s="8">
        <v>52151</v>
      </c>
      <c r="P272" s="9"/>
      <c r="Q272" s="8">
        <v>10999</v>
      </c>
      <c r="R272" s="9"/>
      <c r="S272" s="8">
        <v>22916</v>
      </c>
      <c r="T272" s="9"/>
      <c r="U272" s="8">
        <v>0</v>
      </c>
      <c r="V272" s="9"/>
      <c r="W272" s="33">
        <v>367746</v>
      </c>
      <c r="X272" s="9"/>
      <c r="Y272" s="30">
        <v>148</v>
      </c>
      <c r="Z272" s="9"/>
      <c r="AA272" s="30">
        <v>29</v>
      </c>
      <c r="AB272" s="9"/>
      <c r="AC272" s="30">
        <v>7</v>
      </c>
      <c r="AD272" s="9"/>
      <c r="AE272" s="30">
        <v>14</v>
      </c>
      <c r="AF272" s="9"/>
      <c r="AG272" s="30">
        <v>0</v>
      </c>
      <c r="AH272" s="9"/>
      <c r="AI272" s="32">
        <v>198</v>
      </c>
      <c r="AJ272" s="12"/>
      <c r="AK272" s="22">
        <v>7277770</v>
      </c>
      <c r="AM272" s="22">
        <v>1748295</v>
      </c>
      <c r="AO272" s="22">
        <v>309586</v>
      </c>
      <c r="AQ272" s="22">
        <v>796994</v>
      </c>
      <c r="AS272" s="26">
        <v>10132645</v>
      </c>
      <c r="AU272" s="23">
        <v>25.837</v>
      </c>
      <c r="AW272" s="23">
        <v>33.523699999999998</v>
      </c>
      <c r="AY272" s="23">
        <v>28.146699999999999</v>
      </c>
      <c r="BA272" s="23">
        <v>34.7789</v>
      </c>
      <c r="BC272" s="24">
        <v>27.5534</v>
      </c>
      <c r="BE272" s="1" t="str">
        <f t="shared" si="4"/>
        <v>No</v>
      </c>
    </row>
    <row r="273" spans="1:57" ht="11.25" customHeight="1">
      <c r="A273" s="7" t="s">
        <v>998</v>
      </c>
      <c r="B273" s="7" t="s">
        <v>229</v>
      </c>
      <c r="C273" s="37" t="s">
        <v>70</v>
      </c>
      <c r="D273" s="296">
        <v>3071</v>
      </c>
      <c r="E273" s="297">
        <v>30071</v>
      </c>
      <c r="F273" s="27" t="s">
        <v>140</v>
      </c>
      <c r="G273" s="73" t="s">
        <v>137</v>
      </c>
      <c r="H273" s="35">
        <v>4586770</v>
      </c>
      <c r="I273" s="35">
        <v>105</v>
      </c>
      <c r="J273" s="37" t="s">
        <v>6</v>
      </c>
      <c r="K273" s="37" t="s">
        <v>138</v>
      </c>
      <c r="L273" s="8">
        <v>72</v>
      </c>
      <c r="M273" s="8">
        <v>305357</v>
      </c>
      <c r="N273" s="9"/>
      <c r="O273" s="8">
        <v>46592</v>
      </c>
      <c r="P273" s="9"/>
      <c r="Q273" s="8">
        <v>1888</v>
      </c>
      <c r="R273" s="9"/>
      <c r="S273" s="8">
        <v>32024</v>
      </c>
      <c r="T273" s="9"/>
      <c r="U273" s="8">
        <v>0</v>
      </c>
      <c r="V273" s="9"/>
      <c r="W273" s="33">
        <v>385861</v>
      </c>
      <c r="X273" s="9"/>
      <c r="Y273" s="30">
        <v>160</v>
      </c>
      <c r="Z273" s="9"/>
      <c r="AA273" s="30">
        <v>27</v>
      </c>
      <c r="AB273" s="9"/>
      <c r="AC273" s="30">
        <v>1</v>
      </c>
      <c r="AD273" s="9"/>
      <c r="AE273" s="30">
        <v>19</v>
      </c>
      <c r="AF273" s="9"/>
      <c r="AG273" s="30">
        <v>0</v>
      </c>
      <c r="AH273" s="9"/>
      <c r="AI273" s="32">
        <v>207</v>
      </c>
      <c r="AJ273" s="12"/>
      <c r="AK273" s="22">
        <v>7074149</v>
      </c>
      <c r="AM273" s="22">
        <v>1180302</v>
      </c>
      <c r="AO273" s="22">
        <v>49229</v>
      </c>
      <c r="AQ273" s="22">
        <v>1162780</v>
      </c>
      <c r="AS273" s="26">
        <v>9466460</v>
      </c>
      <c r="AU273" s="23">
        <v>23.166799999999999</v>
      </c>
      <c r="AW273" s="23">
        <v>25.332699999999999</v>
      </c>
      <c r="AY273" s="23">
        <v>26.0747</v>
      </c>
      <c r="BA273" s="23">
        <v>36.309600000000003</v>
      </c>
      <c r="BC273" s="24">
        <v>24.533300000000001</v>
      </c>
      <c r="BE273" s="1" t="str">
        <f t="shared" si="4"/>
        <v>No</v>
      </c>
    </row>
    <row r="274" spans="1:57" ht="11.25" customHeight="1">
      <c r="A274" s="7" t="s">
        <v>471</v>
      </c>
      <c r="B274" s="7" t="s">
        <v>472</v>
      </c>
      <c r="C274" s="37" t="s">
        <v>12</v>
      </c>
      <c r="D274" s="296">
        <v>9006</v>
      </c>
      <c r="E274" s="297">
        <v>90006</v>
      </c>
      <c r="F274" s="27" t="s">
        <v>142</v>
      </c>
      <c r="G274" s="73" t="s">
        <v>137</v>
      </c>
      <c r="H274" s="35">
        <v>163703</v>
      </c>
      <c r="I274" s="35">
        <v>105</v>
      </c>
      <c r="J274" s="37" t="s">
        <v>6</v>
      </c>
      <c r="K274" s="37" t="s">
        <v>138</v>
      </c>
      <c r="L274" s="8">
        <v>64</v>
      </c>
      <c r="M274" s="8">
        <v>281968</v>
      </c>
      <c r="N274" s="9"/>
      <c r="O274" s="8">
        <v>54082</v>
      </c>
      <c r="P274" s="9"/>
      <c r="Q274" s="8">
        <v>24958</v>
      </c>
      <c r="R274" s="9"/>
      <c r="S274" s="8">
        <v>88949</v>
      </c>
      <c r="T274" s="9"/>
      <c r="U274" s="8">
        <v>620</v>
      </c>
      <c r="V274" s="9"/>
      <c r="W274" s="33">
        <v>450577</v>
      </c>
      <c r="X274" s="9"/>
      <c r="Y274" s="30">
        <v>149.1</v>
      </c>
      <c r="Z274" s="9"/>
      <c r="AA274" s="30">
        <v>28.4</v>
      </c>
      <c r="AB274" s="9"/>
      <c r="AC274" s="30">
        <v>13.1</v>
      </c>
      <c r="AD274" s="9"/>
      <c r="AE274" s="30">
        <v>47.3</v>
      </c>
      <c r="AF274" s="9"/>
      <c r="AG274" s="30">
        <v>0.3</v>
      </c>
      <c r="AH274" s="9"/>
      <c r="AI274" s="32">
        <v>238.2</v>
      </c>
      <c r="AJ274" s="12"/>
      <c r="AK274" s="22">
        <v>10027840</v>
      </c>
      <c r="AM274" s="22">
        <v>1929278</v>
      </c>
      <c r="AO274" s="22">
        <v>646981</v>
      </c>
      <c r="AQ274" s="22">
        <v>2645277</v>
      </c>
      <c r="AS274" s="26">
        <v>15249376</v>
      </c>
      <c r="AU274" s="23">
        <v>35.563800000000001</v>
      </c>
      <c r="AW274" s="23">
        <v>35.673200000000001</v>
      </c>
      <c r="AY274" s="23">
        <v>25.922799999999999</v>
      </c>
      <c r="BA274" s="23">
        <v>29.7393</v>
      </c>
      <c r="BC274" s="24">
        <v>33.844099999999997</v>
      </c>
      <c r="BE274" s="1" t="str">
        <f t="shared" si="4"/>
        <v>No</v>
      </c>
    </row>
    <row r="275" spans="1:57" ht="11.25" customHeight="1">
      <c r="A275" s="7" t="s">
        <v>471</v>
      </c>
      <c r="B275" s="7" t="s">
        <v>472</v>
      </c>
      <c r="C275" s="37" t="s">
        <v>12</v>
      </c>
      <c r="D275" s="296">
        <v>9006</v>
      </c>
      <c r="E275" s="297">
        <v>90006</v>
      </c>
      <c r="F275" s="27" t="s">
        <v>142</v>
      </c>
      <c r="G275" s="73" t="s">
        <v>137</v>
      </c>
      <c r="H275" s="35">
        <v>163703</v>
      </c>
      <c r="I275" s="35">
        <v>105</v>
      </c>
      <c r="J275" s="37" t="s">
        <v>9</v>
      </c>
      <c r="K275" s="37" t="s">
        <v>138</v>
      </c>
      <c r="L275" s="8">
        <v>29</v>
      </c>
      <c r="M275" s="8">
        <v>74120</v>
      </c>
      <c r="N275" s="9"/>
      <c r="O275" s="8">
        <v>3707</v>
      </c>
      <c r="P275" s="9"/>
      <c r="Q275" s="8">
        <v>365</v>
      </c>
      <c r="R275" s="9"/>
      <c r="S275" s="8">
        <v>11486</v>
      </c>
      <c r="T275" s="9"/>
      <c r="U275" s="8">
        <v>0</v>
      </c>
      <c r="V275" s="9"/>
      <c r="W275" s="33">
        <v>89678</v>
      </c>
      <c r="X275" s="9"/>
      <c r="Y275" s="30">
        <v>37.299999999999997</v>
      </c>
      <c r="Z275" s="9"/>
      <c r="AA275" s="30">
        <v>2</v>
      </c>
      <c r="AB275" s="9"/>
      <c r="AC275" s="30">
        <v>0.2</v>
      </c>
      <c r="AD275" s="9"/>
      <c r="AE275" s="30">
        <v>6</v>
      </c>
      <c r="AF275" s="9"/>
      <c r="AG275" s="30">
        <v>0</v>
      </c>
      <c r="AH275" s="9"/>
      <c r="AI275" s="32">
        <v>45.5</v>
      </c>
      <c r="AJ275" s="12"/>
      <c r="AK275" s="22">
        <v>1926814</v>
      </c>
      <c r="AM275" s="22">
        <v>111812</v>
      </c>
      <c r="AO275" s="22">
        <v>9962</v>
      </c>
      <c r="AQ275" s="22">
        <v>324619</v>
      </c>
      <c r="AS275" s="26">
        <v>2373207</v>
      </c>
      <c r="AU275" s="23">
        <v>25.995899999999999</v>
      </c>
      <c r="AW275" s="23">
        <v>30.162400000000002</v>
      </c>
      <c r="AY275" s="23">
        <v>27.293199999999999</v>
      </c>
      <c r="BA275" s="23">
        <v>28.2621</v>
      </c>
      <c r="BC275" s="24">
        <v>26.4636</v>
      </c>
      <c r="BE275" s="1" t="str">
        <f t="shared" si="4"/>
        <v>No</v>
      </c>
    </row>
    <row r="276" spans="1:57" ht="11.25" customHeight="1">
      <c r="A276" s="7" t="s">
        <v>471</v>
      </c>
      <c r="B276" s="7" t="s">
        <v>472</v>
      </c>
      <c r="C276" s="37" t="s">
        <v>12</v>
      </c>
      <c r="D276" s="296">
        <v>9006</v>
      </c>
      <c r="E276" s="297">
        <v>90006</v>
      </c>
      <c r="F276" s="27" t="s">
        <v>142</v>
      </c>
      <c r="G276" s="73" t="s">
        <v>137</v>
      </c>
      <c r="H276" s="35">
        <v>163703</v>
      </c>
      <c r="I276" s="35">
        <v>105</v>
      </c>
      <c r="J276" s="37" t="s">
        <v>13</v>
      </c>
      <c r="K276" s="37" t="s">
        <v>138</v>
      </c>
      <c r="L276" s="8">
        <v>12</v>
      </c>
      <c r="M276" s="8">
        <v>35636</v>
      </c>
      <c r="N276" s="9"/>
      <c r="O276" s="8">
        <v>7392</v>
      </c>
      <c r="P276" s="9"/>
      <c r="Q276" s="8">
        <v>3154</v>
      </c>
      <c r="R276" s="9"/>
      <c r="S276" s="8">
        <v>11241</v>
      </c>
      <c r="T276" s="9"/>
      <c r="U276" s="8">
        <v>78</v>
      </c>
      <c r="V276" s="9"/>
      <c r="W276" s="33">
        <v>57501</v>
      </c>
      <c r="X276" s="9"/>
      <c r="Y276" s="30">
        <v>18.899999999999999</v>
      </c>
      <c r="Z276" s="9"/>
      <c r="AA276" s="30">
        <v>3.9</v>
      </c>
      <c r="AB276" s="9"/>
      <c r="AC276" s="30">
        <v>1.7</v>
      </c>
      <c r="AD276" s="9"/>
      <c r="AE276" s="30">
        <v>6</v>
      </c>
      <c r="AF276" s="9"/>
      <c r="AG276" s="30">
        <v>0.04</v>
      </c>
      <c r="AH276" s="9"/>
      <c r="AI276" s="32">
        <v>30.54</v>
      </c>
      <c r="AJ276" s="12"/>
      <c r="AK276" s="22">
        <v>1183167</v>
      </c>
      <c r="AM276" s="22">
        <v>243822</v>
      </c>
      <c r="AO276" s="22">
        <v>81765</v>
      </c>
      <c r="AQ276" s="22">
        <v>334310</v>
      </c>
      <c r="AS276" s="26">
        <v>1843064</v>
      </c>
      <c r="AU276" s="23">
        <v>33.201500000000003</v>
      </c>
      <c r="AW276" s="23">
        <v>32.9846</v>
      </c>
      <c r="AY276" s="23">
        <v>25.924199999999999</v>
      </c>
      <c r="BA276" s="23">
        <v>29.740200000000002</v>
      </c>
      <c r="BC276" s="24">
        <v>32.052700000000002</v>
      </c>
      <c r="BE276" s="1" t="str">
        <f t="shared" si="4"/>
        <v>No</v>
      </c>
    </row>
    <row r="277" spans="1:57" ht="11.25" customHeight="1">
      <c r="A277" s="7" t="s">
        <v>571</v>
      </c>
      <c r="B277" s="7" t="s">
        <v>572</v>
      </c>
      <c r="C277" s="37" t="s">
        <v>68</v>
      </c>
      <c r="D277" s="296">
        <v>6101</v>
      </c>
      <c r="E277" s="297">
        <v>60101</v>
      </c>
      <c r="F277" s="27" t="s">
        <v>142</v>
      </c>
      <c r="G277" s="73" t="s">
        <v>137</v>
      </c>
      <c r="H277" s="35">
        <v>366174</v>
      </c>
      <c r="I277" s="35">
        <v>104</v>
      </c>
      <c r="J277" s="37" t="s">
        <v>6</v>
      </c>
      <c r="K277" s="37" t="s">
        <v>138</v>
      </c>
      <c r="L277" s="8">
        <v>52</v>
      </c>
      <c r="M277" s="8">
        <v>217719</v>
      </c>
      <c r="N277" s="9"/>
      <c r="O277" s="8">
        <v>29031</v>
      </c>
      <c r="P277" s="9"/>
      <c r="Q277" s="8">
        <v>1684</v>
      </c>
      <c r="R277" s="9"/>
      <c r="S277" s="8">
        <v>36334</v>
      </c>
      <c r="T277" s="9"/>
      <c r="U277" s="8">
        <v>0</v>
      </c>
      <c r="V277" s="9"/>
      <c r="W277" s="33">
        <v>284768</v>
      </c>
      <c r="X277" s="9"/>
      <c r="Y277" s="30">
        <v>119.8</v>
      </c>
      <c r="Z277" s="9"/>
      <c r="AA277" s="30">
        <v>13.82</v>
      </c>
      <c r="AB277" s="9"/>
      <c r="AC277" s="30">
        <v>0.86</v>
      </c>
      <c r="AD277" s="9"/>
      <c r="AE277" s="30">
        <v>20.88</v>
      </c>
      <c r="AF277" s="9"/>
      <c r="AG277" s="30">
        <v>0</v>
      </c>
      <c r="AH277" s="9"/>
      <c r="AI277" s="32">
        <v>155.36000000000001</v>
      </c>
      <c r="AJ277" s="12"/>
      <c r="AK277" s="22">
        <v>4203791</v>
      </c>
      <c r="AM277" s="22">
        <v>537727</v>
      </c>
      <c r="AO277" s="22">
        <v>38841</v>
      </c>
      <c r="AQ277" s="22">
        <v>1461029</v>
      </c>
      <c r="AS277" s="26">
        <v>6241388</v>
      </c>
      <c r="AU277" s="23">
        <v>19.308299999999999</v>
      </c>
      <c r="AW277" s="23">
        <v>18.522500000000001</v>
      </c>
      <c r="AY277" s="23">
        <v>23.064699999999998</v>
      </c>
      <c r="BA277" s="23">
        <v>40.211100000000002</v>
      </c>
      <c r="BC277" s="24">
        <v>21.917400000000001</v>
      </c>
      <c r="BE277" s="1" t="str">
        <f t="shared" si="4"/>
        <v>No</v>
      </c>
    </row>
    <row r="278" spans="1:57" ht="11.25" customHeight="1">
      <c r="A278" s="7" t="s">
        <v>571</v>
      </c>
      <c r="B278" s="7" t="s">
        <v>572</v>
      </c>
      <c r="C278" s="37" t="s">
        <v>68</v>
      </c>
      <c r="D278" s="296">
        <v>6101</v>
      </c>
      <c r="E278" s="297">
        <v>60101</v>
      </c>
      <c r="F278" s="27" t="s">
        <v>142</v>
      </c>
      <c r="G278" s="73" t="s">
        <v>137</v>
      </c>
      <c r="H278" s="35">
        <v>366174</v>
      </c>
      <c r="I278" s="35">
        <v>104</v>
      </c>
      <c r="J278" s="37" t="s">
        <v>9</v>
      </c>
      <c r="K278" s="37" t="s">
        <v>138</v>
      </c>
      <c r="L278" s="8">
        <v>10</v>
      </c>
      <c r="M278" s="8">
        <v>51622</v>
      </c>
      <c r="N278" s="9"/>
      <c r="O278" s="8">
        <v>4589</v>
      </c>
      <c r="P278" s="9"/>
      <c r="Q278" s="8">
        <v>271</v>
      </c>
      <c r="R278" s="9"/>
      <c r="S278" s="8">
        <v>5372</v>
      </c>
      <c r="T278" s="9"/>
      <c r="U278" s="8">
        <v>0</v>
      </c>
      <c r="V278" s="9"/>
      <c r="W278" s="33">
        <v>61854</v>
      </c>
      <c r="X278" s="9"/>
      <c r="Y278" s="30">
        <v>27.2</v>
      </c>
      <c r="Z278" s="9"/>
      <c r="AA278" s="30">
        <v>2.1800000000000002</v>
      </c>
      <c r="AB278" s="9"/>
      <c r="AC278" s="30">
        <v>0.14000000000000001</v>
      </c>
      <c r="AD278" s="9"/>
      <c r="AE278" s="30">
        <v>3.09</v>
      </c>
      <c r="AF278" s="9"/>
      <c r="AG278" s="30">
        <v>0</v>
      </c>
      <c r="AH278" s="9"/>
      <c r="AI278" s="32">
        <v>32.61</v>
      </c>
      <c r="AJ278" s="12"/>
      <c r="AK278" s="22">
        <v>930973</v>
      </c>
      <c r="AM278" s="22">
        <v>86517</v>
      </c>
      <c r="AO278" s="22">
        <v>6249</v>
      </c>
      <c r="AQ278" s="22">
        <v>216000</v>
      </c>
      <c r="AS278" s="26">
        <v>1239739</v>
      </c>
      <c r="AU278" s="23">
        <v>18.034400000000002</v>
      </c>
      <c r="AW278" s="23">
        <v>18.853100000000001</v>
      </c>
      <c r="AY278" s="23">
        <v>23.059000000000001</v>
      </c>
      <c r="BA278" s="23">
        <v>40.208500000000001</v>
      </c>
      <c r="BC278" s="24">
        <v>20.042999999999999</v>
      </c>
      <c r="BE278" s="1" t="str">
        <f t="shared" si="4"/>
        <v>No</v>
      </c>
    </row>
    <row r="279" spans="1:57" ht="11.25" customHeight="1">
      <c r="A279" s="7" t="s">
        <v>181</v>
      </c>
      <c r="B279" s="7" t="s">
        <v>182</v>
      </c>
      <c r="C279" s="37" t="s">
        <v>8</v>
      </c>
      <c r="D279" s="296">
        <v>4042</v>
      </c>
      <c r="E279" s="297">
        <v>40042</v>
      </c>
      <c r="F279" s="27" t="s">
        <v>142</v>
      </c>
      <c r="G279" s="73" t="s">
        <v>137</v>
      </c>
      <c r="H279" s="35">
        <v>749495</v>
      </c>
      <c r="I279" s="35">
        <v>99</v>
      </c>
      <c r="J279" s="37" t="s">
        <v>6</v>
      </c>
      <c r="K279" s="37" t="s">
        <v>138</v>
      </c>
      <c r="L279" s="8">
        <v>70</v>
      </c>
      <c r="M279" s="8">
        <v>344613</v>
      </c>
      <c r="N279" s="9"/>
      <c r="O279" s="8">
        <v>94115</v>
      </c>
      <c r="P279" s="9"/>
      <c r="Q279" s="8">
        <v>11659</v>
      </c>
      <c r="R279" s="9"/>
      <c r="S279" s="8">
        <v>78142</v>
      </c>
      <c r="T279" s="9"/>
      <c r="U279" s="8">
        <v>0</v>
      </c>
      <c r="V279" s="9"/>
      <c r="W279" s="33">
        <v>528529</v>
      </c>
      <c r="X279" s="9"/>
      <c r="Y279" s="30">
        <v>147</v>
      </c>
      <c r="Z279" s="9"/>
      <c r="AA279" s="30">
        <v>53</v>
      </c>
      <c r="AB279" s="9"/>
      <c r="AC279" s="30">
        <v>7</v>
      </c>
      <c r="AD279" s="9"/>
      <c r="AE279" s="30">
        <v>41</v>
      </c>
      <c r="AF279" s="9"/>
      <c r="AG279" s="30">
        <v>0</v>
      </c>
      <c r="AH279" s="9"/>
      <c r="AI279" s="32">
        <v>248</v>
      </c>
      <c r="AJ279" s="12"/>
      <c r="AK279" s="22">
        <v>6234607</v>
      </c>
      <c r="AM279" s="22">
        <v>2171710</v>
      </c>
      <c r="AO279" s="22">
        <v>192325</v>
      </c>
      <c r="AQ279" s="22">
        <v>2054524</v>
      </c>
      <c r="AS279" s="26">
        <v>10653166</v>
      </c>
      <c r="AU279" s="23">
        <v>18.0916</v>
      </c>
      <c r="AW279" s="23">
        <v>23.075099999999999</v>
      </c>
      <c r="AY279" s="23">
        <v>16.495799999999999</v>
      </c>
      <c r="BA279" s="23">
        <v>26.292200000000001</v>
      </c>
      <c r="BC279" s="24">
        <v>20.156300000000002</v>
      </c>
      <c r="BE279" s="1" t="str">
        <f t="shared" si="4"/>
        <v>No</v>
      </c>
    </row>
    <row r="280" spans="1:57" ht="11.25" customHeight="1">
      <c r="A280" s="7" t="s">
        <v>551</v>
      </c>
      <c r="B280" s="7" t="s">
        <v>552</v>
      </c>
      <c r="C280" s="37" t="s">
        <v>36</v>
      </c>
      <c r="D280" s="296">
        <v>1014</v>
      </c>
      <c r="E280" s="297">
        <v>10014</v>
      </c>
      <c r="F280" s="27" t="s">
        <v>142</v>
      </c>
      <c r="G280" s="73" t="s">
        <v>137</v>
      </c>
      <c r="H280" s="35">
        <v>486514</v>
      </c>
      <c r="I280" s="35">
        <v>99</v>
      </c>
      <c r="J280" s="37" t="s">
        <v>6</v>
      </c>
      <c r="K280" s="37" t="s">
        <v>138</v>
      </c>
      <c r="L280" s="8">
        <v>41</v>
      </c>
      <c r="M280" s="8">
        <v>236325</v>
      </c>
      <c r="N280" s="9"/>
      <c r="O280" s="8">
        <v>54477</v>
      </c>
      <c r="P280" s="9"/>
      <c r="Q280" s="8">
        <v>10540</v>
      </c>
      <c r="R280" s="9"/>
      <c r="S280" s="8">
        <v>28610</v>
      </c>
      <c r="T280" s="9"/>
      <c r="U280" s="8">
        <v>0</v>
      </c>
      <c r="V280" s="9"/>
      <c r="W280" s="33">
        <v>329952</v>
      </c>
      <c r="X280" s="9"/>
      <c r="Y280" s="30">
        <v>101.8</v>
      </c>
      <c r="Z280" s="9"/>
      <c r="AA280" s="30">
        <v>24.1</v>
      </c>
      <c r="AB280" s="9"/>
      <c r="AC280" s="30">
        <v>5.7</v>
      </c>
      <c r="AD280" s="9"/>
      <c r="AE280" s="30">
        <v>15.1</v>
      </c>
      <c r="AF280" s="9"/>
      <c r="AG280" s="30">
        <v>0</v>
      </c>
      <c r="AH280" s="9"/>
      <c r="AI280" s="32">
        <v>146.69999999999999</v>
      </c>
      <c r="AJ280" s="12"/>
      <c r="AK280" s="22">
        <v>5965024</v>
      </c>
      <c r="AM280" s="22">
        <v>1625746</v>
      </c>
      <c r="AO280" s="22">
        <v>314639</v>
      </c>
      <c r="AQ280" s="22">
        <v>764936</v>
      </c>
      <c r="AS280" s="26">
        <v>8670345</v>
      </c>
      <c r="AU280" s="23">
        <v>25.2408</v>
      </c>
      <c r="AW280" s="23">
        <v>29.8428</v>
      </c>
      <c r="AY280" s="23">
        <v>29.851900000000001</v>
      </c>
      <c r="BA280" s="23">
        <v>26.736699999999999</v>
      </c>
      <c r="BC280" s="24">
        <v>26.2776</v>
      </c>
      <c r="BE280" s="1" t="str">
        <f t="shared" si="4"/>
        <v>No</v>
      </c>
    </row>
    <row r="281" spans="1:57" ht="11.25" customHeight="1">
      <c r="A281" s="7" t="s">
        <v>181</v>
      </c>
      <c r="B281" s="7" t="s">
        <v>182</v>
      </c>
      <c r="C281" s="37" t="s">
        <v>8</v>
      </c>
      <c r="D281" s="296">
        <v>4042</v>
      </c>
      <c r="E281" s="297">
        <v>40042</v>
      </c>
      <c r="F281" s="27" t="s">
        <v>142</v>
      </c>
      <c r="G281" s="73" t="s">
        <v>137</v>
      </c>
      <c r="H281" s="35">
        <v>749495</v>
      </c>
      <c r="I281" s="35">
        <v>99</v>
      </c>
      <c r="J281" s="37" t="s">
        <v>9</v>
      </c>
      <c r="K281" s="37" t="s">
        <v>138</v>
      </c>
      <c r="L281" s="8">
        <v>29</v>
      </c>
      <c r="M281" s="8">
        <v>105301</v>
      </c>
      <c r="N281" s="9"/>
      <c r="O281" s="8">
        <v>11632</v>
      </c>
      <c r="P281" s="9"/>
      <c r="Q281" s="8">
        <v>2915</v>
      </c>
      <c r="R281" s="9"/>
      <c r="S281" s="8">
        <v>10656</v>
      </c>
      <c r="T281" s="9"/>
      <c r="U281" s="8">
        <v>0</v>
      </c>
      <c r="V281" s="9"/>
      <c r="W281" s="33">
        <v>130504</v>
      </c>
      <c r="X281" s="9"/>
      <c r="Y281" s="30">
        <v>44</v>
      </c>
      <c r="Z281" s="9"/>
      <c r="AA281" s="30">
        <v>7</v>
      </c>
      <c r="AB281" s="9"/>
      <c r="AC281" s="30">
        <v>2</v>
      </c>
      <c r="AD281" s="9"/>
      <c r="AE281" s="30">
        <v>6</v>
      </c>
      <c r="AF281" s="9"/>
      <c r="AG281" s="30">
        <v>0</v>
      </c>
      <c r="AH281" s="9"/>
      <c r="AI281" s="32">
        <v>59</v>
      </c>
      <c r="AJ281" s="12"/>
      <c r="AK281" s="22">
        <v>1535240</v>
      </c>
      <c r="AM281" s="22">
        <v>268413</v>
      </c>
      <c r="AO281" s="22">
        <v>23770</v>
      </c>
      <c r="AQ281" s="22">
        <v>253929</v>
      </c>
      <c r="AS281" s="26">
        <v>2081352</v>
      </c>
      <c r="AU281" s="23">
        <v>14.579499999999999</v>
      </c>
      <c r="AW281" s="23">
        <v>23.075399999999998</v>
      </c>
      <c r="AY281" s="23">
        <v>8.1544000000000008</v>
      </c>
      <c r="BA281" s="23">
        <v>23.829699999999999</v>
      </c>
      <c r="BC281" s="24">
        <v>15.948600000000001</v>
      </c>
      <c r="BE281" s="1" t="str">
        <f t="shared" si="4"/>
        <v>No</v>
      </c>
    </row>
    <row r="282" spans="1:57" ht="11.25" customHeight="1">
      <c r="A282" s="7" t="s">
        <v>551</v>
      </c>
      <c r="B282" s="7" t="s">
        <v>552</v>
      </c>
      <c r="C282" s="37" t="s">
        <v>36</v>
      </c>
      <c r="D282" s="296">
        <v>1014</v>
      </c>
      <c r="E282" s="297">
        <v>10014</v>
      </c>
      <c r="F282" s="27" t="s">
        <v>142</v>
      </c>
      <c r="G282" s="73" t="s">
        <v>137</v>
      </c>
      <c r="H282" s="35">
        <v>486514</v>
      </c>
      <c r="I282" s="35">
        <v>99</v>
      </c>
      <c r="J282" s="37" t="s">
        <v>9</v>
      </c>
      <c r="K282" s="37" t="s">
        <v>138</v>
      </c>
      <c r="L282" s="8">
        <v>10</v>
      </c>
      <c r="M282" s="8">
        <v>33145</v>
      </c>
      <c r="N282" s="9"/>
      <c r="O282" s="8">
        <v>6625</v>
      </c>
      <c r="P282" s="9"/>
      <c r="Q282" s="8">
        <v>487</v>
      </c>
      <c r="R282" s="9"/>
      <c r="S282" s="8">
        <v>4128</v>
      </c>
      <c r="T282" s="9"/>
      <c r="U282" s="8">
        <v>0</v>
      </c>
      <c r="V282" s="9"/>
      <c r="W282" s="33">
        <v>44385</v>
      </c>
      <c r="X282" s="9"/>
      <c r="Y282" s="30">
        <v>16.5</v>
      </c>
      <c r="Z282" s="9"/>
      <c r="AA282" s="30">
        <v>2.9</v>
      </c>
      <c r="AB282" s="9"/>
      <c r="AC282" s="30">
        <v>0.3</v>
      </c>
      <c r="AD282" s="9"/>
      <c r="AE282" s="30">
        <v>2.2000000000000002</v>
      </c>
      <c r="AF282" s="9"/>
      <c r="AG282" s="30">
        <v>0</v>
      </c>
      <c r="AH282" s="9"/>
      <c r="AI282" s="32">
        <v>21.9</v>
      </c>
      <c r="AJ282" s="12"/>
      <c r="AK282" s="22">
        <v>664877</v>
      </c>
      <c r="AM282" s="22">
        <v>172534</v>
      </c>
      <c r="AO282" s="22">
        <v>14912</v>
      </c>
      <c r="AQ282" s="22">
        <v>133141</v>
      </c>
      <c r="AS282" s="26">
        <v>985464</v>
      </c>
      <c r="AU282" s="23">
        <v>20.0596</v>
      </c>
      <c r="AW282" s="23">
        <v>26.042899999999999</v>
      </c>
      <c r="AY282" s="23">
        <v>30.620100000000001</v>
      </c>
      <c r="BA282" s="23">
        <v>32.253100000000003</v>
      </c>
      <c r="BC282" s="24">
        <v>22.2026</v>
      </c>
      <c r="BE282" s="1" t="str">
        <f t="shared" si="4"/>
        <v>No</v>
      </c>
    </row>
    <row r="283" spans="1:57" ht="11.25" customHeight="1">
      <c r="A283" s="7" t="s">
        <v>261</v>
      </c>
      <c r="B283" s="7" t="s">
        <v>260</v>
      </c>
      <c r="C283" s="37" t="s">
        <v>22</v>
      </c>
      <c r="D283" s="296">
        <v>1055</v>
      </c>
      <c r="E283" s="297">
        <v>10055</v>
      </c>
      <c r="F283" s="27" t="s">
        <v>136</v>
      </c>
      <c r="G283" s="73" t="s">
        <v>137</v>
      </c>
      <c r="H283" s="35">
        <v>562839</v>
      </c>
      <c r="I283" s="35">
        <v>98</v>
      </c>
      <c r="J283" s="37" t="s">
        <v>6</v>
      </c>
      <c r="K283" s="37" t="s">
        <v>138</v>
      </c>
      <c r="L283" s="8">
        <v>98</v>
      </c>
      <c r="M283" s="8">
        <v>508838</v>
      </c>
      <c r="N283" s="9"/>
      <c r="O283" s="8">
        <v>114370</v>
      </c>
      <c r="P283" s="9"/>
      <c r="Q283" s="8">
        <v>19913</v>
      </c>
      <c r="R283" s="9"/>
      <c r="S283" s="8">
        <v>59872</v>
      </c>
      <c r="T283" s="9"/>
      <c r="U283" s="8">
        <v>0</v>
      </c>
      <c r="V283" s="9"/>
      <c r="W283" s="33">
        <v>702993</v>
      </c>
      <c r="X283" s="9"/>
      <c r="Y283" s="30">
        <v>240</v>
      </c>
      <c r="Z283" s="9"/>
      <c r="AA283" s="30">
        <v>56</v>
      </c>
      <c r="AB283" s="9"/>
      <c r="AC283" s="30">
        <v>10</v>
      </c>
      <c r="AD283" s="9"/>
      <c r="AE283" s="30">
        <v>42</v>
      </c>
      <c r="AF283" s="9"/>
      <c r="AG283" s="30">
        <v>0</v>
      </c>
      <c r="AH283" s="9"/>
      <c r="AI283" s="32">
        <v>348</v>
      </c>
      <c r="AJ283" s="12"/>
      <c r="AK283" s="22">
        <v>15329161</v>
      </c>
      <c r="AM283" s="22">
        <v>3523166</v>
      </c>
      <c r="AO283" s="22">
        <v>694987</v>
      </c>
      <c r="AQ283" s="22">
        <v>1808032</v>
      </c>
      <c r="AS283" s="26">
        <v>21355346</v>
      </c>
      <c r="AU283" s="23">
        <v>30.125800000000002</v>
      </c>
      <c r="AW283" s="23">
        <v>30.805</v>
      </c>
      <c r="AY283" s="23">
        <v>34.901200000000003</v>
      </c>
      <c r="BA283" s="23">
        <v>30.1983</v>
      </c>
      <c r="BC283" s="24">
        <v>30.377800000000001</v>
      </c>
      <c r="BE283" s="1" t="str">
        <f t="shared" si="4"/>
        <v>No</v>
      </c>
    </row>
    <row r="284" spans="1:57" ht="11.25" customHeight="1">
      <c r="A284" s="7" t="s">
        <v>497</v>
      </c>
      <c r="B284" s="7" t="s">
        <v>498</v>
      </c>
      <c r="C284" s="37" t="s">
        <v>48</v>
      </c>
      <c r="D284" s="296">
        <v>2128</v>
      </c>
      <c r="E284" s="297">
        <v>20128</v>
      </c>
      <c r="F284" s="27" t="s">
        <v>149</v>
      </c>
      <c r="G284" s="73" t="s">
        <v>137</v>
      </c>
      <c r="H284" s="35">
        <v>18351295</v>
      </c>
      <c r="I284" s="35">
        <v>98</v>
      </c>
      <c r="J284" s="37" t="s">
        <v>13</v>
      </c>
      <c r="K284" s="37" t="s">
        <v>138</v>
      </c>
      <c r="L284" s="8">
        <v>98</v>
      </c>
      <c r="M284" s="8">
        <v>315780</v>
      </c>
      <c r="N284" s="9"/>
      <c r="O284" s="8">
        <v>102644</v>
      </c>
      <c r="P284" s="9"/>
      <c r="Q284" s="8">
        <v>0</v>
      </c>
      <c r="R284" s="9"/>
      <c r="S284" s="8">
        <v>55584</v>
      </c>
      <c r="T284" s="9"/>
      <c r="U284" s="8">
        <v>0</v>
      </c>
      <c r="V284" s="9"/>
      <c r="W284" s="33">
        <v>474008</v>
      </c>
      <c r="X284" s="9"/>
      <c r="Y284" s="30">
        <v>206</v>
      </c>
      <c r="Z284" s="9"/>
      <c r="AA284" s="30">
        <v>38</v>
      </c>
      <c r="AB284" s="9"/>
      <c r="AC284" s="30">
        <v>0</v>
      </c>
      <c r="AD284" s="9"/>
      <c r="AE284" s="30">
        <v>19</v>
      </c>
      <c r="AF284" s="9"/>
      <c r="AG284" s="30">
        <v>0</v>
      </c>
      <c r="AH284" s="9"/>
      <c r="AI284" s="32">
        <v>263</v>
      </c>
      <c r="AJ284" s="12"/>
      <c r="AK284" s="22">
        <v>9411248</v>
      </c>
      <c r="AM284" s="22">
        <v>2168885</v>
      </c>
      <c r="AO284" s="22">
        <v>0</v>
      </c>
      <c r="AQ284" s="22">
        <v>1289077</v>
      </c>
      <c r="AS284" s="26">
        <v>12869210</v>
      </c>
      <c r="AU284" s="23">
        <v>29.8032</v>
      </c>
      <c r="AW284" s="23">
        <v>21.130199999999999</v>
      </c>
      <c r="BA284" s="23">
        <v>23.191500000000001</v>
      </c>
      <c r="BC284" s="24">
        <v>27.149799999999999</v>
      </c>
      <c r="BE284" s="1" t="str">
        <f t="shared" si="4"/>
        <v>No</v>
      </c>
    </row>
    <row r="285" spans="1:57" ht="11.25" customHeight="1">
      <c r="A285" s="7" t="s">
        <v>999</v>
      </c>
      <c r="B285" s="7" t="s">
        <v>220</v>
      </c>
      <c r="C285" s="37" t="s">
        <v>44</v>
      </c>
      <c r="D285" s="296">
        <v>4228</v>
      </c>
      <c r="E285" s="297">
        <v>40228</v>
      </c>
      <c r="F285" s="27" t="s">
        <v>140</v>
      </c>
      <c r="G285" s="73" t="s">
        <v>137</v>
      </c>
      <c r="H285" s="35">
        <v>1249442</v>
      </c>
      <c r="I285" s="35">
        <v>98</v>
      </c>
      <c r="J285" s="37" t="s">
        <v>9</v>
      </c>
      <c r="K285" s="37" t="s">
        <v>138</v>
      </c>
      <c r="L285" s="8">
        <v>22</v>
      </c>
      <c r="M285" s="8">
        <v>51153</v>
      </c>
      <c r="N285" s="9"/>
      <c r="O285" s="8">
        <v>0</v>
      </c>
      <c r="P285" s="9"/>
      <c r="Q285" s="8">
        <v>0</v>
      </c>
      <c r="R285" s="9"/>
      <c r="S285" s="8">
        <v>43152</v>
      </c>
      <c r="T285" s="9"/>
      <c r="U285" s="8">
        <v>0</v>
      </c>
      <c r="V285" s="9"/>
      <c r="W285" s="33">
        <v>94305</v>
      </c>
      <c r="X285" s="9"/>
      <c r="Y285" s="30">
        <v>29</v>
      </c>
      <c r="Z285" s="9"/>
      <c r="AA285" s="30">
        <v>0</v>
      </c>
      <c r="AB285" s="9"/>
      <c r="AC285" s="30">
        <v>0</v>
      </c>
      <c r="AD285" s="9"/>
      <c r="AE285" s="30">
        <v>24</v>
      </c>
      <c r="AF285" s="9"/>
      <c r="AG285" s="30">
        <v>0</v>
      </c>
      <c r="AH285" s="9"/>
      <c r="AI285" s="32">
        <v>53</v>
      </c>
      <c r="AJ285" s="12"/>
      <c r="AK285" s="22">
        <v>766753</v>
      </c>
      <c r="AM285" s="22">
        <v>0</v>
      </c>
      <c r="AO285" s="22">
        <v>0</v>
      </c>
      <c r="AQ285" s="22">
        <v>1097769</v>
      </c>
      <c r="AS285" s="26">
        <v>1864522</v>
      </c>
      <c r="AU285" s="23">
        <v>14.9894</v>
      </c>
      <c r="BA285" s="23">
        <v>25.439599999999999</v>
      </c>
      <c r="BC285" s="24">
        <v>19.7712</v>
      </c>
      <c r="BE285" s="1" t="str">
        <f t="shared" si="4"/>
        <v>No</v>
      </c>
    </row>
    <row r="286" spans="1:57" ht="11.25" customHeight="1">
      <c r="A286" s="7" t="s">
        <v>500</v>
      </c>
      <c r="B286" s="7" t="s">
        <v>501</v>
      </c>
      <c r="C286" s="37" t="s">
        <v>12</v>
      </c>
      <c r="D286" s="296">
        <v>9079</v>
      </c>
      <c r="E286" s="297">
        <v>90079</v>
      </c>
      <c r="F286" s="27" t="s">
        <v>142</v>
      </c>
      <c r="G286" s="73" t="s">
        <v>137</v>
      </c>
      <c r="H286" s="35">
        <v>345580</v>
      </c>
      <c r="I286" s="35">
        <v>96</v>
      </c>
      <c r="J286" s="37" t="s">
        <v>6</v>
      </c>
      <c r="K286" s="37" t="s">
        <v>138</v>
      </c>
      <c r="L286" s="8">
        <v>57</v>
      </c>
      <c r="M286" s="8">
        <v>334105</v>
      </c>
      <c r="N286" s="9"/>
      <c r="O286" s="8">
        <v>54876</v>
      </c>
      <c r="P286" s="9"/>
      <c r="Q286" s="8">
        <v>22296</v>
      </c>
      <c r="R286" s="9"/>
      <c r="S286" s="8">
        <v>99575</v>
      </c>
      <c r="T286" s="9"/>
      <c r="U286" s="8">
        <v>0</v>
      </c>
      <c r="V286" s="9"/>
      <c r="W286" s="33">
        <v>510852</v>
      </c>
      <c r="X286" s="9"/>
      <c r="Y286" s="30">
        <v>169.73</v>
      </c>
      <c r="Z286" s="9"/>
      <c r="AA286" s="30">
        <v>30.45</v>
      </c>
      <c r="AB286" s="9"/>
      <c r="AC286" s="30">
        <v>11.35</v>
      </c>
      <c r="AD286" s="9"/>
      <c r="AE286" s="30">
        <v>59.14</v>
      </c>
      <c r="AF286" s="9"/>
      <c r="AG286" s="30">
        <v>0</v>
      </c>
      <c r="AH286" s="9"/>
      <c r="AI286" s="32">
        <v>270.67</v>
      </c>
      <c r="AJ286" s="12"/>
      <c r="AK286" s="22">
        <v>6908314</v>
      </c>
      <c r="AM286" s="22">
        <v>1506657</v>
      </c>
      <c r="AO286" s="22">
        <v>466226</v>
      </c>
      <c r="AQ286" s="22">
        <v>2542439</v>
      </c>
      <c r="AS286" s="26">
        <v>11423636</v>
      </c>
      <c r="AU286" s="23">
        <v>20.677099999999999</v>
      </c>
      <c r="AW286" s="23">
        <v>27.4557</v>
      </c>
      <c r="AY286" s="23">
        <v>20.910699999999999</v>
      </c>
      <c r="BA286" s="23">
        <v>25.532900000000001</v>
      </c>
      <c r="BC286" s="24">
        <v>22.361899999999999</v>
      </c>
      <c r="BE286" s="1" t="str">
        <f t="shared" si="4"/>
        <v>No</v>
      </c>
    </row>
    <row r="287" spans="1:57" ht="11.25" customHeight="1">
      <c r="A287" s="7" t="s">
        <v>500</v>
      </c>
      <c r="B287" s="7" t="s">
        <v>501</v>
      </c>
      <c r="C287" s="37" t="s">
        <v>12</v>
      </c>
      <c r="D287" s="296">
        <v>9079</v>
      </c>
      <c r="E287" s="297">
        <v>90079</v>
      </c>
      <c r="F287" s="27" t="s">
        <v>142</v>
      </c>
      <c r="G287" s="73" t="s">
        <v>137</v>
      </c>
      <c r="H287" s="35">
        <v>345580</v>
      </c>
      <c r="I287" s="35">
        <v>96</v>
      </c>
      <c r="J287" s="37" t="s">
        <v>9</v>
      </c>
      <c r="K287" s="37" t="s">
        <v>138</v>
      </c>
      <c r="L287" s="8">
        <v>30</v>
      </c>
      <c r="M287" s="8">
        <v>128892</v>
      </c>
      <c r="N287" s="9"/>
      <c r="O287" s="8">
        <v>14922</v>
      </c>
      <c r="P287" s="9"/>
      <c r="Q287" s="8">
        <v>3069</v>
      </c>
      <c r="R287" s="9"/>
      <c r="S287" s="8">
        <v>6793</v>
      </c>
      <c r="T287" s="9"/>
      <c r="U287" s="8">
        <v>0</v>
      </c>
      <c r="V287" s="9"/>
      <c r="W287" s="33">
        <v>153676</v>
      </c>
      <c r="X287" s="9"/>
      <c r="Y287" s="30">
        <v>67.27</v>
      </c>
      <c r="Z287" s="9"/>
      <c r="AA287" s="30">
        <v>8.5500000000000007</v>
      </c>
      <c r="AB287" s="9"/>
      <c r="AC287" s="30">
        <v>1.65</v>
      </c>
      <c r="AD287" s="9"/>
      <c r="AE287" s="30">
        <v>3.99</v>
      </c>
      <c r="AF287" s="9"/>
      <c r="AG287" s="30">
        <v>0</v>
      </c>
      <c r="AH287" s="9"/>
      <c r="AI287" s="32">
        <v>81.459999999999994</v>
      </c>
      <c r="AJ287" s="12"/>
      <c r="AK287" s="22">
        <v>2492937</v>
      </c>
      <c r="AM287" s="22">
        <v>415605</v>
      </c>
      <c r="AO287" s="22">
        <v>79571</v>
      </c>
      <c r="AQ287" s="22">
        <v>180997</v>
      </c>
      <c r="AS287" s="26">
        <v>3169110</v>
      </c>
      <c r="AU287" s="23">
        <v>19.3413</v>
      </c>
      <c r="AW287" s="23">
        <v>27.851800000000001</v>
      </c>
      <c r="AY287" s="23">
        <v>25.927299999999999</v>
      </c>
      <c r="BA287" s="23">
        <v>26.644600000000001</v>
      </c>
      <c r="BC287" s="24">
        <v>20.622</v>
      </c>
      <c r="BE287" s="1" t="str">
        <f t="shared" si="4"/>
        <v>No</v>
      </c>
    </row>
    <row r="288" spans="1:57" ht="11.25" customHeight="1">
      <c r="A288" s="7" t="s">
        <v>1000</v>
      </c>
      <c r="B288" s="7" t="s">
        <v>443</v>
      </c>
      <c r="C288" s="37" t="s">
        <v>21</v>
      </c>
      <c r="D288" s="296">
        <v>8109</v>
      </c>
      <c r="E288" s="297">
        <v>80109</v>
      </c>
      <c r="F288" s="27" t="s">
        <v>196</v>
      </c>
      <c r="G288" s="73" t="s">
        <v>137</v>
      </c>
      <c r="H288" s="35">
        <v>2374203</v>
      </c>
      <c r="I288" s="35">
        <v>95</v>
      </c>
      <c r="J288" s="37" t="s">
        <v>7</v>
      </c>
      <c r="K288" s="37" t="s">
        <v>138</v>
      </c>
      <c r="L288" s="8">
        <v>95</v>
      </c>
      <c r="M288" s="8">
        <v>0</v>
      </c>
      <c r="N288" s="9"/>
      <c r="O288" s="8">
        <v>0</v>
      </c>
      <c r="P288" s="9"/>
      <c r="Q288" s="8">
        <v>0</v>
      </c>
      <c r="R288" s="9"/>
      <c r="S288" s="8">
        <v>10770</v>
      </c>
      <c r="T288" s="9"/>
      <c r="U288" s="8">
        <v>0</v>
      </c>
      <c r="V288" s="9"/>
      <c r="W288" s="33">
        <v>10770</v>
      </c>
      <c r="X288" s="9"/>
      <c r="Y288" s="30">
        <v>0</v>
      </c>
      <c r="Z288" s="9"/>
      <c r="AA288" s="30">
        <v>0</v>
      </c>
      <c r="AB288" s="9"/>
      <c r="AC288" s="30">
        <v>0</v>
      </c>
      <c r="AD288" s="9"/>
      <c r="AE288" s="30">
        <v>6</v>
      </c>
      <c r="AF288" s="9"/>
      <c r="AG288" s="30">
        <v>0</v>
      </c>
      <c r="AH288" s="9"/>
      <c r="AI288" s="32">
        <v>6</v>
      </c>
      <c r="AJ288" s="12"/>
      <c r="AK288" s="22">
        <v>0</v>
      </c>
      <c r="AM288" s="22">
        <v>0</v>
      </c>
      <c r="AO288" s="22">
        <v>0</v>
      </c>
      <c r="AQ288" s="22">
        <v>226710</v>
      </c>
      <c r="AS288" s="26">
        <v>226710</v>
      </c>
      <c r="BA288" s="23">
        <v>21.0501</v>
      </c>
      <c r="BC288" s="24">
        <v>21.0501</v>
      </c>
      <c r="BE288" s="1" t="str">
        <f t="shared" si="4"/>
        <v>No</v>
      </c>
    </row>
    <row r="289" spans="1:57" ht="11.25" customHeight="1">
      <c r="A289" s="7" t="s">
        <v>1001</v>
      </c>
      <c r="B289" s="7" t="s">
        <v>227</v>
      </c>
      <c r="C289" s="37" t="s">
        <v>68</v>
      </c>
      <c r="D289" s="296">
        <v>6010</v>
      </c>
      <c r="E289" s="297">
        <v>60010</v>
      </c>
      <c r="F289" s="27" t="s">
        <v>140</v>
      </c>
      <c r="G289" s="73" t="s">
        <v>137</v>
      </c>
      <c r="H289" s="35">
        <v>237356</v>
      </c>
      <c r="I289" s="35">
        <v>94</v>
      </c>
      <c r="J289" s="37" t="s">
        <v>6</v>
      </c>
      <c r="K289" s="37" t="s">
        <v>138</v>
      </c>
      <c r="L289" s="8">
        <v>65</v>
      </c>
      <c r="M289" s="8">
        <v>199107</v>
      </c>
      <c r="N289" s="9"/>
      <c r="O289" s="8">
        <v>54869</v>
      </c>
      <c r="P289" s="9"/>
      <c r="Q289" s="8">
        <v>5216</v>
      </c>
      <c r="R289" s="9"/>
      <c r="S289" s="8">
        <v>16851</v>
      </c>
      <c r="T289" s="9"/>
      <c r="U289" s="8">
        <v>0</v>
      </c>
      <c r="V289" s="9"/>
      <c r="W289" s="33">
        <v>276043</v>
      </c>
      <c r="X289" s="9"/>
      <c r="Y289" s="30">
        <v>123</v>
      </c>
      <c r="Z289" s="9"/>
      <c r="AA289" s="30">
        <v>28.75</v>
      </c>
      <c r="AB289" s="9"/>
      <c r="AC289" s="30">
        <v>2.75</v>
      </c>
      <c r="AD289" s="9"/>
      <c r="AE289" s="30">
        <v>9</v>
      </c>
      <c r="AF289" s="9"/>
      <c r="AG289" s="30">
        <v>0</v>
      </c>
      <c r="AH289" s="9"/>
      <c r="AI289" s="32">
        <v>163.5</v>
      </c>
      <c r="AJ289" s="12"/>
      <c r="AK289" s="22">
        <v>2762753</v>
      </c>
      <c r="AM289" s="22">
        <v>834411</v>
      </c>
      <c r="AO289" s="22">
        <v>78746</v>
      </c>
      <c r="AQ289" s="22">
        <v>348031</v>
      </c>
      <c r="AS289" s="26">
        <v>4023941</v>
      </c>
      <c r="AU289" s="23">
        <v>13.8757</v>
      </c>
      <c r="AW289" s="23">
        <v>15.2073</v>
      </c>
      <c r="AY289" s="23">
        <v>15.097</v>
      </c>
      <c r="BA289" s="23">
        <v>20.653400000000001</v>
      </c>
      <c r="BC289" s="24">
        <v>14.577199999999999</v>
      </c>
      <c r="BE289" s="1" t="str">
        <f t="shared" si="4"/>
        <v>No</v>
      </c>
    </row>
    <row r="290" spans="1:57" ht="11.25" customHeight="1">
      <c r="A290" s="7" t="s">
        <v>1001</v>
      </c>
      <c r="B290" s="7" t="s">
        <v>227</v>
      </c>
      <c r="C290" s="37" t="s">
        <v>68</v>
      </c>
      <c r="D290" s="296">
        <v>6010</v>
      </c>
      <c r="E290" s="297">
        <v>60010</v>
      </c>
      <c r="F290" s="27" t="s">
        <v>140</v>
      </c>
      <c r="G290" s="73" t="s">
        <v>137</v>
      </c>
      <c r="H290" s="35">
        <v>237356</v>
      </c>
      <c r="I290" s="35">
        <v>94</v>
      </c>
      <c r="J290" s="37" t="s">
        <v>9</v>
      </c>
      <c r="K290" s="37" t="s">
        <v>138</v>
      </c>
      <c r="L290" s="8">
        <v>29</v>
      </c>
      <c r="M290" s="8">
        <v>59394</v>
      </c>
      <c r="N290" s="9"/>
      <c r="O290" s="8">
        <v>15841</v>
      </c>
      <c r="P290" s="9"/>
      <c r="Q290" s="8">
        <v>2545</v>
      </c>
      <c r="R290" s="9"/>
      <c r="S290" s="8">
        <v>5933</v>
      </c>
      <c r="T290" s="9"/>
      <c r="U290" s="8">
        <v>0</v>
      </c>
      <c r="V290" s="9"/>
      <c r="W290" s="33">
        <v>83713</v>
      </c>
      <c r="X290" s="9"/>
      <c r="Y290" s="30">
        <v>30</v>
      </c>
      <c r="Z290" s="9"/>
      <c r="AA290" s="30">
        <v>8.25</v>
      </c>
      <c r="AB290" s="9"/>
      <c r="AC290" s="30">
        <v>1.25</v>
      </c>
      <c r="AD290" s="9"/>
      <c r="AE290" s="30">
        <v>3</v>
      </c>
      <c r="AF290" s="9"/>
      <c r="AG290" s="30">
        <v>0</v>
      </c>
      <c r="AH290" s="9"/>
      <c r="AI290" s="32">
        <v>42.5</v>
      </c>
      <c r="AJ290" s="12"/>
      <c r="AK290" s="22">
        <v>824043</v>
      </c>
      <c r="AM290" s="22">
        <v>245682</v>
      </c>
      <c r="AO290" s="22">
        <v>38415</v>
      </c>
      <c r="AQ290" s="22">
        <v>125943</v>
      </c>
      <c r="AS290" s="26">
        <v>1234083</v>
      </c>
      <c r="AU290" s="23">
        <v>13.8742</v>
      </c>
      <c r="AW290" s="23">
        <v>15.5092</v>
      </c>
      <c r="AY290" s="23">
        <v>15.0943</v>
      </c>
      <c r="BA290" s="23">
        <v>21.227499999999999</v>
      </c>
      <c r="BC290" s="24">
        <v>14.7418</v>
      </c>
      <c r="BE290" s="1" t="str">
        <f t="shared" si="4"/>
        <v>No</v>
      </c>
    </row>
    <row r="291" spans="1:57" ht="11.25" customHeight="1">
      <c r="A291" s="7" t="s">
        <v>467</v>
      </c>
      <c r="B291" s="7" t="s">
        <v>468</v>
      </c>
      <c r="C291" s="37" t="s">
        <v>12</v>
      </c>
      <c r="D291" s="296">
        <v>9020</v>
      </c>
      <c r="E291" s="297">
        <v>90020</v>
      </c>
      <c r="F291" s="27" t="s">
        <v>142</v>
      </c>
      <c r="G291" s="73" t="s">
        <v>137</v>
      </c>
      <c r="H291" s="35">
        <v>195861</v>
      </c>
      <c r="I291" s="35">
        <v>93</v>
      </c>
      <c r="J291" s="37" t="s">
        <v>6</v>
      </c>
      <c r="K291" s="37" t="s">
        <v>138</v>
      </c>
      <c r="L291" s="8">
        <v>93</v>
      </c>
      <c r="M291" s="8">
        <v>333821</v>
      </c>
      <c r="N291" s="9"/>
      <c r="O291" s="8">
        <v>50880</v>
      </c>
      <c r="P291" s="9"/>
      <c r="Q291" s="8">
        <v>5939</v>
      </c>
      <c r="R291" s="9"/>
      <c r="S291" s="8">
        <v>29976</v>
      </c>
      <c r="T291" s="9"/>
      <c r="U291" s="8">
        <v>693</v>
      </c>
      <c r="V291" s="9"/>
      <c r="W291" s="33">
        <v>421309</v>
      </c>
      <c r="X291" s="9"/>
      <c r="Y291" s="30">
        <v>163.66</v>
      </c>
      <c r="Z291" s="9"/>
      <c r="AA291" s="30">
        <v>27.7</v>
      </c>
      <c r="AB291" s="9"/>
      <c r="AC291" s="30">
        <v>3.34</v>
      </c>
      <c r="AD291" s="9"/>
      <c r="AE291" s="30">
        <v>17</v>
      </c>
      <c r="AF291" s="9"/>
      <c r="AG291" s="30">
        <v>0.3</v>
      </c>
      <c r="AH291" s="9"/>
      <c r="AI291" s="32">
        <v>212</v>
      </c>
      <c r="AJ291" s="12"/>
      <c r="AK291" s="22">
        <v>8933776</v>
      </c>
      <c r="AM291" s="22">
        <v>1481732</v>
      </c>
      <c r="AO291" s="22">
        <v>174180</v>
      </c>
      <c r="AQ291" s="22">
        <v>1230653</v>
      </c>
      <c r="AS291" s="26">
        <v>11820341</v>
      </c>
      <c r="AU291" s="23">
        <v>26.7622</v>
      </c>
      <c r="AW291" s="23">
        <v>29.1221</v>
      </c>
      <c r="AY291" s="23">
        <v>29.328199999999999</v>
      </c>
      <c r="BA291" s="23">
        <v>41.054600000000001</v>
      </c>
      <c r="BC291" s="24">
        <v>28.0562</v>
      </c>
      <c r="BE291" s="1" t="str">
        <f t="shared" si="4"/>
        <v>No</v>
      </c>
    </row>
    <row r="292" spans="1:57" ht="11.25" customHeight="1">
      <c r="A292" s="7" t="s">
        <v>1002</v>
      </c>
      <c r="B292" s="7" t="s">
        <v>219</v>
      </c>
      <c r="C292" s="37" t="s">
        <v>44</v>
      </c>
      <c r="D292" s="296">
        <v>4051</v>
      </c>
      <c r="E292" s="297">
        <v>40051</v>
      </c>
      <c r="F292" s="27" t="s">
        <v>140</v>
      </c>
      <c r="G292" s="73" t="s">
        <v>137</v>
      </c>
      <c r="H292" s="35">
        <v>347602</v>
      </c>
      <c r="I292" s="35">
        <v>93</v>
      </c>
      <c r="J292" s="37" t="s">
        <v>6</v>
      </c>
      <c r="K292" s="37" t="s">
        <v>138</v>
      </c>
      <c r="L292" s="8">
        <v>79</v>
      </c>
      <c r="M292" s="8">
        <v>286424</v>
      </c>
      <c r="N292" s="9"/>
      <c r="O292" s="8">
        <v>51599</v>
      </c>
      <c r="P292" s="9"/>
      <c r="Q292" s="8">
        <v>3398</v>
      </c>
      <c r="R292" s="9"/>
      <c r="S292" s="8">
        <v>26137</v>
      </c>
      <c r="T292" s="9"/>
      <c r="U292" s="8">
        <v>0</v>
      </c>
      <c r="V292" s="9"/>
      <c r="W292" s="33">
        <v>367558</v>
      </c>
      <c r="X292" s="9"/>
      <c r="Y292" s="30">
        <v>133.80000000000001</v>
      </c>
      <c r="Z292" s="9"/>
      <c r="AA292" s="30">
        <v>24.36</v>
      </c>
      <c r="AB292" s="9"/>
      <c r="AC292" s="30">
        <v>1.75</v>
      </c>
      <c r="AD292" s="9"/>
      <c r="AE292" s="30">
        <v>12</v>
      </c>
      <c r="AF292" s="9"/>
      <c r="AG292" s="30">
        <v>0</v>
      </c>
      <c r="AH292" s="9"/>
      <c r="AI292" s="32">
        <v>171.91</v>
      </c>
      <c r="AJ292" s="12"/>
      <c r="AK292" s="22">
        <v>4375956</v>
      </c>
      <c r="AM292" s="22">
        <v>952164</v>
      </c>
      <c r="AO292" s="22">
        <v>84027</v>
      </c>
      <c r="AQ292" s="22">
        <v>553624</v>
      </c>
      <c r="AS292" s="26">
        <v>5965771</v>
      </c>
      <c r="AU292" s="23">
        <v>15.277900000000001</v>
      </c>
      <c r="AW292" s="23">
        <v>18.453099999999999</v>
      </c>
      <c r="AY292" s="23">
        <v>24.728400000000001</v>
      </c>
      <c r="BA292" s="23">
        <v>21.1816</v>
      </c>
      <c r="BC292" s="24">
        <v>16.230799999999999</v>
      </c>
      <c r="BE292" s="1" t="str">
        <f t="shared" si="4"/>
        <v>No</v>
      </c>
    </row>
    <row r="293" spans="1:57" ht="11.25" customHeight="1">
      <c r="A293" s="7" t="s">
        <v>1002</v>
      </c>
      <c r="B293" s="7" t="s">
        <v>219</v>
      </c>
      <c r="C293" s="37" t="s">
        <v>44</v>
      </c>
      <c r="D293" s="296">
        <v>4051</v>
      </c>
      <c r="E293" s="297">
        <v>40051</v>
      </c>
      <c r="F293" s="27" t="s">
        <v>140</v>
      </c>
      <c r="G293" s="73" t="s">
        <v>137</v>
      </c>
      <c r="H293" s="35">
        <v>347602</v>
      </c>
      <c r="I293" s="35">
        <v>93</v>
      </c>
      <c r="J293" s="37" t="s">
        <v>9</v>
      </c>
      <c r="K293" s="37" t="s">
        <v>138</v>
      </c>
      <c r="L293" s="8">
        <v>14</v>
      </c>
      <c r="M293" s="8">
        <v>53054</v>
      </c>
      <c r="N293" s="9"/>
      <c r="O293" s="8">
        <v>9857</v>
      </c>
      <c r="P293" s="9"/>
      <c r="Q293" s="8">
        <v>334</v>
      </c>
      <c r="R293" s="9"/>
      <c r="S293" s="8">
        <v>5145</v>
      </c>
      <c r="T293" s="9"/>
      <c r="U293" s="8">
        <v>0</v>
      </c>
      <c r="V293" s="9"/>
      <c r="W293" s="33">
        <v>68390</v>
      </c>
      <c r="X293" s="9"/>
      <c r="Y293" s="30">
        <v>23.8</v>
      </c>
      <c r="Z293" s="9"/>
      <c r="AA293" s="30">
        <v>4.6399999999999997</v>
      </c>
      <c r="AB293" s="9"/>
      <c r="AC293" s="30">
        <v>0.28999999999999998</v>
      </c>
      <c r="AD293" s="9"/>
      <c r="AE293" s="30">
        <v>2.5</v>
      </c>
      <c r="AF293" s="9"/>
      <c r="AG293" s="30">
        <v>0</v>
      </c>
      <c r="AH293" s="9"/>
      <c r="AI293" s="32">
        <v>31.23</v>
      </c>
      <c r="AJ293" s="12"/>
      <c r="AK293" s="22">
        <v>825359</v>
      </c>
      <c r="AM293" s="22">
        <v>181364</v>
      </c>
      <c r="AO293" s="22">
        <v>11555</v>
      </c>
      <c r="AQ293" s="22">
        <v>105452</v>
      </c>
      <c r="AS293" s="26">
        <v>1123730</v>
      </c>
      <c r="AU293" s="23">
        <v>15.557</v>
      </c>
      <c r="AW293" s="23">
        <v>18.3995</v>
      </c>
      <c r="AY293" s="23">
        <v>34.595799999999997</v>
      </c>
      <c r="BA293" s="23">
        <v>20.495999999999999</v>
      </c>
      <c r="BC293" s="24">
        <v>16.4312</v>
      </c>
      <c r="BE293" s="1" t="str">
        <f t="shared" si="4"/>
        <v>No</v>
      </c>
    </row>
    <row r="294" spans="1:57" ht="11.25" customHeight="1">
      <c r="A294" s="7" t="s">
        <v>387</v>
      </c>
      <c r="B294" s="7" t="s">
        <v>388</v>
      </c>
      <c r="C294" s="37" t="s">
        <v>59</v>
      </c>
      <c r="D294" s="296">
        <v>6018</v>
      </c>
      <c r="E294" s="297">
        <v>60018</v>
      </c>
      <c r="F294" s="27" t="s">
        <v>140</v>
      </c>
      <c r="G294" s="73" t="s">
        <v>137</v>
      </c>
      <c r="H294" s="35">
        <v>655479</v>
      </c>
      <c r="I294" s="35">
        <v>92</v>
      </c>
      <c r="J294" s="37" t="s">
        <v>6</v>
      </c>
      <c r="K294" s="37" t="s">
        <v>138</v>
      </c>
      <c r="L294" s="8">
        <v>52</v>
      </c>
      <c r="M294" s="8">
        <v>252946</v>
      </c>
      <c r="N294" s="9"/>
      <c r="O294" s="8">
        <v>55506</v>
      </c>
      <c r="P294" s="9"/>
      <c r="Q294" s="8">
        <v>3944</v>
      </c>
      <c r="R294" s="9"/>
      <c r="S294" s="8">
        <v>70144</v>
      </c>
      <c r="T294" s="9"/>
      <c r="U294" s="8">
        <v>0</v>
      </c>
      <c r="V294" s="9"/>
      <c r="W294" s="33">
        <v>382540</v>
      </c>
      <c r="X294" s="9"/>
      <c r="Y294" s="30">
        <v>114</v>
      </c>
      <c r="Z294" s="9"/>
      <c r="AA294" s="30">
        <v>28</v>
      </c>
      <c r="AB294" s="9"/>
      <c r="AC294" s="30">
        <v>2</v>
      </c>
      <c r="AD294" s="9"/>
      <c r="AE294" s="30">
        <v>36</v>
      </c>
      <c r="AF294" s="9"/>
      <c r="AG294" s="30">
        <v>0</v>
      </c>
      <c r="AH294" s="9"/>
      <c r="AI294" s="32">
        <v>180</v>
      </c>
      <c r="AJ294" s="12"/>
      <c r="AK294" s="22">
        <v>4350028</v>
      </c>
      <c r="AM294" s="22">
        <v>893949</v>
      </c>
      <c r="AO294" s="22">
        <v>84724</v>
      </c>
      <c r="AQ294" s="22">
        <v>1188263</v>
      </c>
      <c r="AS294" s="26">
        <v>6516964</v>
      </c>
      <c r="AU294" s="23">
        <v>17.197500000000002</v>
      </c>
      <c r="AW294" s="23">
        <v>16.105399999999999</v>
      </c>
      <c r="AY294" s="23">
        <v>21.4817</v>
      </c>
      <c r="BA294" s="23">
        <v>16.940300000000001</v>
      </c>
      <c r="BC294" s="24">
        <v>17.036000000000001</v>
      </c>
      <c r="BE294" s="1" t="str">
        <f t="shared" si="4"/>
        <v>No</v>
      </c>
    </row>
    <row r="295" spans="1:57" ht="11.25" customHeight="1">
      <c r="A295" s="7" t="s">
        <v>465</v>
      </c>
      <c r="B295" s="7" t="s">
        <v>466</v>
      </c>
      <c r="C295" s="37" t="s">
        <v>12</v>
      </c>
      <c r="D295" s="296">
        <v>9012</v>
      </c>
      <c r="E295" s="297">
        <v>90012</v>
      </c>
      <c r="F295" s="27" t="s">
        <v>142</v>
      </c>
      <c r="G295" s="73" t="s">
        <v>137</v>
      </c>
      <c r="H295" s="35">
        <v>370583</v>
      </c>
      <c r="I295" s="35">
        <v>92</v>
      </c>
      <c r="J295" s="37" t="s">
        <v>6</v>
      </c>
      <c r="K295" s="37" t="s">
        <v>138</v>
      </c>
      <c r="L295" s="8">
        <v>41</v>
      </c>
      <c r="M295" s="8">
        <v>200265</v>
      </c>
      <c r="N295" s="9"/>
      <c r="O295" s="8">
        <v>64134</v>
      </c>
      <c r="P295" s="9"/>
      <c r="Q295" s="8">
        <v>30594</v>
      </c>
      <c r="R295" s="9"/>
      <c r="S295" s="8">
        <v>80262</v>
      </c>
      <c r="T295" s="9"/>
      <c r="U295" s="8">
        <v>0</v>
      </c>
      <c r="V295" s="9"/>
      <c r="W295" s="33">
        <v>375255</v>
      </c>
      <c r="X295" s="9"/>
      <c r="Y295" s="30">
        <v>107</v>
      </c>
      <c r="Z295" s="9"/>
      <c r="AA295" s="30">
        <v>29</v>
      </c>
      <c r="AB295" s="9"/>
      <c r="AC295" s="30">
        <v>14</v>
      </c>
      <c r="AD295" s="9"/>
      <c r="AE295" s="30">
        <v>47</v>
      </c>
      <c r="AF295" s="9"/>
      <c r="AG295" s="30">
        <v>0</v>
      </c>
      <c r="AH295" s="9"/>
      <c r="AI295" s="32">
        <v>197</v>
      </c>
      <c r="AJ295" s="12"/>
      <c r="AK295" s="22">
        <v>4643706</v>
      </c>
      <c r="AM295" s="22">
        <v>1513639</v>
      </c>
      <c r="AO295" s="22">
        <v>439611</v>
      </c>
      <c r="AQ295" s="22">
        <v>2492199</v>
      </c>
      <c r="AS295" s="26">
        <v>9089155</v>
      </c>
      <c r="AU295" s="23">
        <v>23.187799999999999</v>
      </c>
      <c r="AW295" s="23">
        <v>23.601199999999999</v>
      </c>
      <c r="AY295" s="23">
        <v>14.369199999999999</v>
      </c>
      <c r="BA295" s="23">
        <v>31.050799999999999</v>
      </c>
      <c r="BC295" s="24">
        <v>24.221299999999999</v>
      </c>
      <c r="BE295" s="1" t="str">
        <f t="shared" si="4"/>
        <v>No</v>
      </c>
    </row>
    <row r="296" spans="1:57" ht="11.25" customHeight="1">
      <c r="A296" s="7" t="s">
        <v>144</v>
      </c>
      <c r="B296" s="7" t="s">
        <v>145</v>
      </c>
      <c r="C296" s="37" t="s">
        <v>68</v>
      </c>
      <c r="D296" s="296">
        <v>6091</v>
      </c>
      <c r="E296" s="297">
        <v>60091</v>
      </c>
      <c r="F296" s="27" t="s">
        <v>142</v>
      </c>
      <c r="G296" s="73" t="s">
        <v>137</v>
      </c>
      <c r="H296" s="35">
        <v>217630</v>
      </c>
      <c r="I296" s="35">
        <v>91</v>
      </c>
      <c r="J296" s="37" t="s">
        <v>9</v>
      </c>
      <c r="K296" s="37" t="s">
        <v>138</v>
      </c>
      <c r="L296" s="8">
        <v>81</v>
      </c>
      <c r="M296" s="8">
        <v>200966</v>
      </c>
      <c r="N296" s="9"/>
      <c r="O296" s="8">
        <v>14345</v>
      </c>
      <c r="P296" s="9"/>
      <c r="Q296" s="8">
        <v>9776</v>
      </c>
      <c r="R296" s="9"/>
      <c r="S296" s="8">
        <v>18274</v>
      </c>
      <c r="T296" s="9"/>
      <c r="U296" s="8">
        <v>0</v>
      </c>
      <c r="V296" s="9"/>
      <c r="W296" s="33">
        <v>243361</v>
      </c>
      <c r="X296" s="9"/>
      <c r="Y296" s="30">
        <v>87.88</v>
      </c>
      <c r="Z296" s="9"/>
      <c r="AA296" s="30">
        <v>6.4</v>
      </c>
      <c r="AB296" s="9"/>
      <c r="AC296" s="30">
        <v>3.84</v>
      </c>
      <c r="AD296" s="9"/>
      <c r="AE296" s="30">
        <v>9.36</v>
      </c>
      <c r="AF296" s="9"/>
      <c r="AG296" s="30">
        <v>0</v>
      </c>
      <c r="AH296" s="9"/>
      <c r="AI296" s="32">
        <v>107.48</v>
      </c>
      <c r="AJ296" s="12"/>
      <c r="AK296" s="22">
        <v>2809454</v>
      </c>
      <c r="AM296" s="22">
        <v>274107</v>
      </c>
      <c r="AO296" s="22">
        <v>140821</v>
      </c>
      <c r="AQ296" s="22">
        <v>516591</v>
      </c>
      <c r="AS296" s="26">
        <v>3740973</v>
      </c>
      <c r="AU296" s="23">
        <v>13.979699999999999</v>
      </c>
      <c r="AW296" s="23">
        <v>19.1082</v>
      </c>
      <c r="AY296" s="23">
        <v>14.4048</v>
      </c>
      <c r="BA296" s="23">
        <v>28.269200000000001</v>
      </c>
      <c r="BC296" s="24">
        <v>15.3721</v>
      </c>
      <c r="BE296" s="1" t="str">
        <f t="shared" si="4"/>
        <v>No</v>
      </c>
    </row>
    <row r="297" spans="1:57" ht="11.25" customHeight="1">
      <c r="A297" s="7" t="s">
        <v>58</v>
      </c>
      <c r="B297" s="7" t="s">
        <v>348</v>
      </c>
      <c r="C297" s="37" t="s">
        <v>57</v>
      </c>
      <c r="D297" s="296">
        <v>5117</v>
      </c>
      <c r="E297" s="297">
        <v>50117</v>
      </c>
      <c r="F297" s="27" t="s">
        <v>142</v>
      </c>
      <c r="G297" s="73" t="s">
        <v>137</v>
      </c>
      <c r="H297" s="35">
        <v>1780673</v>
      </c>
      <c r="I297" s="35">
        <v>91</v>
      </c>
      <c r="J297" s="37" t="s">
        <v>9</v>
      </c>
      <c r="K297" s="37" t="s">
        <v>138</v>
      </c>
      <c r="L297" s="8">
        <v>67</v>
      </c>
      <c r="M297" s="8">
        <v>192021</v>
      </c>
      <c r="N297" s="9"/>
      <c r="O297" s="8">
        <v>14928</v>
      </c>
      <c r="P297" s="9"/>
      <c r="Q297" s="8">
        <v>1866</v>
      </c>
      <c r="R297" s="9"/>
      <c r="S297" s="8">
        <v>14679</v>
      </c>
      <c r="T297" s="9"/>
      <c r="U297" s="8">
        <v>0</v>
      </c>
      <c r="V297" s="9"/>
      <c r="W297" s="33">
        <v>223494</v>
      </c>
      <c r="X297" s="9"/>
      <c r="Y297" s="30">
        <v>133.5</v>
      </c>
      <c r="Z297" s="9"/>
      <c r="AA297" s="30">
        <v>8</v>
      </c>
      <c r="AB297" s="9"/>
      <c r="AC297" s="30">
        <v>1</v>
      </c>
      <c r="AD297" s="9"/>
      <c r="AE297" s="30">
        <v>8.5</v>
      </c>
      <c r="AF297" s="9"/>
      <c r="AG297" s="30">
        <v>0</v>
      </c>
      <c r="AH297" s="9"/>
      <c r="AI297" s="32">
        <v>151</v>
      </c>
      <c r="AJ297" s="12"/>
      <c r="AK297" s="22">
        <v>3777286</v>
      </c>
      <c r="AM297" s="22">
        <v>384145</v>
      </c>
      <c r="AO297" s="22">
        <v>49124</v>
      </c>
      <c r="AQ297" s="22">
        <v>460007</v>
      </c>
      <c r="AS297" s="26">
        <v>4670562</v>
      </c>
      <c r="AU297" s="23">
        <v>19.671199999999999</v>
      </c>
      <c r="AW297" s="23">
        <v>25.7332</v>
      </c>
      <c r="AY297" s="23">
        <v>26.325800000000001</v>
      </c>
      <c r="BA297" s="23">
        <v>31.337800000000001</v>
      </c>
      <c r="BC297" s="24">
        <v>20.8979</v>
      </c>
      <c r="BE297" s="1" t="str">
        <f t="shared" si="4"/>
        <v>No</v>
      </c>
    </row>
    <row r="298" spans="1:57" ht="11.25" customHeight="1">
      <c r="A298" s="7" t="s">
        <v>58</v>
      </c>
      <c r="B298" s="7" t="s">
        <v>348</v>
      </c>
      <c r="C298" s="37" t="s">
        <v>57</v>
      </c>
      <c r="D298" s="296">
        <v>5117</v>
      </c>
      <c r="E298" s="297">
        <v>50117</v>
      </c>
      <c r="F298" s="27" t="s">
        <v>142</v>
      </c>
      <c r="G298" s="73" t="s">
        <v>137</v>
      </c>
      <c r="H298" s="35">
        <v>1780673</v>
      </c>
      <c r="I298" s="35">
        <v>91</v>
      </c>
      <c r="J298" s="37" t="s">
        <v>13</v>
      </c>
      <c r="K298" s="37" t="s">
        <v>138</v>
      </c>
      <c r="L298" s="8">
        <v>14</v>
      </c>
      <c r="M298" s="8">
        <v>27706</v>
      </c>
      <c r="N298" s="9"/>
      <c r="O298" s="8">
        <v>2163</v>
      </c>
      <c r="P298" s="9"/>
      <c r="Q298" s="8">
        <v>933</v>
      </c>
      <c r="R298" s="9"/>
      <c r="S298" s="8">
        <v>2055</v>
      </c>
      <c r="T298" s="9"/>
      <c r="U298" s="8">
        <v>0</v>
      </c>
      <c r="V298" s="9"/>
      <c r="W298" s="33">
        <v>32857</v>
      </c>
      <c r="X298" s="9"/>
      <c r="Y298" s="30">
        <v>14.5</v>
      </c>
      <c r="Z298" s="9"/>
      <c r="AA298" s="30">
        <v>1</v>
      </c>
      <c r="AB298" s="9"/>
      <c r="AC298" s="30">
        <v>0.5</v>
      </c>
      <c r="AD298" s="9"/>
      <c r="AE298" s="30">
        <v>1</v>
      </c>
      <c r="AF298" s="9"/>
      <c r="AG298" s="30">
        <v>0</v>
      </c>
      <c r="AH298" s="9"/>
      <c r="AI298" s="32">
        <v>17</v>
      </c>
      <c r="AJ298" s="12"/>
      <c r="AK298" s="22">
        <v>562778</v>
      </c>
      <c r="AM298" s="22">
        <v>55673</v>
      </c>
      <c r="AO298" s="22">
        <v>24561</v>
      </c>
      <c r="AQ298" s="22">
        <v>66668</v>
      </c>
      <c r="AS298" s="26">
        <v>709680</v>
      </c>
      <c r="AU298" s="23">
        <v>20.3125</v>
      </c>
      <c r="AW298" s="23">
        <v>25.738800000000001</v>
      </c>
      <c r="AY298" s="23">
        <v>26.3248</v>
      </c>
      <c r="BA298" s="23">
        <v>32.441800000000001</v>
      </c>
      <c r="BC298" s="24">
        <v>21.5991</v>
      </c>
      <c r="BE298" s="1" t="str">
        <f t="shared" si="4"/>
        <v>No</v>
      </c>
    </row>
    <row r="299" spans="1:57" ht="11.25" customHeight="1">
      <c r="A299" s="7" t="s">
        <v>144</v>
      </c>
      <c r="B299" s="7" t="s">
        <v>145</v>
      </c>
      <c r="C299" s="37" t="s">
        <v>68</v>
      </c>
      <c r="D299" s="296">
        <v>6091</v>
      </c>
      <c r="E299" s="297">
        <v>60091</v>
      </c>
      <c r="F299" s="27" t="s">
        <v>142</v>
      </c>
      <c r="G299" s="73" t="s">
        <v>137</v>
      </c>
      <c r="H299" s="35">
        <v>217630</v>
      </c>
      <c r="I299" s="35">
        <v>91</v>
      </c>
      <c r="J299" s="37" t="s">
        <v>6</v>
      </c>
      <c r="K299" s="37" t="s">
        <v>138</v>
      </c>
      <c r="L299" s="8">
        <v>10</v>
      </c>
      <c r="M299" s="8">
        <v>62503</v>
      </c>
      <c r="N299" s="9"/>
      <c r="O299" s="8">
        <v>8197</v>
      </c>
      <c r="P299" s="9"/>
      <c r="Q299" s="8">
        <v>5613</v>
      </c>
      <c r="R299" s="9"/>
      <c r="S299" s="8">
        <v>5604</v>
      </c>
      <c r="T299" s="9"/>
      <c r="U299" s="8">
        <v>0</v>
      </c>
      <c r="V299" s="9"/>
      <c r="W299" s="33">
        <v>81917</v>
      </c>
      <c r="X299" s="9"/>
      <c r="Y299" s="30">
        <v>26.12</v>
      </c>
      <c r="Z299" s="9"/>
      <c r="AA299" s="30">
        <v>3.6</v>
      </c>
      <c r="AB299" s="9"/>
      <c r="AC299" s="30">
        <v>2.16</v>
      </c>
      <c r="AD299" s="9"/>
      <c r="AE299" s="30">
        <v>2.64</v>
      </c>
      <c r="AF299" s="9"/>
      <c r="AG299" s="30">
        <v>0</v>
      </c>
      <c r="AH299" s="9"/>
      <c r="AI299" s="32">
        <v>34.520000000000003</v>
      </c>
      <c r="AJ299" s="12"/>
      <c r="AK299" s="22">
        <v>1012866</v>
      </c>
      <c r="AM299" s="22">
        <v>156713</v>
      </c>
      <c r="AO299" s="22">
        <v>80856</v>
      </c>
      <c r="AQ299" s="22">
        <v>160232</v>
      </c>
      <c r="AS299" s="26">
        <v>1410667</v>
      </c>
      <c r="AU299" s="23">
        <v>16.205100000000002</v>
      </c>
      <c r="AW299" s="23">
        <v>19.118300000000001</v>
      </c>
      <c r="AY299" s="23">
        <v>14.405099999999999</v>
      </c>
      <c r="BA299" s="23">
        <v>28.592400000000001</v>
      </c>
      <c r="BC299" s="24">
        <v>17.220700000000001</v>
      </c>
      <c r="BE299" s="1" t="str">
        <f t="shared" si="4"/>
        <v>No</v>
      </c>
    </row>
    <row r="300" spans="1:57" ht="11.25" customHeight="1">
      <c r="A300" s="7" t="s">
        <v>58</v>
      </c>
      <c r="B300" s="7" t="s">
        <v>348</v>
      </c>
      <c r="C300" s="37" t="s">
        <v>57</v>
      </c>
      <c r="D300" s="296">
        <v>5117</v>
      </c>
      <c r="E300" s="297">
        <v>50117</v>
      </c>
      <c r="F300" s="27" t="s">
        <v>142</v>
      </c>
      <c r="G300" s="73" t="s">
        <v>137</v>
      </c>
      <c r="H300" s="35">
        <v>1780673</v>
      </c>
      <c r="I300" s="35">
        <v>91</v>
      </c>
      <c r="J300" s="37" t="s">
        <v>6</v>
      </c>
      <c r="K300" s="37" t="s">
        <v>138</v>
      </c>
      <c r="L300" s="8">
        <v>10</v>
      </c>
      <c r="M300" s="8">
        <v>56500</v>
      </c>
      <c r="N300" s="9"/>
      <c r="O300" s="8">
        <v>4544</v>
      </c>
      <c r="P300" s="9"/>
      <c r="Q300" s="8">
        <v>933</v>
      </c>
      <c r="R300" s="9"/>
      <c r="S300" s="8">
        <v>4815</v>
      </c>
      <c r="T300" s="9"/>
      <c r="U300" s="8">
        <v>0</v>
      </c>
      <c r="V300" s="9"/>
      <c r="W300" s="33">
        <v>66792</v>
      </c>
      <c r="X300" s="9"/>
      <c r="Y300" s="30">
        <v>30</v>
      </c>
      <c r="Z300" s="9"/>
      <c r="AA300" s="30">
        <v>2</v>
      </c>
      <c r="AB300" s="9"/>
      <c r="AC300" s="30">
        <v>0.5</v>
      </c>
      <c r="AD300" s="9"/>
      <c r="AE300" s="30">
        <v>2.5</v>
      </c>
      <c r="AF300" s="9"/>
      <c r="AG300" s="30">
        <v>0</v>
      </c>
      <c r="AH300" s="9"/>
      <c r="AI300" s="32">
        <v>35</v>
      </c>
      <c r="AJ300" s="12"/>
      <c r="AK300" s="22">
        <v>1149925</v>
      </c>
      <c r="AM300" s="22">
        <v>116914</v>
      </c>
      <c r="AO300" s="22">
        <v>24561</v>
      </c>
      <c r="AQ300" s="22">
        <v>140002</v>
      </c>
      <c r="AS300" s="26">
        <v>1431402</v>
      </c>
      <c r="AU300" s="23">
        <v>20.352699999999999</v>
      </c>
      <c r="AW300" s="23">
        <v>25.729299999999999</v>
      </c>
      <c r="AY300" s="23">
        <v>26.3248</v>
      </c>
      <c r="BA300" s="23">
        <v>29.0762</v>
      </c>
      <c r="BC300" s="24">
        <v>21.430700000000002</v>
      </c>
      <c r="BE300" s="1" t="str">
        <f t="shared" si="4"/>
        <v>No</v>
      </c>
    </row>
    <row r="301" spans="1:57" ht="11.25" customHeight="1">
      <c r="A301" s="7" t="s">
        <v>76</v>
      </c>
      <c r="B301" s="7" t="s">
        <v>154</v>
      </c>
      <c r="C301" s="37" t="s">
        <v>73</v>
      </c>
      <c r="D301" s="296">
        <v>44</v>
      </c>
      <c r="E301" s="297">
        <v>44</v>
      </c>
      <c r="F301" s="27" t="s">
        <v>142</v>
      </c>
      <c r="G301" s="73" t="s">
        <v>137</v>
      </c>
      <c r="H301" s="35">
        <v>62966</v>
      </c>
      <c r="I301" s="35">
        <v>88</v>
      </c>
      <c r="J301" s="37" t="s">
        <v>13</v>
      </c>
      <c r="K301" s="37" t="s">
        <v>138</v>
      </c>
      <c r="L301" s="8">
        <v>5</v>
      </c>
      <c r="M301" s="8">
        <v>23369</v>
      </c>
      <c r="N301" s="9"/>
      <c r="O301" s="8">
        <v>3295</v>
      </c>
      <c r="P301" s="9"/>
      <c r="Q301" s="8">
        <v>1007</v>
      </c>
      <c r="R301" s="9"/>
      <c r="S301" s="8">
        <v>4168</v>
      </c>
      <c r="T301" s="9"/>
      <c r="U301" s="8">
        <v>71</v>
      </c>
      <c r="V301" s="9"/>
      <c r="W301" s="33">
        <v>31910</v>
      </c>
      <c r="X301" s="9"/>
      <c r="Y301" s="30">
        <v>18.62</v>
      </c>
      <c r="Z301" s="9"/>
      <c r="AA301" s="30">
        <v>1.96</v>
      </c>
      <c r="AB301" s="9"/>
      <c r="AC301" s="30">
        <v>0.71</v>
      </c>
      <c r="AD301" s="9"/>
      <c r="AE301" s="30">
        <v>3.13</v>
      </c>
      <c r="AF301" s="9"/>
      <c r="AG301" s="30">
        <v>0.04</v>
      </c>
      <c r="AH301" s="9"/>
      <c r="AI301" s="32">
        <v>24.46</v>
      </c>
      <c r="AJ301" s="12"/>
      <c r="AK301" s="22">
        <v>508074</v>
      </c>
      <c r="AM301" s="22">
        <v>91524</v>
      </c>
      <c r="AO301" s="22">
        <v>30015</v>
      </c>
      <c r="AQ301" s="22">
        <v>142928</v>
      </c>
      <c r="AS301" s="26">
        <v>772541</v>
      </c>
      <c r="AU301" s="23">
        <v>21.741399999999999</v>
      </c>
      <c r="AW301" s="23">
        <v>27.776599999999998</v>
      </c>
      <c r="AY301" s="23">
        <v>29.8064</v>
      </c>
      <c r="BA301" s="23">
        <v>34.291699999999999</v>
      </c>
      <c r="BC301" s="24">
        <v>24.21</v>
      </c>
      <c r="BE301" s="1" t="str">
        <f t="shared" si="4"/>
        <v>No</v>
      </c>
    </row>
    <row r="302" spans="1:57" ht="11.25" customHeight="1">
      <c r="A302" s="7" t="s">
        <v>76</v>
      </c>
      <c r="B302" s="7" t="s">
        <v>154</v>
      </c>
      <c r="C302" s="37" t="s">
        <v>73</v>
      </c>
      <c r="D302" s="296">
        <v>44</v>
      </c>
      <c r="E302" s="297">
        <v>44</v>
      </c>
      <c r="F302" s="27" t="s">
        <v>142</v>
      </c>
      <c r="G302" s="73" t="s">
        <v>137</v>
      </c>
      <c r="H302" s="35">
        <v>62966</v>
      </c>
      <c r="I302" s="35">
        <v>88</v>
      </c>
      <c r="J302" s="37" t="s">
        <v>7</v>
      </c>
      <c r="K302" s="37" t="s">
        <v>138</v>
      </c>
      <c r="L302" s="8">
        <v>48</v>
      </c>
      <c r="M302" s="8">
        <v>0</v>
      </c>
      <c r="N302" s="9"/>
      <c r="O302" s="8">
        <v>2073</v>
      </c>
      <c r="P302" s="9"/>
      <c r="Q302" s="8">
        <v>872</v>
      </c>
      <c r="R302" s="9"/>
      <c r="S302" s="8">
        <v>1628</v>
      </c>
      <c r="T302" s="9"/>
      <c r="U302" s="8">
        <v>17</v>
      </c>
      <c r="V302" s="9"/>
      <c r="W302" s="33">
        <v>4590</v>
      </c>
      <c r="X302" s="9"/>
      <c r="Y302" s="30">
        <v>0</v>
      </c>
      <c r="Z302" s="9"/>
      <c r="AA302" s="30">
        <v>1.1100000000000001</v>
      </c>
      <c r="AB302" s="9"/>
      <c r="AC302" s="30">
        <v>0.52</v>
      </c>
      <c r="AD302" s="9"/>
      <c r="AE302" s="30">
        <v>1.27</v>
      </c>
      <c r="AF302" s="9"/>
      <c r="AG302" s="30">
        <v>0.01</v>
      </c>
      <c r="AH302" s="9"/>
      <c r="AI302" s="32">
        <v>2.91</v>
      </c>
      <c r="AJ302" s="12"/>
      <c r="AK302" s="22">
        <v>0</v>
      </c>
      <c r="AM302" s="22">
        <v>63271</v>
      </c>
      <c r="AO302" s="22">
        <v>24065</v>
      </c>
      <c r="AQ302" s="22">
        <v>53732</v>
      </c>
      <c r="AS302" s="26">
        <v>141068</v>
      </c>
      <c r="AW302" s="23">
        <v>30.5215</v>
      </c>
      <c r="AY302" s="23">
        <v>27.5975</v>
      </c>
      <c r="BA302" s="23">
        <v>33.004899999999999</v>
      </c>
      <c r="BC302" s="24">
        <v>30.733799999999999</v>
      </c>
      <c r="BE302" s="1" t="str">
        <f t="shared" si="4"/>
        <v>No</v>
      </c>
    </row>
    <row r="303" spans="1:57" ht="11.25" customHeight="1">
      <c r="A303" s="7" t="s">
        <v>1003</v>
      </c>
      <c r="B303" s="7" t="s">
        <v>475</v>
      </c>
      <c r="C303" s="37" t="s">
        <v>26</v>
      </c>
      <c r="D303" s="296">
        <v>4046</v>
      </c>
      <c r="E303" s="297">
        <v>40046</v>
      </c>
      <c r="F303" s="27" t="s">
        <v>140</v>
      </c>
      <c r="G303" s="73" t="s">
        <v>137</v>
      </c>
      <c r="H303" s="35">
        <v>643260</v>
      </c>
      <c r="I303" s="35">
        <v>88</v>
      </c>
      <c r="J303" s="37" t="s">
        <v>6</v>
      </c>
      <c r="K303" s="37" t="s">
        <v>138</v>
      </c>
      <c r="L303" s="8">
        <v>46</v>
      </c>
      <c r="M303" s="8">
        <v>301253</v>
      </c>
      <c r="N303" s="9"/>
      <c r="O303" s="8">
        <v>45942</v>
      </c>
      <c r="P303" s="9"/>
      <c r="Q303" s="8">
        <v>7960</v>
      </c>
      <c r="R303" s="9"/>
      <c r="S303" s="8">
        <v>20655</v>
      </c>
      <c r="T303" s="9"/>
      <c r="U303" s="8">
        <v>0</v>
      </c>
      <c r="V303" s="9"/>
      <c r="W303" s="33">
        <v>375810</v>
      </c>
      <c r="X303" s="9"/>
      <c r="Y303" s="30">
        <v>181</v>
      </c>
      <c r="Z303" s="9"/>
      <c r="AA303" s="30">
        <v>26</v>
      </c>
      <c r="AB303" s="9"/>
      <c r="AC303" s="30">
        <v>5</v>
      </c>
      <c r="AD303" s="9"/>
      <c r="AE303" s="30">
        <v>17</v>
      </c>
      <c r="AF303" s="9"/>
      <c r="AG303" s="30">
        <v>0</v>
      </c>
      <c r="AH303" s="9"/>
      <c r="AI303" s="32">
        <v>229</v>
      </c>
      <c r="AJ303" s="12"/>
      <c r="AK303" s="22">
        <v>5272974</v>
      </c>
      <c r="AM303" s="22">
        <v>1161762</v>
      </c>
      <c r="AO303" s="22">
        <v>183187</v>
      </c>
      <c r="AQ303" s="22">
        <v>601071</v>
      </c>
      <c r="AS303" s="26">
        <v>7218994</v>
      </c>
      <c r="AU303" s="23">
        <v>17.503499999999999</v>
      </c>
      <c r="AW303" s="23">
        <v>25.287600000000001</v>
      </c>
      <c r="AY303" s="23">
        <v>23.013400000000001</v>
      </c>
      <c r="BA303" s="23">
        <v>29.1005</v>
      </c>
      <c r="BC303" s="24">
        <v>19.209199999999999</v>
      </c>
      <c r="BE303" s="1" t="str">
        <f t="shared" si="4"/>
        <v>No</v>
      </c>
    </row>
    <row r="304" spans="1:57" ht="11.25" customHeight="1">
      <c r="A304" s="7" t="s">
        <v>1003</v>
      </c>
      <c r="B304" s="7" t="s">
        <v>475</v>
      </c>
      <c r="C304" s="37" t="s">
        <v>26</v>
      </c>
      <c r="D304" s="296">
        <v>4046</v>
      </c>
      <c r="E304" s="297">
        <v>40046</v>
      </c>
      <c r="F304" s="27" t="s">
        <v>140</v>
      </c>
      <c r="G304" s="73" t="s">
        <v>137</v>
      </c>
      <c r="H304" s="35">
        <v>643260</v>
      </c>
      <c r="I304" s="35">
        <v>88</v>
      </c>
      <c r="J304" s="37" t="s">
        <v>13</v>
      </c>
      <c r="K304" s="37" t="s">
        <v>138</v>
      </c>
      <c r="L304" s="8">
        <v>3</v>
      </c>
      <c r="M304" s="8">
        <v>17109</v>
      </c>
      <c r="N304" s="9"/>
      <c r="O304" s="8">
        <v>2404</v>
      </c>
      <c r="P304" s="9"/>
      <c r="Q304" s="8">
        <v>1147</v>
      </c>
      <c r="R304" s="9"/>
      <c r="S304" s="8">
        <v>2320</v>
      </c>
      <c r="T304" s="9"/>
      <c r="U304" s="8">
        <v>0</v>
      </c>
      <c r="V304" s="9"/>
      <c r="W304" s="33">
        <v>22980</v>
      </c>
      <c r="X304" s="9"/>
      <c r="Y304" s="30">
        <v>9</v>
      </c>
      <c r="Z304" s="9"/>
      <c r="AA304" s="30">
        <v>1.5</v>
      </c>
      <c r="AB304" s="9"/>
      <c r="AC304" s="30">
        <v>0.75</v>
      </c>
      <c r="AD304" s="9"/>
      <c r="AE304" s="30">
        <v>2</v>
      </c>
      <c r="AF304" s="9"/>
      <c r="AG304" s="30">
        <v>0</v>
      </c>
      <c r="AH304" s="9"/>
      <c r="AI304" s="32">
        <v>13.25</v>
      </c>
      <c r="AJ304" s="12"/>
      <c r="AK304" s="22">
        <v>308615</v>
      </c>
      <c r="AM304" s="22">
        <v>40217</v>
      </c>
      <c r="AO304" s="22">
        <v>29188</v>
      </c>
      <c r="AQ304" s="22">
        <v>58863</v>
      </c>
      <c r="AS304" s="26">
        <v>436883</v>
      </c>
      <c r="AU304" s="23">
        <v>18.0382</v>
      </c>
      <c r="AW304" s="23">
        <v>16.729199999999999</v>
      </c>
      <c r="AY304" s="23">
        <v>25.447299999999998</v>
      </c>
      <c r="BA304" s="23">
        <v>25.372</v>
      </c>
      <c r="BC304" s="24">
        <v>19.011399999999998</v>
      </c>
      <c r="BE304" s="1" t="str">
        <f t="shared" si="4"/>
        <v>No</v>
      </c>
    </row>
    <row r="305" spans="1:57" ht="11.25" customHeight="1">
      <c r="A305" s="7" t="s">
        <v>76</v>
      </c>
      <c r="B305" s="7" t="s">
        <v>154</v>
      </c>
      <c r="C305" s="37" t="s">
        <v>73</v>
      </c>
      <c r="D305" s="296">
        <v>44</v>
      </c>
      <c r="E305" s="297">
        <v>44</v>
      </c>
      <c r="F305" s="27" t="s">
        <v>142</v>
      </c>
      <c r="G305" s="73" t="s">
        <v>137</v>
      </c>
      <c r="H305" s="35">
        <v>62966</v>
      </c>
      <c r="I305" s="35">
        <v>88</v>
      </c>
      <c r="J305" s="37" t="s">
        <v>9</v>
      </c>
      <c r="K305" s="37" t="s">
        <v>138</v>
      </c>
      <c r="L305" s="8">
        <v>19</v>
      </c>
      <c r="M305" s="8">
        <v>59932</v>
      </c>
      <c r="N305" s="9"/>
      <c r="O305" s="8">
        <v>7531</v>
      </c>
      <c r="P305" s="9"/>
      <c r="Q305" s="8">
        <v>3860</v>
      </c>
      <c r="R305" s="9"/>
      <c r="S305" s="8">
        <v>14971</v>
      </c>
      <c r="T305" s="9"/>
      <c r="U305" s="8">
        <v>239</v>
      </c>
      <c r="V305" s="9"/>
      <c r="W305" s="33">
        <v>86533</v>
      </c>
      <c r="X305" s="9"/>
      <c r="Y305" s="30">
        <v>41.23</v>
      </c>
      <c r="Z305" s="9"/>
      <c r="AA305" s="30">
        <v>4.45</v>
      </c>
      <c r="AB305" s="9"/>
      <c r="AC305" s="30">
        <v>2.2999999999999998</v>
      </c>
      <c r="AD305" s="9"/>
      <c r="AE305" s="30">
        <v>10.1</v>
      </c>
      <c r="AF305" s="9"/>
      <c r="AG305" s="30">
        <v>0.14000000000000001</v>
      </c>
      <c r="AH305" s="9"/>
      <c r="AI305" s="32">
        <v>58.22</v>
      </c>
      <c r="AJ305" s="12"/>
      <c r="AK305" s="22">
        <v>1556126</v>
      </c>
      <c r="AM305" s="22">
        <v>205423</v>
      </c>
      <c r="AO305" s="22">
        <v>102459</v>
      </c>
      <c r="AQ305" s="22">
        <v>530642</v>
      </c>
      <c r="AS305" s="26">
        <v>2394650</v>
      </c>
      <c r="AU305" s="23">
        <v>25.9649</v>
      </c>
      <c r="AW305" s="23">
        <v>27.277000000000001</v>
      </c>
      <c r="AY305" s="23">
        <v>26.543800000000001</v>
      </c>
      <c r="BA305" s="23">
        <v>35.444699999999997</v>
      </c>
      <c r="BC305" s="24">
        <v>27.673300000000001</v>
      </c>
      <c r="BE305" s="1" t="str">
        <f t="shared" si="4"/>
        <v>No</v>
      </c>
    </row>
    <row r="306" spans="1:57" ht="11.25" customHeight="1">
      <c r="A306" s="7" t="s">
        <v>76</v>
      </c>
      <c r="B306" s="7" t="s">
        <v>154</v>
      </c>
      <c r="C306" s="37" t="s">
        <v>73</v>
      </c>
      <c r="D306" s="296">
        <v>44</v>
      </c>
      <c r="E306" s="297">
        <v>44</v>
      </c>
      <c r="F306" s="27" t="s">
        <v>142</v>
      </c>
      <c r="G306" s="73" t="s">
        <v>137</v>
      </c>
      <c r="H306" s="35">
        <v>62966</v>
      </c>
      <c r="I306" s="35">
        <v>88</v>
      </c>
      <c r="J306" s="37" t="s">
        <v>6</v>
      </c>
      <c r="K306" s="37" t="s">
        <v>138</v>
      </c>
      <c r="L306" s="8">
        <v>16</v>
      </c>
      <c r="M306" s="8">
        <v>92068</v>
      </c>
      <c r="N306" s="9"/>
      <c r="O306" s="8">
        <v>12961</v>
      </c>
      <c r="P306" s="9"/>
      <c r="Q306" s="8">
        <v>3959</v>
      </c>
      <c r="R306" s="9"/>
      <c r="S306" s="8">
        <v>16393</v>
      </c>
      <c r="T306" s="9"/>
      <c r="U306" s="8">
        <v>377</v>
      </c>
      <c r="V306" s="9"/>
      <c r="W306" s="33">
        <v>125758</v>
      </c>
      <c r="X306" s="9"/>
      <c r="Y306" s="30">
        <v>54</v>
      </c>
      <c r="Z306" s="9"/>
      <c r="AA306" s="30">
        <v>7.73</v>
      </c>
      <c r="AB306" s="9"/>
      <c r="AC306" s="30">
        <v>2.77</v>
      </c>
      <c r="AD306" s="9"/>
      <c r="AE306" s="30">
        <v>12.3</v>
      </c>
      <c r="AF306" s="9"/>
      <c r="AG306" s="30">
        <v>0.15</v>
      </c>
      <c r="AH306" s="9"/>
      <c r="AI306" s="32">
        <v>76.95</v>
      </c>
      <c r="AJ306" s="12"/>
      <c r="AK306" s="22">
        <v>2045061</v>
      </c>
      <c r="AM306" s="22">
        <v>368395</v>
      </c>
      <c r="AO306" s="22">
        <v>120814</v>
      </c>
      <c r="AQ306" s="22">
        <v>575303</v>
      </c>
      <c r="AS306" s="26">
        <v>3109573</v>
      </c>
      <c r="AU306" s="23">
        <v>22.212499999999999</v>
      </c>
      <c r="AW306" s="23">
        <v>28.423300000000001</v>
      </c>
      <c r="AY306" s="23">
        <v>30.516300000000001</v>
      </c>
      <c r="BA306" s="23">
        <v>35.0944</v>
      </c>
      <c r="BC306" s="24">
        <v>24.726600000000001</v>
      </c>
      <c r="BE306" s="1" t="str">
        <f t="shared" si="4"/>
        <v>No</v>
      </c>
    </row>
    <row r="307" spans="1:57" ht="11.25" customHeight="1">
      <c r="A307" s="7" t="s">
        <v>944</v>
      </c>
      <c r="B307" s="7" t="s">
        <v>945</v>
      </c>
      <c r="C307" s="37" t="s">
        <v>34</v>
      </c>
      <c r="D307" s="296" t="s">
        <v>946</v>
      </c>
      <c r="E307" s="297">
        <v>41105</v>
      </c>
      <c r="F307" s="27" t="s">
        <v>158</v>
      </c>
      <c r="G307" s="73" t="s">
        <v>137</v>
      </c>
      <c r="H307" s="35">
        <v>70543</v>
      </c>
      <c r="I307" s="35">
        <v>87</v>
      </c>
      <c r="J307" s="37" t="s">
        <v>9</v>
      </c>
      <c r="K307" s="37" t="s">
        <v>138</v>
      </c>
      <c r="L307" s="8">
        <v>87</v>
      </c>
      <c r="M307" s="8">
        <v>163606</v>
      </c>
      <c r="N307" s="9"/>
      <c r="O307" s="8">
        <v>9658</v>
      </c>
      <c r="P307" s="9"/>
      <c r="Q307" s="8">
        <v>5061</v>
      </c>
      <c r="R307" s="9"/>
      <c r="S307" s="8">
        <v>20694</v>
      </c>
      <c r="T307" s="9"/>
      <c r="U307" s="8">
        <v>0</v>
      </c>
      <c r="V307" s="9"/>
      <c r="W307" s="33">
        <v>199019</v>
      </c>
      <c r="X307" s="9"/>
      <c r="Y307" s="30">
        <v>121</v>
      </c>
      <c r="Z307" s="9"/>
      <c r="AA307" s="30">
        <v>5</v>
      </c>
      <c r="AB307" s="9"/>
      <c r="AC307" s="30">
        <v>3</v>
      </c>
      <c r="AD307" s="9"/>
      <c r="AE307" s="30">
        <v>10</v>
      </c>
      <c r="AF307" s="9"/>
      <c r="AG307" s="30">
        <v>0</v>
      </c>
      <c r="AH307" s="9"/>
      <c r="AI307" s="32">
        <v>139</v>
      </c>
      <c r="AJ307" s="12"/>
      <c r="AK307" s="22">
        <v>1879681</v>
      </c>
      <c r="AM307" s="22">
        <v>146445</v>
      </c>
      <c r="AO307" s="22">
        <v>49089</v>
      </c>
      <c r="AQ307" s="22">
        <v>370518</v>
      </c>
      <c r="AS307" s="26">
        <v>2445733</v>
      </c>
      <c r="AU307" s="23">
        <v>11.489100000000001</v>
      </c>
      <c r="AW307" s="23">
        <v>15.1631</v>
      </c>
      <c r="AY307" s="23">
        <v>9.6995000000000005</v>
      </c>
      <c r="BA307" s="23">
        <v>17.904599999999999</v>
      </c>
      <c r="BC307" s="24">
        <v>12.2889</v>
      </c>
      <c r="BE307" s="1" t="str">
        <f t="shared" si="4"/>
        <v>No</v>
      </c>
    </row>
    <row r="308" spans="1:57" ht="11.25" customHeight="1">
      <c r="A308" s="7" t="s">
        <v>299</v>
      </c>
      <c r="B308" s="7" t="s">
        <v>300</v>
      </c>
      <c r="C308" s="37" t="s">
        <v>12</v>
      </c>
      <c r="D308" s="296">
        <v>9004</v>
      </c>
      <c r="E308" s="297">
        <v>90004</v>
      </c>
      <c r="F308" s="27" t="s">
        <v>142</v>
      </c>
      <c r="G308" s="73" t="s">
        <v>137</v>
      </c>
      <c r="H308" s="35">
        <v>523994</v>
      </c>
      <c r="I308" s="35">
        <v>87</v>
      </c>
      <c r="J308" s="37" t="s">
        <v>6</v>
      </c>
      <c r="K308" s="37" t="s">
        <v>138</v>
      </c>
      <c r="L308" s="8">
        <v>69</v>
      </c>
      <c r="M308" s="8">
        <v>410154</v>
      </c>
      <c r="N308" s="9"/>
      <c r="O308" s="8">
        <v>95789</v>
      </c>
      <c r="P308" s="9"/>
      <c r="Q308" s="8">
        <v>17257</v>
      </c>
      <c r="R308" s="9"/>
      <c r="S308" s="8">
        <v>58770</v>
      </c>
      <c r="T308" s="9"/>
      <c r="U308" s="8">
        <v>0</v>
      </c>
      <c r="V308" s="9"/>
      <c r="W308" s="33">
        <v>581970</v>
      </c>
      <c r="X308" s="9"/>
      <c r="Y308" s="30">
        <v>178.3</v>
      </c>
      <c r="Z308" s="9"/>
      <c r="AA308" s="30">
        <v>53</v>
      </c>
      <c r="AB308" s="9"/>
      <c r="AC308" s="30">
        <v>8</v>
      </c>
      <c r="AD308" s="9"/>
      <c r="AE308" s="30">
        <v>34</v>
      </c>
      <c r="AF308" s="9"/>
      <c r="AG308" s="30">
        <v>0</v>
      </c>
      <c r="AH308" s="9"/>
      <c r="AI308" s="32">
        <v>273.3</v>
      </c>
      <c r="AJ308" s="12"/>
      <c r="AK308" s="22">
        <v>8321978</v>
      </c>
      <c r="AM308" s="22">
        <v>2399628</v>
      </c>
      <c r="AO308" s="22">
        <v>387948</v>
      </c>
      <c r="AQ308" s="22">
        <v>1853487</v>
      </c>
      <c r="AS308" s="26">
        <v>12963041</v>
      </c>
      <c r="AU308" s="23">
        <v>20.289899999999999</v>
      </c>
      <c r="AW308" s="23">
        <v>25.051200000000001</v>
      </c>
      <c r="AY308" s="23">
        <v>22.480599999999999</v>
      </c>
      <c r="BA308" s="23">
        <v>31.538</v>
      </c>
      <c r="BC308" s="24">
        <v>22.2744</v>
      </c>
      <c r="BE308" s="1" t="str">
        <f t="shared" si="4"/>
        <v>No</v>
      </c>
    </row>
    <row r="309" spans="1:57" ht="11.25" customHeight="1">
      <c r="A309" s="7" t="s">
        <v>299</v>
      </c>
      <c r="B309" s="7" t="s">
        <v>300</v>
      </c>
      <c r="C309" s="37" t="s">
        <v>12</v>
      </c>
      <c r="D309" s="296">
        <v>9004</v>
      </c>
      <c r="E309" s="297">
        <v>90004</v>
      </c>
      <c r="F309" s="27" t="s">
        <v>142</v>
      </c>
      <c r="G309" s="73" t="s">
        <v>137</v>
      </c>
      <c r="H309" s="35">
        <v>523994</v>
      </c>
      <c r="I309" s="35">
        <v>87</v>
      </c>
      <c r="J309" s="37" t="s">
        <v>9</v>
      </c>
      <c r="K309" s="37" t="s">
        <v>138</v>
      </c>
      <c r="L309" s="8">
        <v>18</v>
      </c>
      <c r="M309" s="8">
        <v>52378</v>
      </c>
      <c r="N309" s="9"/>
      <c r="O309" s="8">
        <v>1901</v>
      </c>
      <c r="P309" s="9"/>
      <c r="Q309" s="8">
        <v>0</v>
      </c>
      <c r="R309" s="9"/>
      <c r="S309" s="8">
        <v>1950</v>
      </c>
      <c r="T309" s="9"/>
      <c r="U309" s="8">
        <v>0</v>
      </c>
      <c r="V309" s="9"/>
      <c r="W309" s="33">
        <v>56229</v>
      </c>
      <c r="X309" s="9"/>
      <c r="Y309" s="30">
        <v>55.7</v>
      </c>
      <c r="Z309" s="9"/>
      <c r="AA309" s="30">
        <v>1</v>
      </c>
      <c r="AB309" s="9"/>
      <c r="AC309" s="30">
        <v>0</v>
      </c>
      <c r="AD309" s="9"/>
      <c r="AE309" s="30">
        <v>1</v>
      </c>
      <c r="AF309" s="9"/>
      <c r="AG309" s="30">
        <v>0</v>
      </c>
      <c r="AH309" s="9"/>
      <c r="AI309" s="32">
        <v>57.7</v>
      </c>
      <c r="AJ309" s="12"/>
      <c r="AK309" s="22">
        <v>1079747</v>
      </c>
      <c r="AM309" s="22">
        <v>54225</v>
      </c>
      <c r="AO309" s="22">
        <v>0</v>
      </c>
      <c r="AQ309" s="22">
        <v>55898</v>
      </c>
      <c r="AS309" s="26">
        <v>1189870</v>
      </c>
      <c r="AU309" s="23">
        <v>20.6145</v>
      </c>
      <c r="AW309" s="23">
        <v>28.5245</v>
      </c>
      <c r="BA309" s="23">
        <v>28.665600000000001</v>
      </c>
      <c r="BC309" s="24">
        <v>21.161100000000001</v>
      </c>
      <c r="BE309" s="1" t="str">
        <f t="shared" si="4"/>
        <v>No</v>
      </c>
    </row>
    <row r="310" spans="1:57" ht="11.25" customHeight="1">
      <c r="A310" s="7" t="s">
        <v>23</v>
      </c>
      <c r="B310" s="7" t="s">
        <v>414</v>
      </c>
      <c r="C310" s="37" t="s">
        <v>22</v>
      </c>
      <c r="D310" s="296">
        <v>1057</v>
      </c>
      <c r="E310" s="297">
        <v>10057</v>
      </c>
      <c r="F310" s="27" t="s">
        <v>142</v>
      </c>
      <c r="G310" s="73" t="s">
        <v>137</v>
      </c>
      <c r="H310" s="35">
        <v>923311</v>
      </c>
      <c r="I310" s="35">
        <v>86</v>
      </c>
      <c r="J310" s="37" t="s">
        <v>6</v>
      </c>
      <c r="K310" s="37" t="s">
        <v>138</v>
      </c>
      <c r="L310" s="8">
        <v>42</v>
      </c>
      <c r="M310" s="8">
        <v>106722</v>
      </c>
      <c r="N310" s="9"/>
      <c r="O310" s="8">
        <v>15775</v>
      </c>
      <c r="P310" s="9"/>
      <c r="Q310" s="8">
        <v>2711</v>
      </c>
      <c r="R310" s="9"/>
      <c r="S310" s="8">
        <v>16699</v>
      </c>
      <c r="T310" s="9"/>
      <c r="U310" s="8">
        <v>0</v>
      </c>
      <c r="V310" s="9"/>
      <c r="W310" s="33">
        <v>141907</v>
      </c>
      <c r="X310" s="9"/>
      <c r="Y310" s="30">
        <v>70.819999999999993</v>
      </c>
      <c r="Z310" s="9"/>
      <c r="AA310" s="30">
        <v>9.7100000000000009</v>
      </c>
      <c r="AB310" s="9"/>
      <c r="AC310" s="30">
        <v>1.43</v>
      </c>
      <c r="AD310" s="9"/>
      <c r="AE310" s="30">
        <v>8.89</v>
      </c>
      <c r="AF310" s="9"/>
      <c r="AG310" s="30">
        <v>0</v>
      </c>
      <c r="AH310" s="9"/>
      <c r="AI310" s="32">
        <v>90.85</v>
      </c>
      <c r="AJ310" s="12"/>
      <c r="AK310" s="22">
        <v>3117821</v>
      </c>
      <c r="AM310" s="22">
        <v>577219</v>
      </c>
      <c r="AO310" s="22">
        <v>77316</v>
      </c>
      <c r="AQ310" s="22">
        <v>717755</v>
      </c>
      <c r="AS310" s="26">
        <v>4490111</v>
      </c>
      <c r="AU310" s="23">
        <v>29.214400000000001</v>
      </c>
      <c r="AW310" s="23">
        <v>36.590699999999998</v>
      </c>
      <c r="AY310" s="23">
        <v>28.519400000000001</v>
      </c>
      <c r="BA310" s="23">
        <v>42.981900000000003</v>
      </c>
      <c r="BC310" s="24">
        <v>31.641200000000001</v>
      </c>
      <c r="BE310" s="1" t="str">
        <f t="shared" si="4"/>
        <v>No</v>
      </c>
    </row>
    <row r="311" spans="1:57" ht="11.25" customHeight="1">
      <c r="A311" s="7" t="s">
        <v>23</v>
      </c>
      <c r="B311" s="7" t="s">
        <v>414</v>
      </c>
      <c r="C311" s="37" t="s">
        <v>22</v>
      </c>
      <c r="D311" s="296">
        <v>1057</v>
      </c>
      <c r="E311" s="297">
        <v>10057</v>
      </c>
      <c r="F311" s="27" t="s">
        <v>142</v>
      </c>
      <c r="G311" s="73" t="s">
        <v>137</v>
      </c>
      <c r="H311" s="35">
        <v>923311</v>
      </c>
      <c r="I311" s="35">
        <v>86</v>
      </c>
      <c r="J311" s="37" t="s">
        <v>9</v>
      </c>
      <c r="K311" s="37" t="s">
        <v>138</v>
      </c>
      <c r="L311" s="8">
        <v>25</v>
      </c>
      <c r="M311" s="8">
        <v>51864</v>
      </c>
      <c r="N311" s="9"/>
      <c r="O311" s="8">
        <v>8065</v>
      </c>
      <c r="P311" s="9"/>
      <c r="Q311" s="8">
        <v>1386</v>
      </c>
      <c r="R311" s="9"/>
      <c r="S311" s="8">
        <v>11223</v>
      </c>
      <c r="T311" s="9"/>
      <c r="U311" s="8">
        <v>0</v>
      </c>
      <c r="V311" s="9"/>
      <c r="W311" s="33">
        <v>72538</v>
      </c>
      <c r="X311" s="9"/>
      <c r="Y311" s="30">
        <v>34.99</v>
      </c>
      <c r="Z311" s="9"/>
      <c r="AA311" s="30">
        <v>5.37</v>
      </c>
      <c r="AB311" s="9"/>
      <c r="AC311" s="30">
        <v>0.73</v>
      </c>
      <c r="AD311" s="9"/>
      <c r="AE311" s="30">
        <v>5.96</v>
      </c>
      <c r="AF311" s="9"/>
      <c r="AG311" s="30">
        <v>0</v>
      </c>
      <c r="AH311" s="9"/>
      <c r="AI311" s="32">
        <v>47.05</v>
      </c>
      <c r="AJ311" s="12"/>
      <c r="AK311" s="22">
        <v>1222512</v>
      </c>
      <c r="AM311" s="22">
        <v>246661</v>
      </c>
      <c r="AO311" s="22">
        <v>33662</v>
      </c>
      <c r="AQ311" s="22">
        <v>298567</v>
      </c>
      <c r="AS311" s="26">
        <v>1801402</v>
      </c>
      <c r="AU311" s="23">
        <v>23.5715</v>
      </c>
      <c r="AW311" s="23">
        <v>30.584099999999999</v>
      </c>
      <c r="AY311" s="23">
        <v>24.287199999999999</v>
      </c>
      <c r="BA311" s="23">
        <v>26.603100000000001</v>
      </c>
      <c r="BC311" s="24">
        <v>24.8339</v>
      </c>
      <c r="BE311" s="1" t="str">
        <f t="shared" si="4"/>
        <v>No</v>
      </c>
    </row>
    <row r="312" spans="1:57" ht="11.25" customHeight="1">
      <c r="A312" s="7" t="s">
        <v>103</v>
      </c>
      <c r="B312" s="7" t="s">
        <v>617</v>
      </c>
      <c r="C312" s="37" t="s">
        <v>54</v>
      </c>
      <c r="D312" s="296">
        <v>2217</v>
      </c>
      <c r="E312" s="297">
        <v>20217</v>
      </c>
      <c r="F312" s="27" t="s">
        <v>149</v>
      </c>
      <c r="G312" s="73" t="s">
        <v>137</v>
      </c>
      <c r="H312" s="35">
        <v>18351295</v>
      </c>
      <c r="I312" s="35">
        <v>85</v>
      </c>
      <c r="J312" s="37" t="s">
        <v>13</v>
      </c>
      <c r="K312" s="37" t="s">
        <v>138</v>
      </c>
      <c r="L312" s="8">
        <v>85</v>
      </c>
      <c r="M312" s="8">
        <v>346416</v>
      </c>
      <c r="N312" s="9"/>
      <c r="O312" s="8">
        <v>40713</v>
      </c>
      <c r="P312" s="9"/>
      <c r="Q312" s="8">
        <v>5327</v>
      </c>
      <c r="R312" s="9"/>
      <c r="S312" s="8">
        <v>27151</v>
      </c>
      <c r="T312" s="9"/>
      <c r="U312" s="8">
        <v>0</v>
      </c>
      <c r="V312" s="9"/>
      <c r="W312" s="33">
        <v>419607</v>
      </c>
      <c r="X312" s="9"/>
      <c r="Y312" s="30">
        <v>344.89</v>
      </c>
      <c r="Z312" s="9"/>
      <c r="AA312" s="30">
        <v>19.45</v>
      </c>
      <c r="AB312" s="9"/>
      <c r="AC312" s="30">
        <v>3.15</v>
      </c>
      <c r="AD312" s="9"/>
      <c r="AE312" s="30">
        <v>15.56</v>
      </c>
      <c r="AF312" s="9"/>
      <c r="AG312" s="30">
        <v>0</v>
      </c>
      <c r="AH312" s="9"/>
      <c r="AI312" s="32">
        <v>383.05</v>
      </c>
      <c r="AJ312" s="12"/>
      <c r="AK312" s="22">
        <v>5867862</v>
      </c>
      <c r="AM312" s="22">
        <v>914654</v>
      </c>
      <c r="AO312" s="22">
        <v>82010</v>
      </c>
      <c r="AQ312" s="22">
        <v>1829255</v>
      </c>
      <c r="AS312" s="26">
        <v>8693781</v>
      </c>
      <c r="AU312" s="23">
        <v>16.938800000000001</v>
      </c>
      <c r="AW312" s="23">
        <v>22.465900000000001</v>
      </c>
      <c r="AY312" s="23">
        <v>15.395200000000001</v>
      </c>
      <c r="BA312" s="23">
        <v>67.373400000000004</v>
      </c>
      <c r="BC312" s="24">
        <v>20.718900000000001</v>
      </c>
      <c r="BE312" s="1" t="str">
        <f t="shared" si="4"/>
        <v>No</v>
      </c>
    </row>
    <row r="313" spans="1:57" ht="11.25" customHeight="1">
      <c r="A313" s="7" t="s">
        <v>1004</v>
      </c>
      <c r="B313" s="7" t="s">
        <v>151</v>
      </c>
      <c r="C313" s="37" t="s">
        <v>29</v>
      </c>
      <c r="D313" s="296">
        <v>7041</v>
      </c>
      <c r="E313" s="297">
        <v>70041</v>
      </c>
      <c r="F313" s="27" t="s">
        <v>140</v>
      </c>
      <c r="G313" s="73" t="s">
        <v>137</v>
      </c>
      <c r="H313" s="35">
        <v>60438</v>
      </c>
      <c r="I313" s="35">
        <v>85</v>
      </c>
      <c r="J313" s="37" t="s">
        <v>6</v>
      </c>
      <c r="K313" s="37" t="s">
        <v>138</v>
      </c>
      <c r="L313" s="8">
        <v>76</v>
      </c>
      <c r="M313" s="8">
        <v>226141</v>
      </c>
      <c r="N313" s="9"/>
      <c r="O313" s="8">
        <v>21359</v>
      </c>
      <c r="P313" s="9"/>
      <c r="Q313" s="8">
        <v>1422</v>
      </c>
      <c r="R313" s="9"/>
      <c r="S313" s="8">
        <v>15525</v>
      </c>
      <c r="T313" s="9"/>
      <c r="U313" s="8">
        <v>0</v>
      </c>
      <c r="V313" s="9"/>
      <c r="W313" s="33">
        <v>264447</v>
      </c>
      <c r="X313" s="9"/>
      <c r="Y313" s="30">
        <v>206</v>
      </c>
      <c r="Z313" s="9"/>
      <c r="AA313" s="30">
        <v>13.8</v>
      </c>
      <c r="AB313" s="9"/>
      <c r="AC313" s="30">
        <v>1.3</v>
      </c>
      <c r="AD313" s="9"/>
      <c r="AE313" s="30">
        <v>10.9</v>
      </c>
      <c r="AF313" s="9"/>
      <c r="AG313" s="30">
        <v>0</v>
      </c>
      <c r="AH313" s="9"/>
      <c r="AI313" s="32">
        <v>232</v>
      </c>
      <c r="AJ313" s="12"/>
      <c r="AK313" s="22">
        <v>4108836</v>
      </c>
      <c r="AM313" s="22">
        <v>638532</v>
      </c>
      <c r="AO313" s="22">
        <v>21785</v>
      </c>
      <c r="AQ313" s="22">
        <v>594213</v>
      </c>
      <c r="AS313" s="26">
        <v>5363366</v>
      </c>
      <c r="AU313" s="23">
        <v>18.1694</v>
      </c>
      <c r="AW313" s="23">
        <v>29.895199999999999</v>
      </c>
      <c r="AY313" s="23">
        <v>15.32</v>
      </c>
      <c r="BA313" s="23">
        <v>38.2746</v>
      </c>
      <c r="BC313" s="24">
        <v>20.281400000000001</v>
      </c>
      <c r="BE313" s="1" t="str">
        <f t="shared" si="4"/>
        <v>No</v>
      </c>
    </row>
    <row r="314" spans="1:57" ht="11.25" customHeight="1">
      <c r="A314" s="7" t="s">
        <v>221</v>
      </c>
      <c r="B314" s="7" t="s">
        <v>222</v>
      </c>
      <c r="C314" s="37" t="s">
        <v>28</v>
      </c>
      <c r="D314" s="296">
        <v>4025</v>
      </c>
      <c r="E314" s="297">
        <v>40025</v>
      </c>
      <c r="F314" s="27" t="s">
        <v>142</v>
      </c>
      <c r="G314" s="73" t="s">
        <v>137</v>
      </c>
      <c r="H314" s="35">
        <v>260677</v>
      </c>
      <c r="I314" s="35">
        <v>85</v>
      </c>
      <c r="J314" s="37" t="s">
        <v>6</v>
      </c>
      <c r="K314" s="37" t="s">
        <v>138</v>
      </c>
      <c r="L314" s="8">
        <v>49</v>
      </c>
      <c r="M314" s="8">
        <v>216605</v>
      </c>
      <c r="N314" s="9"/>
      <c r="O314" s="8">
        <v>62126</v>
      </c>
      <c r="P314" s="9"/>
      <c r="Q314" s="8">
        <v>22638</v>
      </c>
      <c r="R314" s="9"/>
      <c r="S314" s="8">
        <v>75412</v>
      </c>
      <c r="T314" s="9"/>
      <c r="U314" s="8">
        <v>220</v>
      </c>
      <c r="V314" s="9"/>
      <c r="W314" s="33">
        <v>377001</v>
      </c>
      <c r="X314" s="9"/>
      <c r="Y314" s="30">
        <v>121</v>
      </c>
      <c r="Z314" s="9"/>
      <c r="AA314" s="30">
        <v>34</v>
      </c>
      <c r="AB314" s="9"/>
      <c r="AC314" s="30">
        <v>12</v>
      </c>
      <c r="AD314" s="9"/>
      <c r="AE314" s="30">
        <v>42</v>
      </c>
      <c r="AF314" s="9"/>
      <c r="AG314" s="30">
        <v>0.6</v>
      </c>
      <c r="AH314" s="9"/>
      <c r="AI314" s="32">
        <v>209.6</v>
      </c>
      <c r="AJ314" s="12"/>
      <c r="AK314" s="22">
        <v>4907322</v>
      </c>
      <c r="AM314" s="22">
        <v>1379039</v>
      </c>
      <c r="AO314" s="22">
        <v>364853</v>
      </c>
      <c r="AQ314" s="22">
        <v>1717306</v>
      </c>
      <c r="AS314" s="26">
        <v>8368520</v>
      </c>
      <c r="AU314" s="23">
        <v>22.6556</v>
      </c>
      <c r="AW314" s="23">
        <v>22.197500000000002</v>
      </c>
      <c r="AY314" s="23">
        <v>16.116800000000001</v>
      </c>
      <c r="BA314" s="23">
        <v>22.772300000000001</v>
      </c>
      <c r="BC314" s="24">
        <v>22.197600000000001</v>
      </c>
      <c r="BE314" s="1" t="str">
        <f t="shared" si="4"/>
        <v>No</v>
      </c>
    </row>
    <row r="315" spans="1:57" ht="11.25" customHeight="1">
      <c r="A315" s="7" t="s">
        <v>221</v>
      </c>
      <c r="B315" s="7" t="s">
        <v>222</v>
      </c>
      <c r="C315" s="37" t="s">
        <v>28</v>
      </c>
      <c r="D315" s="296">
        <v>4025</v>
      </c>
      <c r="E315" s="297">
        <v>40025</v>
      </c>
      <c r="F315" s="27" t="s">
        <v>142</v>
      </c>
      <c r="G315" s="73" t="s">
        <v>137</v>
      </c>
      <c r="H315" s="35">
        <v>260677</v>
      </c>
      <c r="I315" s="35">
        <v>85</v>
      </c>
      <c r="J315" s="37" t="s">
        <v>9</v>
      </c>
      <c r="K315" s="37" t="s">
        <v>138</v>
      </c>
      <c r="L315" s="8">
        <v>26</v>
      </c>
      <c r="M315" s="8">
        <v>56041</v>
      </c>
      <c r="N315" s="9"/>
      <c r="O315" s="8">
        <v>3987</v>
      </c>
      <c r="P315" s="9"/>
      <c r="Q315" s="8">
        <v>3826</v>
      </c>
      <c r="R315" s="9"/>
      <c r="S315" s="8">
        <v>7636</v>
      </c>
      <c r="T315" s="9"/>
      <c r="U315" s="8">
        <v>186</v>
      </c>
      <c r="V315" s="9"/>
      <c r="W315" s="33">
        <v>71676</v>
      </c>
      <c r="X315" s="9"/>
      <c r="Y315" s="30">
        <v>30</v>
      </c>
      <c r="Z315" s="9"/>
      <c r="AA315" s="30">
        <v>2</v>
      </c>
      <c r="AB315" s="9"/>
      <c r="AC315" s="30">
        <v>2</v>
      </c>
      <c r="AD315" s="9"/>
      <c r="AE315" s="30">
        <v>4</v>
      </c>
      <c r="AF315" s="9"/>
      <c r="AG315" s="30">
        <v>0.6</v>
      </c>
      <c r="AH315" s="9"/>
      <c r="AI315" s="32">
        <v>38.6</v>
      </c>
      <c r="AJ315" s="12"/>
      <c r="AK315" s="22">
        <v>661080</v>
      </c>
      <c r="AM315" s="22">
        <v>109299</v>
      </c>
      <c r="AO315" s="22">
        <v>51937</v>
      </c>
      <c r="AQ315" s="22">
        <v>107454</v>
      </c>
      <c r="AS315" s="26">
        <v>929770</v>
      </c>
      <c r="AU315" s="23">
        <v>11.7964</v>
      </c>
      <c r="AW315" s="23">
        <v>27.413799999999998</v>
      </c>
      <c r="AY315" s="23">
        <v>13.5748</v>
      </c>
      <c r="BA315" s="23">
        <v>14.071999999999999</v>
      </c>
      <c r="BC315" s="24">
        <v>12.9718</v>
      </c>
      <c r="BE315" s="1" t="str">
        <f t="shared" si="4"/>
        <v>No</v>
      </c>
    </row>
    <row r="316" spans="1:57" ht="11.25" customHeight="1">
      <c r="A316" s="7" t="s">
        <v>1005</v>
      </c>
      <c r="B316" s="7" t="s">
        <v>427</v>
      </c>
      <c r="C316" s="37" t="s">
        <v>26</v>
      </c>
      <c r="D316" s="296">
        <v>4074</v>
      </c>
      <c r="E316" s="297">
        <v>40074</v>
      </c>
      <c r="F316" s="27" t="s">
        <v>140</v>
      </c>
      <c r="G316" s="73" t="s">
        <v>137</v>
      </c>
      <c r="H316" s="35">
        <v>2441770</v>
      </c>
      <c r="I316" s="35">
        <v>85</v>
      </c>
      <c r="J316" s="37" t="s">
        <v>6</v>
      </c>
      <c r="K316" s="37" t="s">
        <v>138</v>
      </c>
      <c r="L316" s="8">
        <v>23</v>
      </c>
      <c r="M316" s="8">
        <v>123453</v>
      </c>
      <c r="N316" s="9"/>
      <c r="O316" s="8">
        <v>5620</v>
      </c>
      <c r="P316" s="9"/>
      <c r="Q316" s="8">
        <v>0</v>
      </c>
      <c r="R316" s="9"/>
      <c r="S316" s="8">
        <v>12029</v>
      </c>
      <c r="T316" s="9"/>
      <c r="U316" s="8">
        <v>0</v>
      </c>
      <c r="V316" s="9"/>
      <c r="W316" s="33">
        <v>141102</v>
      </c>
      <c r="X316" s="9"/>
      <c r="Y316" s="30">
        <v>63.89</v>
      </c>
      <c r="Z316" s="9"/>
      <c r="AA316" s="30">
        <v>2.83</v>
      </c>
      <c r="AB316" s="9"/>
      <c r="AC316" s="30">
        <v>0</v>
      </c>
      <c r="AD316" s="9"/>
      <c r="AE316" s="30">
        <v>7.16</v>
      </c>
      <c r="AF316" s="9"/>
      <c r="AG316" s="30">
        <v>0</v>
      </c>
      <c r="AH316" s="9"/>
      <c r="AI316" s="32">
        <v>73.88</v>
      </c>
      <c r="AJ316" s="12"/>
      <c r="AK316" s="22">
        <v>2055652</v>
      </c>
      <c r="AM316" s="22">
        <v>381818</v>
      </c>
      <c r="AO316" s="22">
        <v>0</v>
      </c>
      <c r="AQ316" s="22">
        <v>313235</v>
      </c>
      <c r="AS316" s="26">
        <v>2750705</v>
      </c>
      <c r="AU316" s="23">
        <v>16.651299999999999</v>
      </c>
      <c r="AW316" s="23">
        <v>67.939099999999996</v>
      </c>
      <c r="BA316" s="23">
        <v>26.04</v>
      </c>
      <c r="BC316" s="24">
        <v>19.494399999999999</v>
      </c>
      <c r="BE316" s="1" t="str">
        <f t="shared" si="4"/>
        <v>No</v>
      </c>
    </row>
    <row r="317" spans="1:57" ht="11.25" customHeight="1">
      <c r="A317" s="7" t="s">
        <v>221</v>
      </c>
      <c r="B317" s="7" t="s">
        <v>222</v>
      </c>
      <c r="C317" s="37" t="s">
        <v>28</v>
      </c>
      <c r="D317" s="296">
        <v>4025</v>
      </c>
      <c r="E317" s="297">
        <v>40025</v>
      </c>
      <c r="F317" s="27" t="s">
        <v>142</v>
      </c>
      <c r="G317" s="73" t="s">
        <v>137</v>
      </c>
      <c r="H317" s="35">
        <v>260677</v>
      </c>
      <c r="I317" s="35">
        <v>85</v>
      </c>
      <c r="J317" s="37" t="s">
        <v>14</v>
      </c>
      <c r="K317" s="37" t="s">
        <v>138</v>
      </c>
      <c r="L317" s="8">
        <v>2</v>
      </c>
      <c r="M317" s="8">
        <v>14554</v>
      </c>
      <c r="N317" s="9"/>
      <c r="O317" s="8">
        <v>2092</v>
      </c>
      <c r="P317" s="9"/>
      <c r="Q317" s="8">
        <v>956</v>
      </c>
      <c r="R317" s="9"/>
      <c r="S317" s="8">
        <v>3701</v>
      </c>
      <c r="T317" s="9"/>
      <c r="U317" s="8">
        <v>120</v>
      </c>
      <c r="V317" s="9"/>
      <c r="W317" s="33">
        <v>21423</v>
      </c>
      <c r="X317" s="9"/>
      <c r="Y317" s="30">
        <v>13</v>
      </c>
      <c r="Z317" s="9"/>
      <c r="AA317" s="30">
        <v>1</v>
      </c>
      <c r="AB317" s="9"/>
      <c r="AC317" s="30">
        <v>1</v>
      </c>
      <c r="AD317" s="9"/>
      <c r="AE317" s="30">
        <v>2</v>
      </c>
      <c r="AF317" s="9"/>
      <c r="AG317" s="30">
        <v>0.5</v>
      </c>
      <c r="AH317" s="9"/>
      <c r="AI317" s="32">
        <v>17.5</v>
      </c>
      <c r="AJ317" s="12"/>
      <c r="AK317" s="22">
        <v>251981</v>
      </c>
      <c r="AM317" s="22">
        <v>55232</v>
      </c>
      <c r="AO317" s="22">
        <v>13295</v>
      </c>
      <c r="AQ317" s="22">
        <v>94937</v>
      </c>
      <c r="AS317" s="26">
        <v>415445</v>
      </c>
      <c r="AU317" s="23">
        <v>17.313500000000001</v>
      </c>
      <c r="AW317" s="23">
        <v>26.401499999999999</v>
      </c>
      <c r="AY317" s="23">
        <v>13.9069</v>
      </c>
      <c r="BA317" s="23">
        <v>25.651700000000002</v>
      </c>
      <c r="BC317" s="24">
        <v>19.392499999999998</v>
      </c>
      <c r="BE317" s="1" t="str">
        <f t="shared" si="4"/>
        <v>No</v>
      </c>
    </row>
    <row r="318" spans="1:57" ht="11.25" customHeight="1">
      <c r="A318" s="7" t="s">
        <v>1005</v>
      </c>
      <c r="B318" s="7" t="s">
        <v>427</v>
      </c>
      <c r="C318" s="37" t="s">
        <v>26</v>
      </c>
      <c r="D318" s="296">
        <v>4074</v>
      </c>
      <c r="E318" s="297">
        <v>40074</v>
      </c>
      <c r="F318" s="27" t="s">
        <v>140</v>
      </c>
      <c r="G318" s="73" t="s">
        <v>137</v>
      </c>
      <c r="H318" s="35">
        <v>2441770</v>
      </c>
      <c r="I318" s="35">
        <v>85</v>
      </c>
      <c r="J318" s="37" t="s">
        <v>9</v>
      </c>
      <c r="K318" s="37" t="s">
        <v>138</v>
      </c>
      <c r="L318" s="8">
        <v>14</v>
      </c>
      <c r="M318" s="8">
        <v>56273</v>
      </c>
      <c r="N318" s="9"/>
      <c r="O318" s="8">
        <v>1449</v>
      </c>
      <c r="P318" s="9"/>
      <c r="Q318" s="8">
        <v>0</v>
      </c>
      <c r="R318" s="9"/>
      <c r="S318" s="8">
        <v>3102</v>
      </c>
      <c r="T318" s="9"/>
      <c r="U318" s="8">
        <v>0</v>
      </c>
      <c r="V318" s="9"/>
      <c r="W318" s="33">
        <v>60824</v>
      </c>
      <c r="X318" s="9"/>
      <c r="Y318" s="30">
        <v>21.74</v>
      </c>
      <c r="Z318" s="9"/>
      <c r="AA318" s="30">
        <v>0.73</v>
      </c>
      <c r="AB318" s="9"/>
      <c r="AC318" s="30">
        <v>0</v>
      </c>
      <c r="AD318" s="9"/>
      <c r="AE318" s="30">
        <v>1.85</v>
      </c>
      <c r="AF318" s="9"/>
      <c r="AG318" s="30">
        <v>0</v>
      </c>
      <c r="AH318" s="9"/>
      <c r="AI318" s="32">
        <v>24.32</v>
      </c>
      <c r="AJ318" s="12"/>
      <c r="AK318" s="22">
        <v>675344</v>
      </c>
      <c r="AM318" s="22">
        <v>98452</v>
      </c>
      <c r="AO318" s="22">
        <v>0</v>
      </c>
      <c r="AQ318" s="22">
        <v>71641</v>
      </c>
      <c r="AS318" s="26">
        <v>845437</v>
      </c>
      <c r="AU318" s="23">
        <v>12.001200000000001</v>
      </c>
      <c r="AW318" s="23">
        <v>67.944800000000001</v>
      </c>
      <c r="BA318" s="23">
        <v>23.095099999999999</v>
      </c>
      <c r="BC318" s="24">
        <v>13.899699999999999</v>
      </c>
      <c r="BE318" s="1" t="str">
        <f t="shared" si="4"/>
        <v>No</v>
      </c>
    </row>
    <row r="319" spans="1:57" ht="11.25" customHeight="1">
      <c r="A319" s="7" t="s">
        <v>1006</v>
      </c>
      <c r="B319" s="7" t="s">
        <v>249</v>
      </c>
      <c r="C319" s="37" t="s">
        <v>12</v>
      </c>
      <c r="D319" s="296">
        <v>9010</v>
      </c>
      <c r="E319" s="297">
        <v>90010</v>
      </c>
      <c r="F319" s="27" t="s">
        <v>140</v>
      </c>
      <c r="G319" s="73" t="s">
        <v>137</v>
      </c>
      <c r="H319" s="35">
        <v>12150996</v>
      </c>
      <c r="I319" s="35">
        <v>84</v>
      </c>
      <c r="J319" s="37" t="s">
        <v>6</v>
      </c>
      <c r="K319" s="37" t="s">
        <v>138</v>
      </c>
      <c r="L319" s="8">
        <v>48</v>
      </c>
      <c r="M319" s="8">
        <v>293573</v>
      </c>
      <c r="N319" s="9" t="s">
        <v>102</v>
      </c>
      <c r="O319" s="8">
        <v>55489</v>
      </c>
      <c r="P319" s="9"/>
      <c r="Q319" s="8">
        <v>0</v>
      </c>
      <c r="R319" s="9"/>
      <c r="S319" s="8">
        <v>24113</v>
      </c>
      <c r="T319" s="9"/>
      <c r="U319" s="8">
        <v>0</v>
      </c>
      <c r="V319" s="9"/>
      <c r="W319" s="33">
        <v>373175</v>
      </c>
      <c r="X319" s="9" t="s">
        <v>102</v>
      </c>
      <c r="Y319" s="30">
        <v>171</v>
      </c>
      <c r="Z319" s="9"/>
      <c r="AA319" s="30">
        <v>27.14</v>
      </c>
      <c r="AB319" s="9"/>
      <c r="AC319" s="30">
        <v>0</v>
      </c>
      <c r="AD319" s="9"/>
      <c r="AE319" s="30">
        <v>13.14</v>
      </c>
      <c r="AF319" s="9"/>
      <c r="AG319" s="30">
        <v>0</v>
      </c>
      <c r="AH319" s="9"/>
      <c r="AI319" s="32">
        <v>211.28</v>
      </c>
      <c r="AJ319" s="12"/>
      <c r="AK319" s="22">
        <v>8526589</v>
      </c>
      <c r="AM319" s="22">
        <v>1820599</v>
      </c>
      <c r="AO319" s="22">
        <v>0</v>
      </c>
      <c r="AQ319" s="22">
        <v>1010690</v>
      </c>
      <c r="AS319" s="26">
        <v>11357878</v>
      </c>
      <c r="AU319" s="23">
        <v>29.0442</v>
      </c>
      <c r="AV319" s="23" t="s">
        <v>102</v>
      </c>
      <c r="AW319" s="23">
        <v>32.810099999999998</v>
      </c>
      <c r="BA319" s="23">
        <v>41.914700000000003</v>
      </c>
      <c r="BC319" s="24">
        <v>30.4358</v>
      </c>
      <c r="BE319" s="1" t="str">
        <f t="shared" si="4"/>
        <v>Yes</v>
      </c>
    </row>
    <row r="320" spans="1:57" ht="11.25" customHeight="1">
      <c r="A320" s="7" t="s">
        <v>1007</v>
      </c>
      <c r="B320" s="7" t="s">
        <v>1008</v>
      </c>
      <c r="C320" s="37" t="s">
        <v>1</v>
      </c>
      <c r="D320" s="296"/>
      <c r="E320" s="297">
        <v>415</v>
      </c>
      <c r="F320" s="27" t="s">
        <v>140</v>
      </c>
      <c r="G320" s="73" t="s">
        <v>137</v>
      </c>
      <c r="H320" s="35">
        <v>349684</v>
      </c>
      <c r="I320" s="35">
        <v>82</v>
      </c>
      <c r="J320" s="37" t="s">
        <v>7</v>
      </c>
      <c r="K320" s="37" t="s">
        <v>138</v>
      </c>
      <c r="L320" s="8">
        <v>82</v>
      </c>
      <c r="M320" s="8">
        <v>2040</v>
      </c>
      <c r="N320" s="9"/>
      <c r="O320" s="8">
        <v>0</v>
      </c>
      <c r="P320" s="9"/>
      <c r="Q320" s="8">
        <v>25</v>
      </c>
      <c r="R320" s="9"/>
      <c r="S320" s="8">
        <v>8364</v>
      </c>
      <c r="T320" s="9"/>
      <c r="U320" s="8">
        <v>0</v>
      </c>
      <c r="V320" s="9"/>
      <c r="W320" s="33">
        <v>10429</v>
      </c>
      <c r="X320" s="9"/>
      <c r="Y320" s="30">
        <v>1</v>
      </c>
      <c r="Z320" s="9"/>
      <c r="AA320" s="30">
        <v>0</v>
      </c>
      <c r="AB320" s="9"/>
      <c r="AC320" s="30">
        <v>0.01</v>
      </c>
      <c r="AD320" s="9"/>
      <c r="AE320" s="30">
        <v>4.0999999999999996</v>
      </c>
      <c r="AF320" s="9"/>
      <c r="AG320" s="30">
        <v>0</v>
      </c>
      <c r="AH320" s="9"/>
      <c r="AI320" s="32">
        <v>5.1100000000000003</v>
      </c>
      <c r="AJ320" s="12"/>
      <c r="AK320" s="22">
        <v>48314</v>
      </c>
      <c r="AM320" s="22">
        <v>0</v>
      </c>
      <c r="AO320" s="22">
        <v>378</v>
      </c>
      <c r="AQ320" s="22">
        <v>192891</v>
      </c>
      <c r="AS320" s="26">
        <v>241583</v>
      </c>
      <c r="AU320" s="23">
        <v>23.683299999999999</v>
      </c>
      <c r="AY320" s="23">
        <v>15.12</v>
      </c>
      <c r="BA320" s="23">
        <v>23.062100000000001</v>
      </c>
      <c r="BC320" s="24">
        <v>23.1645</v>
      </c>
      <c r="BE320" s="1" t="str">
        <f t="shared" si="4"/>
        <v>No</v>
      </c>
    </row>
    <row r="321" spans="1:57" ht="11.25" customHeight="1">
      <c r="A321" s="7" t="s">
        <v>312</v>
      </c>
      <c r="B321" s="7" t="s">
        <v>313</v>
      </c>
      <c r="C321" s="37" t="s">
        <v>30</v>
      </c>
      <c r="D321" s="296">
        <v>5056</v>
      </c>
      <c r="E321" s="297">
        <v>50056</v>
      </c>
      <c r="F321" s="27" t="s">
        <v>142</v>
      </c>
      <c r="G321" s="73" t="s">
        <v>137</v>
      </c>
      <c r="H321" s="35">
        <v>266921</v>
      </c>
      <c r="I321" s="35">
        <v>82</v>
      </c>
      <c r="J321" s="37" t="s">
        <v>6</v>
      </c>
      <c r="K321" s="37" t="s">
        <v>138</v>
      </c>
      <c r="L321" s="8">
        <v>45</v>
      </c>
      <c r="M321" s="8">
        <v>210879</v>
      </c>
      <c r="N321" s="9"/>
      <c r="O321" s="8">
        <v>62145</v>
      </c>
      <c r="P321" s="9"/>
      <c r="Q321" s="8">
        <v>6064</v>
      </c>
      <c r="R321" s="9"/>
      <c r="S321" s="8">
        <v>21582</v>
      </c>
      <c r="T321" s="9"/>
      <c r="U321" s="8">
        <v>0</v>
      </c>
      <c r="V321" s="9"/>
      <c r="W321" s="33">
        <v>300670</v>
      </c>
      <c r="X321" s="9"/>
      <c r="Y321" s="30">
        <v>136</v>
      </c>
      <c r="Z321" s="9"/>
      <c r="AA321" s="30">
        <v>38</v>
      </c>
      <c r="AB321" s="9"/>
      <c r="AC321" s="30">
        <v>3</v>
      </c>
      <c r="AD321" s="9"/>
      <c r="AE321" s="30">
        <v>12</v>
      </c>
      <c r="AF321" s="9"/>
      <c r="AG321" s="30">
        <v>0</v>
      </c>
      <c r="AH321" s="9"/>
      <c r="AI321" s="32">
        <v>189</v>
      </c>
      <c r="AJ321" s="12"/>
      <c r="AK321" s="22">
        <v>5703601</v>
      </c>
      <c r="AM321" s="22">
        <v>1736640</v>
      </c>
      <c r="AO321" s="22">
        <v>135954</v>
      </c>
      <c r="AQ321" s="22">
        <v>538383</v>
      </c>
      <c r="AS321" s="26">
        <v>8114578</v>
      </c>
      <c r="AU321" s="23">
        <v>27.046800000000001</v>
      </c>
      <c r="AW321" s="23">
        <v>27.945</v>
      </c>
      <c r="AY321" s="23">
        <v>22.419899999999998</v>
      </c>
      <c r="BA321" s="23">
        <v>24.945900000000002</v>
      </c>
      <c r="BC321" s="24">
        <v>26.988299999999999</v>
      </c>
      <c r="BE321" s="1" t="str">
        <f t="shared" si="4"/>
        <v>No</v>
      </c>
    </row>
    <row r="322" spans="1:57" ht="11.25" customHeight="1">
      <c r="A322" s="7" t="s">
        <v>505</v>
      </c>
      <c r="B322" s="7" t="s">
        <v>506</v>
      </c>
      <c r="C322" s="37" t="s">
        <v>22</v>
      </c>
      <c r="D322" s="296">
        <v>1049</v>
      </c>
      <c r="E322" s="297">
        <v>10049</v>
      </c>
      <c r="F322" s="27" t="s">
        <v>142</v>
      </c>
      <c r="G322" s="73" t="s">
        <v>137</v>
      </c>
      <c r="H322" s="35">
        <v>562839</v>
      </c>
      <c r="I322" s="35">
        <v>80</v>
      </c>
      <c r="J322" s="37" t="s">
        <v>9</v>
      </c>
      <c r="K322" s="37" t="s">
        <v>138</v>
      </c>
      <c r="L322" s="8">
        <v>80</v>
      </c>
      <c r="M322" s="8">
        <v>207046</v>
      </c>
      <c r="N322" s="9"/>
      <c r="O322" s="8">
        <v>10292</v>
      </c>
      <c r="P322" s="9"/>
      <c r="Q322" s="8">
        <v>5185</v>
      </c>
      <c r="R322" s="9"/>
      <c r="S322" s="8">
        <v>16873</v>
      </c>
      <c r="T322" s="9"/>
      <c r="U322" s="8">
        <v>64</v>
      </c>
      <c r="V322" s="9"/>
      <c r="W322" s="33">
        <v>239460</v>
      </c>
      <c r="X322" s="9"/>
      <c r="Y322" s="30">
        <v>151</v>
      </c>
      <c r="Z322" s="9"/>
      <c r="AA322" s="30">
        <v>6</v>
      </c>
      <c r="AB322" s="9"/>
      <c r="AC322" s="30">
        <v>3</v>
      </c>
      <c r="AD322" s="9"/>
      <c r="AE322" s="30">
        <v>13</v>
      </c>
      <c r="AF322" s="9"/>
      <c r="AG322" s="30">
        <v>1</v>
      </c>
      <c r="AH322" s="9"/>
      <c r="AI322" s="32">
        <v>174</v>
      </c>
      <c r="AJ322" s="12"/>
      <c r="AK322" s="22">
        <v>4223229</v>
      </c>
      <c r="AM322" s="22">
        <v>323574</v>
      </c>
      <c r="AO322" s="22">
        <v>94049</v>
      </c>
      <c r="AQ322" s="22">
        <v>598820</v>
      </c>
      <c r="AS322" s="26">
        <v>5239672</v>
      </c>
      <c r="AU322" s="23">
        <v>20.397500000000001</v>
      </c>
      <c r="AW322" s="23">
        <v>31.439399999999999</v>
      </c>
      <c r="AY322" s="23">
        <v>18.1387</v>
      </c>
      <c r="BA322" s="23">
        <v>35.489800000000002</v>
      </c>
      <c r="BC322" s="24">
        <v>21.8812</v>
      </c>
      <c r="BE322" s="1" t="str">
        <f t="shared" ref="BE322:BE385" si="5">IF(BD322&amp;BB322&amp;AZ322&amp;AX322&amp;AV322&amp;AT322&amp;AR322&amp;AP322&amp;AN322&amp;AL322&amp;AJ322&amp;AH322&amp;AF322&amp;AD322&amp;AB322&amp;Z322&amp;X322&amp;V322&amp;T322&amp;R322&amp;P322&amp;N322&lt;&gt;"","Yes","No")</f>
        <v>No</v>
      </c>
    </row>
    <row r="323" spans="1:57" ht="11.25" customHeight="1">
      <c r="A323" s="7" t="s">
        <v>1009</v>
      </c>
      <c r="B323" s="7" t="s">
        <v>248</v>
      </c>
      <c r="C323" s="37" t="s">
        <v>26</v>
      </c>
      <c r="D323" s="296">
        <v>4036</v>
      </c>
      <c r="E323" s="297">
        <v>40036</v>
      </c>
      <c r="F323" s="27" t="s">
        <v>140</v>
      </c>
      <c r="G323" s="73" t="s">
        <v>137</v>
      </c>
      <c r="H323" s="35">
        <v>240223</v>
      </c>
      <c r="I323" s="35">
        <v>80</v>
      </c>
      <c r="J323" s="37" t="s">
        <v>6</v>
      </c>
      <c r="K323" s="37" t="s">
        <v>138</v>
      </c>
      <c r="L323" s="8">
        <v>55</v>
      </c>
      <c r="M323" s="8">
        <v>297226</v>
      </c>
      <c r="N323" s="9"/>
      <c r="O323" s="8">
        <v>37526</v>
      </c>
      <c r="P323" s="9"/>
      <c r="Q323" s="8">
        <v>17212</v>
      </c>
      <c r="R323" s="9"/>
      <c r="S323" s="8">
        <v>7884</v>
      </c>
      <c r="T323" s="9"/>
      <c r="U323" s="8">
        <v>0</v>
      </c>
      <c r="V323" s="9"/>
      <c r="W323" s="33">
        <v>359848</v>
      </c>
      <c r="X323" s="9"/>
      <c r="Y323" s="30">
        <v>152</v>
      </c>
      <c r="Z323" s="9"/>
      <c r="AA323" s="30">
        <v>19</v>
      </c>
      <c r="AB323" s="9"/>
      <c r="AC323" s="30">
        <v>9</v>
      </c>
      <c r="AD323" s="9"/>
      <c r="AE323" s="30">
        <v>3.2</v>
      </c>
      <c r="AF323" s="9"/>
      <c r="AG323" s="30">
        <v>0</v>
      </c>
      <c r="AH323" s="9"/>
      <c r="AI323" s="32">
        <v>183.2</v>
      </c>
      <c r="AJ323" s="12"/>
      <c r="AK323" s="22">
        <v>4536665</v>
      </c>
      <c r="AM323" s="22">
        <v>686264</v>
      </c>
      <c r="AO323" s="22">
        <v>302344</v>
      </c>
      <c r="AQ323" s="22">
        <v>113052</v>
      </c>
      <c r="AS323" s="26">
        <v>5638325</v>
      </c>
      <c r="AU323" s="23">
        <v>15.263400000000001</v>
      </c>
      <c r="AW323" s="23">
        <v>18.287700000000001</v>
      </c>
      <c r="AY323" s="23">
        <v>17.565899999999999</v>
      </c>
      <c r="BA323" s="23">
        <v>14.339399999999999</v>
      </c>
      <c r="BC323" s="24">
        <v>15.6686</v>
      </c>
      <c r="BE323" s="1" t="str">
        <f t="shared" si="5"/>
        <v>No</v>
      </c>
    </row>
    <row r="324" spans="1:57" ht="11.25" customHeight="1">
      <c r="A324" s="7" t="s">
        <v>1009</v>
      </c>
      <c r="B324" s="7" t="s">
        <v>248</v>
      </c>
      <c r="C324" s="37" t="s">
        <v>26</v>
      </c>
      <c r="D324" s="296">
        <v>4036</v>
      </c>
      <c r="E324" s="297">
        <v>40036</v>
      </c>
      <c r="F324" s="27" t="s">
        <v>140</v>
      </c>
      <c r="G324" s="73" t="s">
        <v>137</v>
      </c>
      <c r="H324" s="35">
        <v>240223</v>
      </c>
      <c r="I324" s="35">
        <v>80</v>
      </c>
      <c r="J324" s="37" t="s">
        <v>9</v>
      </c>
      <c r="K324" s="37" t="s">
        <v>138</v>
      </c>
      <c r="L324" s="8">
        <v>19</v>
      </c>
      <c r="M324" s="8">
        <v>82181</v>
      </c>
      <c r="N324" s="9"/>
      <c r="O324" s="8">
        <v>10584</v>
      </c>
      <c r="P324" s="9"/>
      <c r="Q324" s="8">
        <v>4854</v>
      </c>
      <c r="R324" s="9"/>
      <c r="S324" s="8">
        <v>2223</v>
      </c>
      <c r="T324" s="9"/>
      <c r="U324" s="8">
        <v>0</v>
      </c>
      <c r="V324" s="9"/>
      <c r="W324" s="33">
        <v>99842</v>
      </c>
      <c r="X324" s="9"/>
      <c r="Y324" s="30">
        <v>48</v>
      </c>
      <c r="Z324" s="9"/>
      <c r="AA324" s="30">
        <v>2</v>
      </c>
      <c r="AB324" s="9"/>
      <c r="AC324" s="30">
        <v>3</v>
      </c>
      <c r="AD324" s="9"/>
      <c r="AE324" s="30">
        <v>2</v>
      </c>
      <c r="AF324" s="9"/>
      <c r="AG324" s="30">
        <v>0</v>
      </c>
      <c r="AH324" s="9"/>
      <c r="AI324" s="32">
        <v>55</v>
      </c>
      <c r="AJ324" s="12"/>
      <c r="AK324" s="22">
        <v>1203932</v>
      </c>
      <c r="AM324" s="22">
        <v>193562</v>
      </c>
      <c r="AO324" s="22">
        <v>69265</v>
      </c>
      <c r="AQ324" s="22">
        <v>50579</v>
      </c>
      <c r="AS324" s="26">
        <v>1517338</v>
      </c>
      <c r="AU324" s="23">
        <v>14.649800000000001</v>
      </c>
      <c r="AW324" s="23">
        <v>18.2882</v>
      </c>
      <c r="AY324" s="23">
        <v>14.2697</v>
      </c>
      <c r="BA324" s="23">
        <v>22.752600000000001</v>
      </c>
      <c r="BC324" s="24">
        <v>15.1974</v>
      </c>
      <c r="BE324" s="1" t="str">
        <f t="shared" si="5"/>
        <v>No</v>
      </c>
    </row>
    <row r="325" spans="1:57" ht="11.25" customHeight="1">
      <c r="A325" s="7" t="s">
        <v>584</v>
      </c>
      <c r="B325" s="7" t="s">
        <v>585</v>
      </c>
      <c r="C325" s="37" t="s">
        <v>44</v>
      </c>
      <c r="D325" s="296">
        <v>4173</v>
      </c>
      <c r="E325" s="297">
        <v>40173</v>
      </c>
      <c r="F325" s="27" t="s">
        <v>142</v>
      </c>
      <c r="G325" s="73" t="s">
        <v>137</v>
      </c>
      <c r="H325" s="35">
        <v>311810</v>
      </c>
      <c r="I325" s="35">
        <v>79</v>
      </c>
      <c r="J325" s="37" t="s">
        <v>7</v>
      </c>
      <c r="K325" s="37" t="s">
        <v>138</v>
      </c>
      <c r="L325" s="8">
        <v>54</v>
      </c>
      <c r="M325" s="8">
        <v>0</v>
      </c>
      <c r="N325" s="9"/>
      <c r="O325" s="8">
        <v>0</v>
      </c>
      <c r="P325" s="9"/>
      <c r="Q325" s="8">
        <v>0</v>
      </c>
      <c r="R325" s="9"/>
      <c r="S325" s="8">
        <v>5445</v>
      </c>
      <c r="T325" s="9"/>
      <c r="U325" s="8">
        <v>0</v>
      </c>
      <c r="V325" s="9"/>
      <c r="W325" s="33">
        <v>5445</v>
      </c>
      <c r="X325" s="9"/>
      <c r="Y325" s="30">
        <v>0</v>
      </c>
      <c r="Z325" s="9"/>
      <c r="AA325" s="30">
        <v>0</v>
      </c>
      <c r="AB325" s="9"/>
      <c r="AC325" s="30">
        <v>0</v>
      </c>
      <c r="AD325" s="9"/>
      <c r="AE325" s="30">
        <v>3.5</v>
      </c>
      <c r="AF325" s="9"/>
      <c r="AG325" s="30">
        <v>0</v>
      </c>
      <c r="AH325" s="9"/>
      <c r="AI325" s="32">
        <v>3.5</v>
      </c>
      <c r="AJ325" s="12"/>
      <c r="AK325" s="22">
        <v>0</v>
      </c>
      <c r="AM325" s="22">
        <v>0</v>
      </c>
      <c r="AO325" s="22">
        <v>0</v>
      </c>
      <c r="AQ325" s="22">
        <v>156918</v>
      </c>
      <c r="AS325" s="26">
        <v>156918</v>
      </c>
      <c r="BA325" s="23">
        <v>28.8187</v>
      </c>
      <c r="BC325" s="24">
        <v>28.8187</v>
      </c>
      <c r="BE325" s="1" t="str">
        <f t="shared" si="5"/>
        <v>No</v>
      </c>
    </row>
    <row r="326" spans="1:57" ht="11.25" customHeight="1">
      <c r="A326" s="7" t="s">
        <v>361</v>
      </c>
      <c r="B326" s="7" t="s">
        <v>362</v>
      </c>
      <c r="C326" s="37" t="s">
        <v>36</v>
      </c>
      <c r="D326" s="296">
        <v>1005</v>
      </c>
      <c r="E326" s="297">
        <v>10005</v>
      </c>
      <c r="F326" s="27" t="s">
        <v>142</v>
      </c>
      <c r="G326" s="73" t="s">
        <v>137</v>
      </c>
      <c r="H326" s="35">
        <v>4181019</v>
      </c>
      <c r="I326" s="35">
        <v>79</v>
      </c>
      <c r="J326" s="37" t="s">
        <v>9</v>
      </c>
      <c r="K326" s="37" t="s">
        <v>138</v>
      </c>
      <c r="L326" s="8">
        <v>19</v>
      </c>
      <c r="M326" s="8">
        <v>31302</v>
      </c>
      <c r="N326" s="9"/>
      <c r="O326" s="8">
        <v>0</v>
      </c>
      <c r="P326" s="9"/>
      <c r="Q326" s="8">
        <v>0</v>
      </c>
      <c r="R326" s="9"/>
      <c r="S326" s="8">
        <v>624</v>
      </c>
      <c r="T326" s="9"/>
      <c r="U326" s="8">
        <v>0</v>
      </c>
      <c r="V326" s="9"/>
      <c r="W326" s="33">
        <v>31926</v>
      </c>
      <c r="X326" s="9"/>
      <c r="Y326" s="30">
        <v>50</v>
      </c>
      <c r="Z326" s="9"/>
      <c r="AA326" s="30">
        <v>0</v>
      </c>
      <c r="AB326" s="9"/>
      <c r="AC326" s="30">
        <v>0</v>
      </c>
      <c r="AD326" s="9"/>
      <c r="AE326" s="30">
        <v>0.35</v>
      </c>
      <c r="AF326" s="9"/>
      <c r="AG326" s="30">
        <v>0</v>
      </c>
      <c r="AH326" s="9"/>
      <c r="AI326" s="32">
        <v>50.35</v>
      </c>
      <c r="AJ326" s="12"/>
      <c r="AK326" s="22">
        <v>666706</v>
      </c>
      <c r="AM326" s="22">
        <v>0</v>
      </c>
      <c r="AO326" s="22">
        <v>0</v>
      </c>
      <c r="AQ326" s="22">
        <v>20149</v>
      </c>
      <c r="AS326" s="26">
        <v>686855</v>
      </c>
      <c r="AU326" s="23">
        <v>21.299199999999999</v>
      </c>
      <c r="BA326" s="23">
        <v>32.290100000000002</v>
      </c>
      <c r="BC326" s="24">
        <v>21.513999999999999</v>
      </c>
      <c r="BE326" s="1" t="str">
        <f t="shared" si="5"/>
        <v>No</v>
      </c>
    </row>
    <row r="327" spans="1:57" ht="11.25" customHeight="1">
      <c r="A327" s="7" t="s">
        <v>1010</v>
      </c>
      <c r="B327" s="7" t="s">
        <v>492</v>
      </c>
      <c r="C327" s="37" t="s">
        <v>46</v>
      </c>
      <c r="D327" s="296">
        <v>7001</v>
      </c>
      <c r="E327" s="297">
        <v>70001</v>
      </c>
      <c r="F327" s="27" t="s">
        <v>140</v>
      </c>
      <c r="G327" s="73" t="s">
        <v>137</v>
      </c>
      <c r="H327" s="35">
        <v>258719</v>
      </c>
      <c r="I327" s="35">
        <v>78</v>
      </c>
      <c r="J327" s="37" t="s">
        <v>9</v>
      </c>
      <c r="K327" s="37" t="s">
        <v>138</v>
      </c>
      <c r="L327" s="8">
        <v>9</v>
      </c>
      <c r="M327" s="8">
        <v>27778</v>
      </c>
      <c r="N327" s="9"/>
      <c r="O327" s="8">
        <v>4853</v>
      </c>
      <c r="P327" s="9"/>
      <c r="Q327" s="8">
        <v>0</v>
      </c>
      <c r="R327" s="9"/>
      <c r="S327" s="8">
        <v>4916</v>
      </c>
      <c r="T327" s="9"/>
      <c r="U327" s="8">
        <v>0</v>
      </c>
      <c r="V327" s="9"/>
      <c r="W327" s="33">
        <v>37547</v>
      </c>
      <c r="X327" s="9"/>
      <c r="Y327" s="30">
        <v>15.1</v>
      </c>
      <c r="Z327" s="9"/>
      <c r="AA327" s="30">
        <v>2.1</v>
      </c>
      <c r="AB327" s="9"/>
      <c r="AC327" s="30">
        <v>0</v>
      </c>
      <c r="AD327" s="9"/>
      <c r="AE327" s="30">
        <v>2.6</v>
      </c>
      <c r="AF327" s="9"/>
      <c r="AG327" s="30">
        <v>0</v>
      </c>
      <c r="AH327" s="9"/>
      <c r="AI327" s="32">
        <v>19.8</v>
      </c>
      <c r="AJ327" s="12"/>
      <c r="AK327" s="22">
        <v>553742</v>
      </c>
      <c r="AM327" s="22">
        <v>126557</v>
      </c>
      <c r="AO327" s="22">
        <v>0</v>
      </c>
      <c r="AQ327" s="22">
        <v>50923</v>
      </c>
      <c r="AS327" s="26">
        <v>731222</v>
      </c>
      <c r="AU327" s="23">
        <v>19.9346</v>
      </c>
      <c r="AW327" s="23">
        <v>26.078099999999999</v>
      </c>
      <c r="BA327" s="23">
        <v>10.358599999999999</v>
      </c>
      <c r="BC327" s="24">
        <v>19.474799999999998</v>
      </c>
      <c r="BE327" s="1" t="str">
        <f t="shared" si="5"/>
        <v>No</v>
      </c>
    </row>
    <row r="328" spans="1:57" ht="11.25" customHeight="1">
      <c r="A328" s="7" t="s">
        <v>590</v>
      </c>
      <c r="B328" s="7" t="s">
        <v>591</v>
      </c>
      <c r="C328" s="37" t="s">
        <v>68</v>
      </c>
      <c r="D328" s="296">
        <v>6114</v>
      </c>
      <c r="E328" s="297">
        <v>60114</v>
      </c>
      <c r="F328" s="27" t="s">
        <v>140</v>
      </c>
      <c r="G328" s="73" t="s">
        <v>137</v>
      </c>
      <c r="H328" s="35">
        <v>5121892</v>
      </c>
      <c r="I328" s="35">
        <v>78</v>
      </c>
      <c r="J328" s="37" t="s">
        <v>9</v>
      </c>
      <c r="K328" s="37" t="s">
        <v>138</v>
      </c>
      <c r="L328" s="8">
        <v>67</v>
      </c>
      <c r="M328" s="8">
        <v>106886</v>
      </c>
      <c r="N328" s="9"/>
      <c r="O328" s="8">
        <v>4015</v>
      </c>
      <c r="P328" s="9"/>
      <c r="Q328" s="8">
        <v>0</v>
      </c>
      <c r="R328" s="9"/>
      <c r="S328" s="8">
        <v>12237</v>
      </c>
      <c r="T328" s="9"/>
      <c r="U328" s="8">
        <v>0</v>
      </c>
      <c r="V328" s="9"/>
      <c r="W328" s="33">
        <v>123138</v>
      </c>
      <c r="X328" s="9"/>
      <c r="Y328" s="30">
        <v>62.8</v>
      </c>
      <c r="Z328" s="9"/>
      <c r="AA328" s="30">
        <v>2.2000000000000002</v>
      </c>
      <c r="AB328" s="9"/>
      <c r="AC328" s="30">
        <v>0</v>
      </c>
      <c r="AD328" s="9"/>
      <c r="AE328" s="30">
        <v>7.4</v>
      </c>
      <c r="AF328" s="9"/>
      <c r="AG328" s="30">
        <v>0</v>
      </c>
      <c r="AH328" s="9"/>
      <c r="AI328" s="32">
        <v>72.400000000000006</v>
      </c>
      <c r="AJ328" s="12"/>
      <c r="AK328" s="22">
        <v>1702003</v>
      </c>
      <c r="AM328" s="22">
        <v>83483</v>
      </c>
      <c r="AO328" s="22">
        <v>0</v>
      </c>
      <c r="AQ328" s="22">
        <v>426118</v>
      </c>
      <c r="AS328" s="26">
        <v>2211604</v>
      </c>
      <c r="AU328" s="23">
        <v>15.923500000000001</v>
      </c>
      <c r="AW328" s="23">
        <v>20.7928</v>
      </c>
      <c r="BA328" s="23">
        <v>34.822099999999999</v>
      </c>
      <c r="BC328" s="24">
        <v>17.9604</v>
      </c>
      <c r="BE328" s="1" t="str">
        <f t="shared" si="5"/>
        <v>No</v>
      </c>
    </row>
    <row r="329" spans="1:57" ht="11.25" customHeight="1">
      <c r="A329" s="7" t="s">
        <v>203</v>
      </c>
      <c r="B329" s="7" t="s">
        <v>204</v>
      </c>
      <c r="C329" s="37" t="s">
        <v>35</v>
      </c>
      <c r="D329" s="296">
        <v>6022</v>
      </c>
      <c r="E329" s="297">
        <v>60022</v>
      </c>
      <c r="F329" s="27" t="s">
        <v>142</v>
      </c>
      <c r="G329" s="73" t="s">
        <v>137</v>
      </c>
      <c r="H329" s="35">
        <v>594309</v>
      </c>
      <c r="I329" s="35">
        <v>78</v>
      </c>
      <c r="J329" s="37" t="s">
        <v>6</v>
      </c>
      <c r="K329" s="37" t="s">
        <v>138</v>
      </c>
      <c r="L329" s="8">
        <v>59</v>
      </c>
      <c r="M329" s="8">
        <v>389763</v>
      </c>
      <c r="N329" s="9"/>
      <c r="O329" s="8">
        <v>84136</v>
      </c>
      <c r="P329" s="9"/>
      <c r="Q329" s="8">
        <v>31329</v>
      </c>
      <c r="R329" s="9"/>
      <c r="S329" s="8">
        <v>90914</v>
      </c>
      <c r="T329" s="9"/>
      <c r="U329" s="8">
        <v>0</v>
      </c>
      <c r="V329" s="9"/>
      <c r="W329" s="33">
        <v>596142</v>
      </c>
      <c r="X329" s="9"/>
      <c r="Y329" s="30">
        <v>193</v>
      </c>
      <c r="Z329" s="9"/>
      <c r="AA329" s="30">
        <v>34</v>
      </c>
      <c r="AB329" s="9"/>
      <c r="AC329" s="30">
        <v>17</v>
      </c>
      <c r="AD329" s="9"/>
      <c r="AE329" s="30">
        <v>49</v>
      </c>
      <c r="AF329" s="9"/>
      <c r="AG329" s="30">
        <v>0</v>
      </c>
      <c r="AH329" s="9"/>
      <c r="AI329" s="32">
        <v>293</v>
      </c>
      <c r="AJ329" s="12"/>
      <c r="AK329" s="22">
        <v>7083123</v>
      </c>
      <c r="AM329" s="22">
        <v>1394998</v>
      </c>
      <c r="AO329" s="22">
        <v>531525</v>
      </c>
      <c r="AQ329" s="22">
        <v>2621280</v>
      </c>
      <c r="AS329" s="26">
        <v>11630926</v>
      </c>
      <c r="AU329" s="23">
        <v>18.172899999999998</v>
      </c>
      <c r="AW329" s="23">
        <v>16.580300000000001</v>
      </c>
      <c r="AY329" s="23">
        <v>16.965900000000001</v>
      </c>
      <c r="BA329" s="23">
        <v>28.8325</v>
      </c>
      <c r="BC329" s="24">
        <v>19.510300000000001</v>
      </c>
      <c r="BE329" s="1" t="str">
        <f t="shared" si="5"/>
        <v>No</v>
      </c>
    </row>
    <row r="330" spans="1:57" ht="11.25" customHeight="1">
      <c r="A330" s="7" t="s">
        <v>1010</v>
      </c>
      <c r="B330" s="7" t="s">
        <v>492</v>
      </c>
      <c r="C330" s="37" t="s">
        <v>46</v>
      </c>
      <c r="D330" s="296">
        <v>7001</v>
      </c>
      <c r="E330" s="297">
        <v>70001</v>
      </c>
      <c r="F330" s="27" t="s">
        <v>140</v>
      </c>
      <c r="G330" s="73" t="s">
        <v>137</v>
      </c>
      <c r="H330" s="35">
        <v>258719</v>
      </c>
      <c r="I330" s="35">
        <v>78</v>
      </c>
      <c r="J330" s="37" t="s">
        <v>6</v>
      </c>
      <c r="K330" s="37" t="s">
        <v>138</v>
      </c>
      <c r="L330" s="8">
        <v>56</v>
      </c>
      <c r="M330" s="8">
        <v>171459</v>
      </c>
      <c r="N330" s="9"/>
      <c r="O330" s="8">
        <v>32854</v>
      </c>
      <c r="P330" s="9"/>
      <c r="Q330" s="8">
        <v>0</v>
      </c>
      <c r="R330" s="9"/>
      <c r="S330" s="8">
        <v>29903</v>
      </c>
      <c r="T330" s="9"/>
      <c r="U330" s="8">
        <v>0</v>
      </c>
      <c r="V330" s="9"/>
      <c r="W330" s="33">
        <v>234216</v>
      </c>
      <c r="X330" s="9"/>
      <c r="Y330" s="30">
        <v>90.8</v>
      </c>
      <c r="Z330" s="9"/>
      <c r="AA330" s="30">
        <v>17.8</v>
      </c>
      <c r="AB330" s="9"/>
      <c r="AC330" s="30">
        <v>0</v>
      </c>
      <c r="AD330" s="9"/>
      <c r="AE330" s="30">
        <v>15.4</v>
      </c>
      <c r="AF330" s="9"/>
      <c r="AG330" s="30">
        <v>0</v>
      </c>
      <c r="AH330" s="9"/>
      <c r="AI330" s="32">
        <v>124</v>
      </c>
      <c r="AJ330" s="12"/>
      <c r="AK330" s="22">
        <v>3198264</v>
      </c>
      <c r="AM330" s="22">
        <v>654139</v>
      </c>
      <c r="AO330" s="22">
        <v>0</v>
      </c>
      <c r="AQ330" s="22">
        <v>503285</v>
      </c>
      <c r="AS330" s="26">
        <v>4355688</v>
      </c>
      <c r="AU330" s="23">
        <v>18.653199999999998</v>
      </c>
      <c r="AW330" s="23">
        <v>19.910499999999999</v>
      </c>
      <c r="BA330" s="23">
        <v>16.8306</v>
      </c>
      <c r="BC330" s="24">
        <v>18.596900000000002</v>
      </c>
      <c r="BE330" s="1" t="str">
        <f t="shared" si="5"/>
        <v>No</v>
      </c>
    </row>
    <row r="331" spans="1:57" ht="11.25" customHeight="1">
      <c r="A331" s="7" t="s">
        <v>1011</v>
      </c>
      <c r="B331" s="7" t="s">
        <v>154</v>
      </c>
      <c r="C331" s="37" t="s">
        <v>72</v>
      </c>
      <c r="D331" s="296">
        <v>1066</v>
      </c>
      <c r="E331" s="297">
        <v>10066</v>
      </c>
      <c r="F331" s="27" t="s">
        <v>142</v>
      </c>
      <c r="G331" s="73" t="s">
        <v>137</v>
      </c>
      <c r="H331" s="35">
        <v>108740</v>
      </c>
      <c r="I331" s="35">
        <v>78</v>
      </c>
      <c r="J331" s="37" t="s">
        <v>6</v>
      </c>
      <c r="K331" s="37" t="s">
        <v>138</v>
      </c>
      <c r="L331" s="8">
        <v>40</v>
      </c>
      <c r="M331" s="8">
        <v>139006</v>
      </c>
      <c r="N331" s="9"/>
      <c r="O331" s="8">
        <v>26438</v>
      </c>
      <c r="P331" s="9"/>
      <c r="Q331" s="8">
        <v>590</v>
      </c>
      <c r="R331" s="9"/>
      <c r="S331" s="8">
        <v>24060</v>
      </c>
      <c r="T331" s="9"/>
      <c r="U331" s="8">
        <v>652</v>
      </c>
      <c r="V331" s="9"/>
      <c r="W331" s="33">
        <v>190746</v>
      </c>
      <c r="X331" s="9"/>
      <c r="Y331" s="30">
        <v>69.3</v>
      </c>
      <c r="Z331" s="9"/>
      <c r="AA331" s="30">
        <v>13.9</v>
      </c>
      <c r="AB331" s="9"/>
      <c r="AC331" s="30">
        <v>0.3</v>
      </c>
      <c r="AD331" s="9"/>
      <c r="AE331" s="30">
        <v>13.95</v>
      </c>
      <c r="AF331" s="9"/>
      <c r="AG331" s="30">
        <v>0.37</v>
      </c>
      <c r="AH331" s="9"/>
      <c r="AI331" s="32">
        <v>97.82</v>
      </c>
      <c r="AJ331" s="12"/>
      <c r="AK331" s="22">
        <v>3497952</v>
      </c>
      <c r="AM331" s="22">
        <v>610964</v>
      </c>
      <c r="AO331" s="22">
        <v>15068</v>
      </c>
      <c r="AQ331" s="22">
        <v>436272</v>
      </c>
      <c r="AS331" s="26">
        <v>4560256</v>
      </c>
      <c r="AU331" s="23">
        <v>25.164000000000001</v>
      </c>
      <c r="AW331" s="23">
        <v>23.109300000000001</v>
      </c>
      <c r="AY331" s="23">
        <v>25.539000000000001</v>
      </c>
      <c r="BA331" s="23">
        <v>18.1327</v>
      </c>
      <c r="BC331" s="24">
        <v>23.907499999999999</v>
      </c>
      <c r="BE331" s="1" t="str">
        <f t="shared" si="5"/>
        <v>No</v>
      </c>
    </row>
    <row r="332" spans="1:57" ht="11.25" customHeight="1">
      <c r="A332" s="7" t="s">
        <v>1011</v>
      </c>
      <c r="B332" s="7" t="s">
        <v>154</v>
      </c>
      <c r="C332" s="37" t="s">
        <v>72</v>
      </c>
      <c r="D332" s="296">
        <v>1066</v>
      </c>
      <c r="E332" s="297">
        <v>10066</v>
      </c>
      <c r="F332" s="27" t="s">
        <v>142</v>
      </c>
      <c r="G332" s="73" t="s">
        <v>137</v>
      </c>
      <c r="H332" s="35">
        <v>108740</v>
      </c>
      <c r="I332" s="35">
        <v>78</v>
      </c>
      <c r="J332" s="37" t="s">
        <v>13</v>
      </c>
      <c r="K332" s="37" t="s">
        <v>138</v>
      </c>
      <c r="L332" s="8">
        <v>14</v>
      </c>
      <c r="M332" s="8">
        <v>32570</v>
      </c>
      <c r="N332" s="9"/>
      <c r="O332" s="8">
        <v>12919</v>
      </c>
      <c r="P332" s="9"/>
      <c r="Q332" s="8">
        <v>127</v>
      </c>
      <c r="R332" s="9"/>
      <c r="S332" s="8">
        <v>5141</v>
      </c>
      <c r="T332" s="9"/>
      <c r="U332" s="8">
        <v>135</v>
      </c>
      <c r="V332" s="9"/>
      <c r="W332" s="33">
        <v>50892</v>
      </c>
      <c r="X332" s="9"/>
      <c r="Y332" s="30">
        <v>17.600000000000001</v>
      </c>
      <c r="Z332" s="9"/>
      <c r="AA332" s="30">
        <v>6.4</v>
      </c>
      <c r="AB332" s="9"/>
      <c r="AC332" s="30">
        <v>0.08</v>
      </c>
      <c r="AD332" s="9"/>
      <c r="AE332" s="30">
        <v>3</v>
      </c>
      <c r="AF332" s="9"/>
      <c r="AG332" s="30">
        <v>0.08</v>
      </c>
      <c r="AH332" s="9"/>
      <c r="AI332" s="32">
        <v>27.16</v>
      </c>
      <c r="AJ332" s="12"/>
      <c r="AK332" s="22">
        <v>722152</v>
      </c>
      <c r="AM332" s="22">
        <v>306892</v>
      </c>
      <c r="AO332" s="22">
        <v>3111</v>
      </c>
      <c r="AQ332" s="22">
        <v>90068</v>
      </c>
      <c r="AS332" s="26">
        <v>1122223</v>
      </c>
      <c r="AU332" s="23">
        <v>22.1723</v>
      </c>
      <c r="AW332" s="23">
        <v>23.755099999999999</v>
      </c>
      <c r="AY332" s="23">
        <v>24.496099999999998</v>
      </c>
      <c r="BA332" s="23">
        <v>17.519500000000001</v>
      </c>
      <c r="BC332" s="24">
        <v>22.051100000000002</v>
      </c>
      <c r="BE332" s="1" t="str">
        <f t="shared" si="5"/>
        <v>No</v>
      </c>
    </row>
    <row r="333" spans="1:57" ht="11.25" customHeight="1">
      <c r="A333" s="7" t="s">
        <v>590</v>
      </c>
      <c r="B333" s="7" t="s">
        <v>591</v>
      </c>
      <c r="C333" s="37" t="s">
        <v>68</v>
      </c>
      <c r="D333" s="296">
        <v>6114</v>
      </c>
      <c r="E333" s="297">
        <v>60114</v>
      </c>
      <c r="F333" s="27" t="s">
        <v>140</v>
      </c>
      <c r="G333" s="73" t="s">
        <v>137</v>
      </c>
      <c r="H333" s="35">
        <v>5121892</v>
      </c>
      <c r="I333" s="35">
        <v>78</v>
      </c>
      <c r="J333" s="37" t="s">
        <v>6</v>
      </c>
      <c r="K333" s="37" t="s">
        <v>138</v>
      </c>
      <c r="L333" s="8">
        <v>11</v>
      </c>
      <c r="M333" s="8">
        <v>39784</v>
      </c>
      <c r="N333" s="9"/>
      <c r="O333" s="8">
        <v>1410</v>
      </c>
      <c r="P333" s="9"/>
      <c r="Q333" s="8">
        <v>0</v>
      </c>
      <c r="R333" s="9"/>
      <c r="S333" s="8">
        <v>4300</v>
      </c>
      <c r="T333" s="9"/>
      <c r="U333" s="8">
        <v>0</v>
      </c>
      <c r="V333" s="9"/>
      <c r="W333" s="33">
        <v>45494</v>
      </c>
      <c r="X333" s="9"/>
      <c r="Y333" s="30">
        <v>24.2</v>
      </c>
      <c r="Z333" s="9"/>
      <c r="AA333" s="30">
        <v>0.8</v>
      </c>
      <c r="AB333" s="9"/>
      <c r="AC333" s="30">
        <v>0</v>
      </c>
      <c r="AD333" s="9"/>
      <c r="AE333" s="30">
        <v>2.6</v>
      </c>
      <c r="AF333" s="9"/>
      <c r="AG333" s="30">
        <v>0</v>
      </c>
      <c r="AH333" s="9"/>
      <c r="AI333" s="32">
        <v>27.6</v>
      </c>
      <c r="AJ333" s="12"/>
      <c r="AK333" s="22">
        <v>598000</v>
      </c>
      <c r="AM333" s="22">
        <v>29332</v>
      </c>
      <c r="AO333" s="22">
        <v>0</v>
      </c>
      <c r="AQ333" s="22">
        <v>149717</v>
      </c>
      <c r="AS333" s="26">
        <v>777049</v>
      </c>
      <c r="AU333" s="23">
        <v>15.0312</v>
      </c>
      <c r="AW333" s="23">
        <v>20.802800000000001</v>
      </c>
      <c r="BA333" s="23">
        <v>34.817900000000002</v>
      </c>
      <c r="BC333" s="24">
        <v>17.080300000000001</v>
      </c>
      <c r="BE333" s="1" t="str">
        <f t="shared" si="5"/>
        <v>No</v>
      </c>
    </row>
    <row r="334" spans="1:57" ht="11.25" customHeight="1">
      <c r="A334" s="7" t="s">
        <v>223</v>
      </c>
      <c r="B334" s="7" t="s">
        <v>224</v>
      </c>
      <c r="C334" s="37" t="s">
        <v>67</v>
      </c>
      <c r="D334" s="296">
        <v>4001</v>
      </c>
      <c r="E334" s="297">
        <v>40001</v>
      </c>
      <c r="F334" s="27" t="s">
        <v>140</v>
      </c>
      <c r="G334" s="73" t="s">
        <v>137</v>
      </c>
      <c r="H334" s="35">
        <v>381112</v>
      </c>
      <c r="I334" s="35">
        <v>77</v>
      </c>
      <c r="J334" s="37" t="s">
        <v>6</v>
      </c>
      <c r="K334" s="37" t="s">
        <v>138</v>
      </c>
      <c r="L334" s="8">
        <v>56</v>
      </c>
      <c r="M334" s="8">
        <v>232051</v>
      </c>
      <c r="N334" s="9"/>
      <c r="O334" s="8">
        <v>53284</v>
      </c>
      <c r="P334" s="9"/>
      <c r="Q334" s="8">
        <v>3291</v>
      </c>
      <c r="R334" s="9"/>
      <c r="S334" s="8">
        <v>15622</v>
      </c>
      <c r="T334" s="9"/>
      <c r="U334" s="8">
        <v>542</v>
      </c>
      <c r="V334" s="9"/>
      <c r="W334" s="33">
        <v>304790</v>
      </c>
      <c r="X334" s="9"/>
      <c r="Y334" s="30">
        <v>112.5</v>
      </c>
      <c r="Z334" s="9"/>
      <c r="AA334" s="30">
        <v>32.85</v>
      </c>
      <c r="AB334" s="9"/>
      <c r="AC334" s="30">
        <v>2</v>
      </c>
      <c r="AD334" s="9"/>
      <c r="AE334" s="30">
        <v>7.77</v>
      </c>
      <c r="AF334" s="9"/>
      <c r="AG334" s="30">
        <v>0.33</v>
      </c>
      <c r="AH334" s="9"/>
      <c r="AI334" s="32">
        <v>155.44999999999999</v>
      </c>
      <c r="AJ334" s="12"/>
      <c r="AK334" s="22">
        <v>4832053</v>
      </c>
      <c r="AM334" s="22">
        <v>1275464</v>
      </c>
      <c r="AO334" s="22">
        <v>77067</v>
      </c>
      <c r="AQ334" s="22">
        <v>541827</v>
      </c>
      <c r="AS334" s="26">
        <v>6726411</v>
      </c>
      <c r="AU334" s="23">
        <v>20.8232</v>
      </c>
      <c r="AW334" s="23">
        <v>23.937100000000001</v>
      </c>
      <c r="AY334" s="23">
        <v>23.4175</v>
      </c>
      <c r="BA334" s="23">
        <v>34.683599999999998</v>
      </c>
      <c r="BC334" s="24">
        <v>22.068999999999999</v>
      </c>
      <c r="BE334" s="1" t="str">
        <f t="shared" si="5"/>
        <v>No</v>
      </c>
    </row>
    <row r="335" spans="1:57" ht="11.25" customHeight="1">
      <c r="A335" s="7" t="s">
        <v>266</v>
      </c>
      <c r="B335" s="7" t="s">
        <v>267</v>
      </c>
      <c r="C335" s="37" t="s">
        <v>61</v>
      </c>
      <c r="D335" s="296">
        <v>3025</v>
      </c>
      <c r="E335" s="297">
        <v>30025</v>
      </c>
      <c r="F335" s="27" t="s">
        <v>142</v>
      </c>
      <c r="G335" s="73" t="s">
        <v>137</v>
      </c>
      <c r="H335" s="35">
        <v>381502</v>
      </c>
      <c r="I335" s="35">
        <v>77</v>
      </c>
      <c r="J335" s="37" t="s">
        <v>9</v>
      </c>
      <c r="K335" s="37" t="s">
        <v>138</v>
      </c>
      <c r="L335" s="8">
        <v>31</v>
      </c>
      <c r="M335" s="8">
        <v>66000</v>
      </c>
      <c r="N335" s="9"/>
      <c r="O335" s="8">
        <v>7200</v>
      </c>
      <c r="P335" s="9"/>
      <c r="Q335" s="8">
        <v>4600</v>
      </c>
      <c r="R335" s="9"/>
      <c r="S335" s="8">
        <v>20000</v>
      </c>
      <c r="T335" s="9"/>
      <c r="U335" s="8">
        <v>0</v>
      </c>
      <c r="V335" s="9"/>
      <c r="W335" s="33">
        <v>97800</v>
      </c>
      <c r="X335" s="9"/>
      <c r="Y335" s="30">
        <v>30</v>
      </c>
      <c r="Z335" s="9"/>
      <c r="AA335" s="30">
        <v>7</v>
      </c>
      <c r="AB335" s="9"/>
      <c r="AC335" s="30">
        <v>4</v>
      </c>
      <c r="AD335" s="9"/>
      <c r="AE335" s="30">
        <v>10</v>
      </c>
      <c r="AF335" s="9"/>
      <c r="AG335" s="30">
        <v>0</v>
      </c>
      <c r="AH335" s="9"/>
      <c r="AI335" s="32">
        <v>51</v>
      </c>
      <c r="AJ335" s="12"/>
      <c r="AK335" s="22">
        <v>1098850</v>
      </c>
      <c r="AM335" s="22">
        <v>115386</v>
      </c>
      <c r="AO335" s="22">
        <v>80638</v>
      </c>
      <c r="AQ335" s="22">
        <v>317682</v>
      </c>
      <c r="AS335" s="26">
        <v>1612556</v>
      </c>
      <c r="AU335" s="23">
        <v>16.6492</v>
      </c>
      <c r="AW335" s="23">
        <v>16.0258</v>
      </c>
      <c r="AY335" s="23">
        <v>17.53</v>
      </c>
      <c r="BA335" s="23">
        <v>15.8841</v>
      </c>
      <c r="BC335" s="24">
        <v>16.488299999999999</v>
      </c>
      <c r="BE335" s="1" t="str">
        <f t="shared" si="5"/>
        <v>No</v>
      </c>
    </row>
    <row r="336" spans="1:57" ht="11.25" customHeight="1">
      <c r="A336" s="7" t="s">
        <v>266</v>
      </c>
      <c r="B336" s="7" t="s">
        <v>267</v>
      </c>
      <c r="C336" s="37" t="s">
        <v>61</v>
      </c>
      <c r="D336" s="296">
        <v>3025</v>
      </c>
      <c r="E336" s="297">
        <v>30025</v>
      </c>
      <c r="F336" s="27" t="s">
        <v>142</v>
      </c>
      <c r="G336" s="73" t="s">
        <v>137</v>
      </c>
      <c r="H336" s="35">
        <v>381502</v>
      </c>
      <c r="I336" s="35">
        <v>77</v>
      </c>
      <c r="J336" s="37" t="s">
        <v>6</v>
      </c>
      <c r="K336" s="37" t="s">
        <v>138</v>
      </c>
      <c r="L336" s="8">
        <v>26</v>
      </c>
      <c r="M336" s="8">
        <v>131810</v>
      </c>
      <c r="N336" s="9"/>
      <c r="O336" s="8">
        <v>16000</v>
      </c>
      <c r="P336" s="9"/>
      <c r="Q336" s="8">
        <v>6030</v>
      </c>
      <c r="R336" s="9"/>
      <c r="S336" s="8">
        <v>26000</v>
      </c>
      <c r="T336" s="9"/>
      <c r="U336" s="8">
        <v>0</v>
      </c>
      <c r="V336" s="9"/>
      <c r="W336" s="33">
        <v>179840</v>
      </c>
      <c r="X336" s="9"/>
      <c r="Y336" s="30">
        <v>76</v>
      </c>
      <c r="Z336" s="9"/>
      <c r="AA336" s="30">
        <v>9</v>
      </c>
      <c r="AB336" s="9"/>
      <c r="AC336" s="30">
        <v>3</v>
      </c>
      <c r="AD336" s="9"/>
      <c r="AE336" s="30">
        <v>16</v>
      </c>
      <c r="AF336" s="9"/>
      <c r="AG336" s="30">
        <v>0</v>
      </c>
      <c r="AH336" s="9"/>
      <c r="AI336" s="32">
        <v>104</v>
      </c>
      <c r="AJ336" s="12"/>
      <c r="AK336" s="22">
        <v>2411535</v>
      </c>
      <c r="AM336" s="22">
        <v>362097</v>
      </c>
      <c r="AO336" s="22">
        <v>137584</v>
      </c>
      <c r="AQ336" s="22">
        <v>309697</v>
      </c>
      <c r="AS336" s="26">
        <v>3220913</v>
      </c>
      <c r="AU336" s="23">
        <v>18.295500000000001</v>
      </c>
      <c r="AW336" s="23">
        <v>22.6311</v>
      </c>
      <c r="AY336" s="23">
        <v>22.816600000000001</v>
      </c>
      <c r="BA336" s="23">
        <v>11.9114</v>
      </c>
      <c r="BC336" s="24">
        <v>17.9099</v>
      </c>
      <c r="BE336" s="1" t="str">
        <f t="shared" si="5"/>
        <v>No</v>
      </c>
    </row>
    <row r="337" spans="1:57" ht="11.25" customHeight="1">
      <c r="A337" s="7" t="s">
        <v>223</v>
      </c>
      <c r="B337" s="7" t="s">
        <v>224</v>
      </c>
      <c r="C337" s="37" t="s">
        <v>67</v>
      </c>
      <c r="D337" s="296">
        <v>4001</v>
      </c>
      <c r="E337" s="297">
        <v>40001</v>
      </c>
      <c r="F337" s="27" t="s">
        <v>140</v>
      </c>
      <c r="G337" s="73" t="s">
        <v>137</v>
      </c>
      <c r="H337" s="35">
        <v>381112</v>
      </c>
      <c r="I337" s="35">
        <v>77</v>
      </c>
      <c r="J337" s="37" t="s">
        <v>62</v>
      </c>
      <c r="K337" s="37" t="s">
        <v>138</v>
      </c>
      <c r="L337" s="8">
        <v>2</v>
      </c>
      <c r="M337" s="8">
        <v>17640</v>
      </c>
      <c r="N337" s="9"/>
      <c r="O337" s="8">
        <v>2979</v>
      </c>
      <c r="P337" s="9"/>
      <c r="Q337" s="8">
        <v>1471</v>
      </c>
      <c r="R337" s="9"/>
      <c r="S337" s="8">
        <v>4330</v>
      </c>
      <c r="T337" s="9"/>
      <c r="U337" s="8">
        <v>541</v>
      </c>
      <c r="V337" s="9"/>
      <c r="W337" s="33">
        <v>26961</v>
      </c>
      <c r="X337" s="9"/>
      <c r="Y337" s="30">
        <v>7.5</v>
      </c>
      <c r="Z337" s="9"/>
      <c r="AA337" s="30">
        <v>1</v>
      </c>
      <c r="AB337" s="9"/>
      <c r="AC337" s="30">
        <v>1</v>
      </c>
      <c r="AD337" s="9"/>
      <c r="AE337" s="30">
        <v>2.52</v>
      </c>
      <c r="AF337" s="9"/>
      <c r="AG337" s="30">
        <v>0.33</v>
      </c>
      <c r="AH337" s="9"/>
      <c r="AI337" s="32">
        <v>12.35</v>
      </c>
      <c r="AJ337" s="12"/>
      <c r="AK337" s="22">
        <v>415652</v>
      </c>
      <c r="AM337" s="22">
        <v>81974</v>
      </c>
      <c r="AO337" s="22">
        <v>20064</v>
      </c>
      <c r="AQ337" s="22">
        <v>169028</v>
      </c>
      <c r="AS337" s="26">
        <v>686718</v>
      </c>
      <c r="AU337" s="23">
        <v>23.562999999999999</v>
      </c>
      <c r="AW337" s="23">
        <v>27.517299999999999</v>
      </c>
      <c r="AY337" s="23">
        <v>13.639699999999999</v>
      </c>
      <c r="BA337" s="23">
        <v>39.036499999999997</v>
      </c>
      <c r="BC337" s="24">
        <v>25.470800000000001</v>
      </c>
      <c r="BE337" s="1" t="str">
        <f t="shared" si="5"/>
        <v>No</v>
      </c>
    </row>
    <row r="338" spans="1:57" ht="11.25" customHeight="1">
      <c r="A338" s="7" t="s">
        <v>223</v>
      </c>
      <c r="B338" s="7" t="s">
        <v>224</v>
      </c>
      <c r="C338" s="37" t="s">
        <v>67</v>
      </c>
      <c r="D338" s="296">
        <v>4001</v>
      </c>
      <c r="E338" s="297">
        <v>40001</v>
      </c>
      <c r="F338" s="27" t="s">
        <v>140</v>
      </c>
      <c r="G338" s="73" t="s">
        <v>137</v>
      </c>
      <c r="H338" s="35">
        <v>381112</v>
      </c>
      <c r="I338" s="35">
        <v>77</v>
      </c>
      <c r="J338" s="37" t="s">
        <v>9</v>
      </c>
      <c r="K338" s="37" t="s">
        <v>138</v>
      </c>
      <c r="L338" s="8">
        <v>15</v>
      </c>
      <c r="M338" s="8">
        <v>55567</v>
      </c>
      <c r="N338" s="9"/>
      <c r="O338" s="8">
        <v>5159</v>
      </c>
      <c r="P338" s="9"/>
      <c r="Q338" s="8">
        <v>0</v>
      </c>
      <c r="R338" s="9"/>
      <c r="S338" s="8">
        <v>3740</v>
      </c>
      <c r="T338" s="9"/>
      <c r="U338" s="8">
        <v>541</v>
      </c>
      <c r="V338" s="9"/>
      <c r="W338" s="33">
        <v>65007</v>
      </c>
      <c r="X338" s="9"/>
      <c r="Y338" s="30">
        <v>45.5</v>
      </c>
      <c r="Z338" s="9"/>
      <c r="AA338" s="30">
        <v>3.15</v>
      </c>
      <c r="AB338" s="9"/>
      <c r="AC338" s="30">
        <v>0</v>
      </c>
      <c r="AD338" s="9"/>
      <c r="AE338" s="30">
        <v>2.61</v>
      </c>
      <c r="AF338" s="9"/>
      <c r="AG338" s="30">
        <v>0.33</v>
      </c>
      <c r="AH338" s="9"/>
      <c r="AI338" s="32">
        <v>51.59</v>
      </c>
      <c r="AJ338" s="12"/>
      <c r="AK338" s="22">
        <v>840717</v>
      </c>
      <c r="AM338" s="22">
        <v>126145</v>
      </c>
      <c r="AO338" s="22">
        <v>0</v>
      </c>
      <c r="AQ338" s="22">
        <v>169763</v>
      </c>
      <c r="AS338" s="26">
        <v>1136625</v>
      </c>
      <c r="AU338" s="23">
        <v>15.129799999999999</v>
      </c>
      <c r="AW338" s="23">
        <v>24.4514</v>
      </c>
      <c r="BA338" s="23">
        <v>45.391199999999998</v>
      </c>
      <c r="BC338" s="24">
        <v>17.4847</v>
      </c>
      <c r="BE338" s="1" t="str">
        <f t="shared" si="5"/>
        <v>No</v>
      </c>
    </row>
    <row r="339" spans="1:57" ht="11.25" customHeight="1">
      <c r="A339" s="7" t="s">
        <v>1012</v>
      </c>
      <c r="B339" s="7" t="s">
        <v>347</v>
      </c>
      <c r="C339" s="37" t="s">
        <v>67</v>
      </c>
      <c r="D339" s="296">
        <v>4002</v>
      </c>
      <c r="E339" s="297">
        <v>40002</v>
      </c>
      <c r="F339" s="27" t="s">
        <v>140</v>
      </c>
      <c r="G339" s="73" t="s">
        <v>137</v>
      </c>
      <c r="H339" s="35">
        <v>558696</v>
      </c>
      <c r="I339" s="35">
        <v>76</v>
      </c>
      <c r="J339" s="37" t="s">
        <v>6</v>
      </c>
      <c r="K339" s="37" t="s">
        <v>138</v>
      </c>
      <c r="L339" s="8">
        <v>55</v>
      </c>
      <c r="M339" s="8">
        <v>349323</v>
      </c>
      <c r="N339" s="9"/>
      <c r="O339" s="8">
        <v>85157</v>
      </c>
      <c r="P339" s="9"/>
      <c r="Q339" s="8">
        <v>1738</v>
      </c>
      <c r="R339" s="9"/>
      <c r="S339" s="8">
        <v>29818</v>
      </c>
      <c r="T339" s="9"/>
      <c r="U339" s="8">
        <v>0</v>
      </c>
      <c r="V339" s="9"/>
      <c r="W339" s="33">
        <v>466036</v>
      </c>
      <c r="X339" s="9"/>
      <c r="Y339" s="30">
        <v>193</v>
      </c>
      <c r="Z339" s="9"/>
      <c r="AA339" s="30">
        <v>48.8</v>
      </c>
      <c r="AB339" s="9"/>
      <c r="AC339" s="30">
        <v>0.9</v>
      </c>
      <c r="AD339" s="9"/>
      <c r="AE339" s="30">
        <v>15.7</v>
      </c>
      <c r="AF339" s="9"/>
      <c r="AG339" s="30">
        <v>0</v>
      </c>
      <c r="AH339" s="9"/>
      <c r="AI339" s="32">
        <v>258.39999999999998</v>
      </c>
      <c r="AJ339" s="12"/>
      <c r="AK339" s="22">
        <v>6455804</v>
      </c>
      <c r="AM339" s="22">
        <v>1822691</v>
      </c>
      <c r="AO339" s="22">
        <v>37198</v>
      </c>
      <c r="AQ339" s="22">
        <v>685241</v>
      </c>
      <c r="AS339" s="26">
        <v>9000934</v>
      </c>
      <c r="AU339" s="23">
        <v>18.480899999999998</v>
      </c>
      <c r="AW339" s="23">
        <v>21.4039</v>
      </c>
      <c r="AY339" s="23">
        <v>21.402799999999999</v>
      </c>
      <c r="BA339" s="23">
        <v>22.980799999999999</v>
      </c>
      <c r="BC339" s="24">
        <v>19.313800000000001</v>
      </c>
      <c r="BE339" s="1" t="str">
        <f t="shared" si="5"/>
        <v>No</v>
      </c>
    </row>
    <row r="340" spans="1:57" ht="11.25" customHeight="1">
      <c r="A340" s="7" t="s">
        <v>1012</v>
      </c>
      <c r="B340" s="7" t="s">
        <v>347</v>
      </c>
      <c r="C340" s="37" t="s">
        <v>67</v>
      </c>
      <c r="D340" s="296">
        <v>4002</v>
      </c>
      <c r="E340" s="297">
        <v>40002</v>
      </c>
      <c r="F340" s="27" t="s">
        <v>140</v>
      </c>
      <c r="G340" s="73" t="s">
        <v>137</v>
      </c>
      <c r="H340" s="35">
        <v>558696</v>
      </c>
      <c r="I340" s="35">
        <v>76</v>
      </c>
      <c r="J340" s="37" t="s">
        <v>9</v>
      </c>
      <c r="K340" s="37" t="s">
        <v>138</v>
      </c>
      <c r="L340" s="8">
        <v>21</v>
      </c>
      <c r="M340" s="8">
        <v>54163</v>
      </c>
      <c r="N340" s="9"/>
      <c r="O340" s="8">
        <v>7556</v>
      </c>
      <c r="P340" s="9"/>
      <c r="Q340" s="8">
        <v>182</v>
      </c>
      <c r="R340" s="9"/>
      <c r="S340" s="8">
        <v>2575</v>
      </c>
      <c r="T340" s="9"/>
      <c r="U340" s="8">
        <v>0</v>
      </c>
      <c r="V340" s="9"/>
      <c r="W340" s="33">
        <v>64476</v>
      </c>
      <c r="X340" s="9"/>
      <c r="Y340" s="30">
        <v>29</v>
      </c>
      <c r="Z340" s="9"/>
      <c r="AA340" s="30">
        <v>4.2</v>
      </c>
      <c r="AB340" s="9"/>
      <c r="AC340" s="30">
        <v>0.1</v>
      </c>
      <c r="AD340" s="9"/>
      <c r="AE340" s="30">
        <v>1.4</v>
      </c>
      <c r="AF340" s="9"/>
      <c r="AG340" s="30">
        <v>0</v>
      </c>
      <c r="AH340" s="9"/>
      <c r="AI340" s="32">
        <v>34.700000000000003</v>
      </c>
      <c r="AJ340" s="12"/>
      <c r="AK340" s="22">
        <v>1143453</v>
      </c>
      <c r="AM340" s="22">
        <v>158495</v>
      </c>
      <c r="AO340" s="22">
        <v>3234</v>
      </c>
      <c r="AQ340" s="22">
        <v>59586</v>
      </c>
      <c r="AS340" s="26">
        <v>1364768</v>
      </c>
      <c r="AU340" s="23">
        <v>21.1113</v>
      </c>
      <c r="AW340" s="23">
        <v>20.975999999999999</v>
      </c>
      <c r="AY340" s="23">
        <v>17.769200000000001</v>
      </c>
      <c r="BA340" s="23">
        <v>23.1402</v>
      </c>
      <c r="BC340" s="24">
        <v>21.167100000000001</v>
      </c>
      <c r="BE340" s="1" t="str">
        <f t="shared" si="5"/>
        <v>No</v>
      </c>
    </row>
    <row r="341" spans="1:57" ht="11.25" customHeight="1">
      <c r="A341" s="7" t="s">
        <v>52</v>
      </c>
      <c r="B341" s="7" t="s">
        <v>148</v>
      </c>
      <c r="C341" s="37" t="s">
        <v>48</v>
      </c>
      <c r="D341" s="296">
        <v>2149</v>
      </c>
      <c r="E341" s="297">
        <v>20149</v>
      </c>
      <c r="F341" s="27" t="s">
        <v>149</v>
      </c>
      <c r="G341" s="73" t="s">
        <v>137</v>
      </c>
      <c r="H341" s="35">
        <v>18351295</v>
      </c>
      <c r="I341" s="35">
        <v>75</v>
      </c>
      <c r="J341" s="37" t="s">
        <v>13</v>
      </c>
      <c r="K341" s="37" t="s">
        <v>138</v>
      </c>
      <c r="L341" s="8">
        <v>75</v>
      </c>
      <c r="M341" s="8">
        <v>234805</v>
      </c>
      <c r="N341" s="9"/>
      <c r="O341" s="8">
        <v>53855</v>
      </c>
      <c r="P341" s="9"/>
      <c r="Q341" s="8">
        <v>0</v>
      </c>
      <c r="R341" s="9"/>
      <c r="S341" s="8">
        <v>8064</v>
      </c>
      <c r="T341" s="9"/>
      <c r="U341" s="8">
        <v>0</v>
      </c>
      <c r="V341" s="9"/>
      <c r="W341" s="33">
        <v>296724</v>
      </c>
      <c r="X341" s="9"/>
      <c r="Y341" s="30">
        <v>127</v>
      </c>
      <c r="Z341" s="9"/>
      <c r="AA341" s="30">
        <v>24</v>
      </c>
      <c r="AB341" s="9"/>
      <c r="AC341" s="30">
        <v>0</v>
      </c>
      <c r="AD341" s="9"/>
      <c r="AE341" s="30">
        <v>4</v>
      </c>
      <c r="AF341" s="9"/>
      <c r="AG341" s="30">
        <v>0</v>
      </c>
      <c r="AH341" s="9"/>
      <c r="AI341" s="32">
        <v>155</v>
      </c>
      <c r="AJ341" s="12"/>
      <c r="AK341" s="22">
        <v>6500806</v>
      </c>
      <c r="AM341" s="22">
        <v>1105398</v>
      </c>
      <c r="AO341" s="22">
        <v>0</v>
      </c>
      <c r="AQ341" s="22">
        <v>148949</v>
      </c>
      <c r="AS341" s="26">
        <v>7755153</v>
      </c>
      <c r="AU341" s="23">
        <v>27.686</v>
      </c>
      <c r="AW341" s="23">
        <v>20.525400000000001</v>
      </c>
      <c r="BA341" s="23">
        <v>18.4709</v>
      </c>
      <c r="BC341" s="24">
        <v>26.135899999999999</v>
      </c>
      <c r="BE341" s="1" t="str">
        <f t="shared" si="5"/>
        <v>No</v>
      </c>
    </row>
    <row r="342" spans="1:57" ht="11.25" customHeight="1">
      <c r="A342" s="7" t="s">
        <v>1013</v>
      </c>
      <c r="B342" s="7" t="s">
        <v>213</v>
      </c>
      <c r="C342" s="37" t="s">
        <v>59</v>
      </c>
      <c r="D342" s="296">
        <v>6017</v>
      </c>
      <c r="E342" s="297">
        <v>60017</v>
      </c>
      <c r="F342" s="27" t="s">
        <v>140</v>
      </c>
      <c r="G342" s="73" t="s">
        <v>137</v>
      </c>
      <c r="H342" s="35">
        <v>861505</v>
      </c>
      <c r="I342" s="35">
        <v>75</v>
      </c>
      <c r="J342" s="37" t="s">
        <v>6</v>
      </c>
      <c r="K342" s="37" t="s">
        <v>138</v>
      </c>
      <c r="L342" s="8">
        <v>49</v>
      </c>
      <c r="M342" s="8">
        <v>246156</v>
      </c>
      <c r="N342" s="9"/>
      <c r="O342" s="8">
        <v>59567</v>
      </c>
      <c r="P342" s="9"/>
      <c r="Q342" s="8">
        <v>22941</v>
      </c>
      <c r="R342" s="9"/>
      <c r="S342" s="8">
        <v>57770</v>
      </c>
      <c r="T342" s="9"/>
      <c r="U342" s="8">
        <v>0</v>
      </c>
      <c r="V342" s="9"/>
      <c r="W342" s="33">
        <v>386434</v>
      </c>
      <c r="X342" s="9"/>
      <c r="Y342" s="30">
        <v>119.05</v>
      </c>
      <c r="Z342" s="9"/>
      <c r="AA342" s="30">
        <v>36</v>
      </c>
      <c r="AB342" s="9"/>
      <c r="AC342" s="30">
        <v>12.2</v>
      </c>
      <c r="AD342" s="9"/>
      <c r="AE342" s="30">
        <v>34.53</v>
      </c>
      <c r="AF342" s="9"/>
      <c r="AG342" s="30">
        <v>0</v>
      </c>
      <c r="AH342" s="9"/>
      <c r="AI342" s="32">
        <v>201.78</v>
      </c>
      <c r="AJ342" s="12"/>
      <c r="AK342" s="22">
        <v>5263391</v>
      </c>
      <c r="AM342" s="22">
        <v>1477755</v>
      </c>
      <c r="AO342" s="22">
        <v>561165</v>
      </c>
      <c r="AQ342" s="22">
        <v>1877495</v>
      </c>
      <c r="AS342" s="26">
        <v>9179806</v>
      </c>
      <c r="AU342" s="23">
        <v>21.382300000000001</v>
      </c>
      <c r="AW342" s="23">
        <v>24.808299999999999</v>
      </c>
      <c r="AY342" s="23">
        <v>24.461200000000002</v>
      </c>
      <c r="BA342" s="23">
        <v>32.499499999999998</v>
      </c>
      <c r="BC342" s="24">
        <v>23.755199999999999</v>
      </c>
      <c r="BE342" s="1" t="str">
        <f t="shared" si="5"/>
        <v>No</v>
      </c>
    </row>
    <row r="343" spans="1:57" ht="11.25" customHeight="1">
      <c r="A343" s="7" t="s">
        <v>189</v>
      </c>
      <c r="B343" s="7" t="s">
        <v>190</v>
      </c>
      <c r="C343" s="37" t="s">
        <v>68</v>
      </c>
      <c r="D343" s="296">
        <v>6059</v>
      </c>
      <c r="E343" s="297">
        <v>60059</v>
      </c>
      <c r="F343" s="27" t="s">
        <v>142</v>
      </c>
      <c r="G343" s="73" t="s">
        <v>137</v>
      </c>
      <c r="H343" s="35">
        <v>171345</v>
      </c>
      <c r="I343" s="35">
        <v>75</v>
      </c>
      <c r="J343" s="37" t="s">
        <v>9</v>
      </c>
      <c r="K343" s="37" t="s">
        <v>138</v>
      </c>
      <c r="L343" s="8">
        <v>48</v>
      </c>
      <c r="M343" s="8">
        <v>53947</v>
      </c>
      <c r="N343" s="9"/>
      <c r="O343" s="8">
        <v>8278</v>
      </c>
      <c r="P343" s="9"/>
      <c r="Q343" s="8">
        <v>1098</v>
      </c>
      <c r="R343" s="9"/>
      <c r="S343" s="8">
        <v>17052</v>
      </c>
      <c r="T343" s="9"/>
      <c r="U343" s="8">
        <v>0</v>
      </c>
      <c r="V343" s="9"/>
      <c r="W343" s="33">
        <v>80375</v>
      </c>
      <c r="X343" s="9"/>
      <c r="Y343" s="30">
        <v>28</v>
      </c>
      <c r="Z343" s="9"/>
      <c r="AA343" s="30">
        <v>5</v>
      </c>
      <c r="AB343" s="9"/>
      <c r="AC343" s="30">
        <v>0.75</v>
      </c>
      <c r="AD343" s="9"/>
      <c r="AE343" s="30">
        <v>8</v>
      </c>
      <c r="AF343" s="9"/>
      <c r="AG343" s="30">
        <v>0</v>
      </c>
      <c r="AH343" s="9"/>
      <c r="AI343" s="32">
        <v>41.75</v>
      </c>
      <c r="AJ343" s="12"/>
      <c r="AK343" s="22">
        <v>529139</v>
      </c>
      <c r="AM343" s="22">
        <v>128382</v>
      </c>
      <c r="AO343" s="22">
        <v>14923</v>
      </c>
      <c r="AQ343" s="22">
        <v>556988</v>
      </c>
      <c r="AS343" s="26">
        <v>1229432</v>
      </c>
      <c r="AU343" s="23">
        <v>9.8085000000000004</v>
      </c>
      <c r="AW343" s="23">
        <v>15.508800000000001</v>
      </c>
      <c r="AY343" s="23">
        <v>13.591100000000001</v>
      </c>
      <c r="BA343" s="23">
        <v>32.664099999999998</v>
      </c>
      <c r="BC343" s="24">
        <v>15.296200000000001</v>
      </c>
      <c r="BE343" s="1" t="str">
        <f t="shared" si="5"/>
        <v>No</v>
      </c>
    </row>
    <row r="344" spans="1:57" ht="11.25" customHeight="1">
      <c r="A344" s="7" t="s">
        <v>189</v>
      </c>
      <c r="B344" s="7" t="s">
        <v>190</v>
      </c>
      <c r="C344" s="37" t="s">
        <v>68</v>
      </c>
      <c r="D344" s="296">
        <v>6059</v>
      </c>
      <c r="E344" s="297">
        <v>60059</v>
      </c>
      <c r="F344" s="27" t="s">
        <v>142</v>
      </c>
      <c r="G344" s="73" t="s">
        <v>137</v>
      </c>
      <c r="H344" s="35">
        <v>171345</v>
      </c>
      <c r="I344" s="35">
        <v>75</v>
      </c>
      <c r="J344" s="37" t="s">
        <v>6</v>
      </c>
      <c r="K344" s="37" t="s">
        <v>138</v>
      </c>
      <c r="L344" s="8">
        <v>27</v>
      </c>
      <c r="M344" s="8">
        <v>82406</v>
      </c>
      <c r="N344" s="9"/>
      <c r="O344" s="8">
        <v>18127</v>
      </c>
      <c r="P344" s="9"/>
      <c r="Q344" s="8">
        <v>1456</v>
      </c>
      <c r="R344" s="9"/>
      <c r="S344" s="8">
        <v>21598</v>
      </c>
      <c r="T344" s="9"/>
      <c r="U344" s="8">
        <v>0</v>
      </c>
      <c r="V344" s="9"/>
      <c r="W344" s="33">
        <v>123587</v>
      </c>
      <c r="X344" s="9"/>
      <c r="Y344" s="30">
        <v>45</v>
      </c>
      <c r="Z344" s="9"/>
      <c r="AA344" s="30">
        <v>11</v>
      </c>
      <c r="AB344" s="9"/>
      <c r="AC344" s="30">
        <v>1</v>
      </c>
      <c r="AD344" s="9"/>
      <c r="AE344" s="30">
        <v>11</v>
      </c>
      <c r="AF344" s="9"/>
      <c r="AG344" s="30">
        <v>0</v>
      </c>
      <c r="AH344" s="9"/>
      <c r="AI344" s="32">
        <v>68</v>
      </c>
      <c r="AJ344" s="12"/>
      <c r="AK344" s="22">
        <v>900774</v>
      </c>
      <c r="AM344" s="22">
        <v>203951</v>
      </c>
      <c r="AO344" s="22">
        <v>20194</v>
      </c>
      <c r="AQ344" s="22">
        <v>754706</v>
      </c>
      <c r="AS344" s="26">
        <v>1879625</v>
      </c>
      <c r="AU344" s="23">
        <v>10.930899999999999</v>
      </c>
      <c r="AW344" s="23">
        <v>11.251200000000001</v>
      </c>
      <c r="AY344" s="23">
        <v>13.8695</v>
      </c>
      <c r="BA344" s="23">
        <v>34.943300000000001</v>
      </c>
      <c r="BC344" s="24">
        <v>15.2089</v>
      </c>
      <c r="BE344" s="1" t="str">
        <f t="shared" si="5"/>
        <v>No</v>
      </c>
    </row>
    <row r="345" spans="1:57" ht="11.25" customHeight="1">
      <c r="A345" s="7" t="s">
        <v>1013</v>
      </c>
      <c r="B345" s="7" t="s">
        <v>213</v>
      </c>
      <c r="C345" s="37" t="s">
        <v>59</v>
      </c>
      <c r="D345" s="296">
        <v>6017</v>
      </c>
      <c r="E345" s="297">
        <v>60017</v>
      </c>
      <c r="F345" s="27" t="s">
        <v>140</v>
      </c>
      <c r="G345" s="73" t="s">
        <v>137</v>
      </c>
      <c r="H345" s="35">
        <v>861505</v>
      </c>
      <c r="I345" s="35">
        <v>75</v>
      </c>
      <c r="J345" s="37" t="s">
        <v>9</v>
      </c>
      <c r="K345" s="37" t="s">
        <v>138</v>
      </c>
      <c r="L345" s="8">
        <v>17</v>
      </c>
      <c r="M345" s="8">
        <v>44615</v>
      </c>
      <c r="N345" s="9"/>
      <c r="O345" s="8">
        <v>14891</v>
      </c>
      <c r="P345" s="9"/>
      <c r="Q345" s="8">
        <v>3316</v>
      </c>
      <c r="R345" s="9"/>
      <c r="S345" s="8">
        <v>2951</v>
      </c>
      <c r="T345" s="9"/>
      <c r="U345" s="8">
        <v>0</v>
      </c>
      <c r="V345" s="9"/>
      <c r="W345" s="33">
        <v>65773</v>
      </c>
      <c r="X345" s="9"/>
      <c r="Y345" s="30">
        <v>23.45</v>
      </c>
      <c r="Z345" s="9"/>
      <c r="AA345" s="30">
        <v>9</v>
      </c>
      <c r="AB345" s="9"/>
      <c r="AC345" s="30">
        <v>1.8</v>
      </c>
      <c r="AD345" s="9"/>
      <c r="AE345" s="30">
        <v>1.67</v>
      </c>
      <c r="AF345" s="9"/>
      <c r="AG345" s="30">
        <v>0</v>
      </c>
      <c r="AH345" s="9"/>
      <c r="AI345" s="32">
        <v>35.92</v>
      </c>
      <c r="AJ345" s="12"/>
      <c r="AK345" s="22">
        <v>905659</v>
      </c>
      <c r="AM345" s="22">
        <v>371199</v>
      </c>
      <c r="AO345" s="22">
        <v>79160</v>
      </c>
      <c r="AQ345" s="22">
        <v>95329</v>
      </c>
      <c r="AS345" s="26">
        <v>1451347</v>
      </c>
      <c r="AU345" s="23">
        <v>20.299399999999999</v>
      </c>
      <c r="AW345" s="23">
        <v>24.927700000000002</v>
      </c>
      <c r="AY345" s="23">
        <v>23.8721</v>
      </c>
      <c r="BA345" s="23">
        <v>32.304000000000002</v>
      </c>
      <c r="BC345" s="24">
        <v>22.065999999999999</v>
      </c>
      <c r="BE345" s="1" t="str">
        <f t="shared" si="5"/>
        <v>No</v>
      </c>
    </row>
    <row r="346" spans="1:57" ht="11.25" customHeight="1">
      <c r="A346" s="7" t="s">
        <v>592</v>
      </c>
      <c r="B346" s="7" t="s">
        <v>526</v>
      </c>
      <c r="C346" s="37" t="s">
        <v>34</v>
      </c>
      <c r="D346" s="296">
        <v>4196</v>
      </c>
      <c r="E346" s="297">
        <v>40196</v>
      </c>
      <c r="F346" s="27" t="s">
        <v>163</v>
      </c>
      <c r="G346" s="73" t="s">
        <v>137</v>
      </c>
      <c r="H346" s="35">
        <v>972546</v>
      </c>
      <c r="I346" s="35">
        <v>74</v>
      </c>
      <c r="J346" s="37" t="s">
        <v>7</v>
      </c>
      <c r="K346" s="37" t="s">
        <v>138</v>
      </c>
      <c r="L346" s="8">
        <v>74</v>
      </c>
      <c r="M346" s="8">
        <v>791</v>
      </c>
      <c r="N346" s="9"/>
      <c r="O346" s="8">
        <v>0</v>
      </c>
      <c r="P346" s="9"/>
      <c r="Q346" s="8">
        <v>0</v>
      </c>
      <c r="R346" s="9"/>
      <c r="S346" s="8">
        <v>7810</v>
      </c>
      <c r="T346" s="9"/>
      <c r="U346" s="8">
        <v>0</v>
      </c>
      <c r="V346" s="9"/>
      <c r="W346" s="33">
        <v>8601</v>
      </c>
      <c r="X346" s="9"/>
      <c r="Y346" s="30">
        <v>0.5</v>
      </c>
      <c r="Z346" s="9"/>
      <c r="AA346" s="30">
        <v>0</v>
      </c>
      <c r="AB346" s="9"/>
      <c r="AC346" s="30">
        <v>0</v>
      </c>
      <c r="AD346" s="9"/>
      <c r="AE346" s="30">
        <v>5.5</v>
      </c>
      <c r="AF346" s="9"/>
      <c r="AG346" s="30">
        <v>0</v>
      </c>
      <c r="AH346" s="9"/>
      <c r="AI346" s="32">
        <v>6</v>
      </c>
      <c r="AJ346" s="12"/>
      <c r="AK346" s="22">
        <v>13525</v>
      </c>
      <c r="AM346" s="22">
        <v>0</v>
      </c>
      <c r="AO346" s="22">
        <v>0</v>
      </c>
      <c r="AQ346" s="22">
        <v>192383</v>
      </c>
      <c r="AS346" s="26">
        <v>205908</v>
      </c>
      <c r="AU346" s="23">
        <v>17.098600000000001</v>
      </c>
      <c r="BA346" s="23">
        <v>24.632899999999999</v>
      </c>
      <c r="BC346" s="24">
        <v>23.94</v>
      </c>
      <c r="BE346" s="1" t="str">
        <f t="shared" si="5"/>
        <v>No</v>
      </c>
    </row>
    <row r="347" spans="1:57" ht="11.25" customHeight="1">
      <c r="A347" s="7" t="s">
        <v>1014</v>
      </c>
      <c r="B347" s="7" t="s">
        <v>230</v>
      </c>
      <c r="C347" s="37" t="s">
        <v>77</v>
      </c>
      <c r="D347" s="296">
        <v>5001</v>
      </c>
      <c r="E347" s="297">
        <v>50001</v>
      </c>
      <c r="F347" s="27" t="s">
        <v>140</v>
      </c>
      <c r="G347" s="73" t="s">
        <v>137</v>
      </c>
      <c r="H347" s="35">
        <v>216154</v>
      </c>
      <c r="I347" s="35">
        <v>74</v>
      </c>
      <c r="J347" s="37" t="s">
        <v>6</v>
      </c>
      <c r="K347" s="37" t="s">
        <v>138</v>
      </c>
      <c r="L347" s="8">
        <v>21</v>
      </c>
      <c r="M347" s="8">
        <v>82584</v>
      </c>
      <c r="N347" s="9"/>
      <c r="O347" s="8">
        <v>11552</v>
      </c>
      <c r="P347" s="9"/>
      <c r="Q347" s="8">
        <v>0</v>
      </c>
      <c r="R347" s="9"/>
      <c r="S347" s="8">
        <v>15144</v>
      </c>
      <c r="T347" s="9"/>
      <c r="U347" s="8">
        <v>0</v>
      </c>
      <c r="V347" s="9"/>
      <c r="W347" s="33">
        <v>109280</v>
      </c>
      <c r="X347" s="9"/>
      <c r="Y347" s="30">
        <v>45</v>
      </c>
      <c r="Z347" s="9"/>
      <c r="AA347" s="30">
        <v>8</v>
      </c>
      <c r="AB347" s="9"/>
      <c r="AC347" s="30">
        <v>0</v>
      </c>
      <c r="AD347" s="9"/>
      <c r="AE347" s="30">
        <v>8</v>
      </c>
      <c r="AF347" s="9"/>
      <c r="AG347" s="30">
        <v>0</v>
      </c>
      <c r="AH347" s="9"/>
      <c r="AI347" s="32">
        <v>61</v>
      </c>
      <c r="AJ347" s="12"/>
      <c r="AK347" s="22">
        <v>1989427</v>
      </c>
      <c r="AM347" s="22">
        <v>336763</v>
      </c>
      <c r="AO347" s="22">
        <v>0</v>
      </c>
      <c r="AQ347" s="22">
        <v>183019</v>
      </c>
      <c r="AS347" s="26">
        <v>2509209</v>
      </c>
      <c r="AU347" s="23">
        <v>24.089700000000001</v>
      </c>
      <c r="AW347" s="23">
        <v>29.151900000000001</v>
      </c>
      <c r="BA347" s="23">
        <v>12.0852</v>
      </c>
      <c r="BC347" s="24">
        <v>22.961300000000001</v>
      </c>
      <c r="BE347" s="1" t="str">
        <f t="shared" si="5"/>
        <v>No</v>
      </c>
    </row>
    <row r="348" spans="1:57" ht="11.25" customHeight="1">
      <c r="A348" s="7" t="s">
        <v>1015</v>
      </c>
      <c r="B348" s="7" t="s">
        <v>207</v>
      </c>
      <c r="C348" s="37" t="s">
        <v>5</v>
      </c>
      <c r="D348" s="296">
        <v>6033</v>
      </c>
      <c r="E348" s="297">
        <v>60033</v>
      </c>
      <c r="F348" s="27" t="s">
        <v>142</v>
      </c>
      <c r="G348" s="73" t="s">
        <v>137</v>
      </c>
      <c r="H348" s="35">
        <v>431388</v>
      </c>
      <c r="I348" s="35">
        <v>73</v>
      </c>
      <c r="J348" s="37" t="s">
        <v>6</v>
      </c>
      <c r="K348" s="37" t="s">
        <v>138</v>
      </c>
      <c r="L348" s="8">
        <v>49</v>
      </c>
      <c r="M348" s="8">
        <v>222383</v>
      </c>
      <c r="N348" s="9"/>
      <c r="O348" s="8">
        <v>57840</v>
      </c>
      <c r="P348" s="9"/>
      <c r="Q348" s="8">
        <v>0</v>
      </c>
      <c r="R348" s="9"/>
      <c r="S348" s="8">
        <v>28590</v>
      </c>
      <c r="T348" s="9"/>
      <c r="U348" s="8">
        <v>1875</v>
      </c>
      <c r="V348" s="9"/>
      <c r="W348" s="33">
        <v>310688</v>
      </c>
      <c r="X348" s="9"/>
      <c r="Y348" s="30">
        <v>110</v>
      </c>
      <c r="Z348" s="9"/>
      <c r="AA348" s="30">
        <v>29.4</v>
      </c>
      <c r="AB348" s="9"/>
      <c r="AC348" s="30">
        <v>0</v>
      </c>
      <c r="AD348" s="9"/>
      <c r="AE348" s="30">
        <v>18</v>
      </c>
      <c r="AF348" s="9"/>
      <c r="AG348" s="30">
        <v>1</v>
      </c>
      <c r="AH348" s="9"/>
      <c r="AI348" s="32">
        <v>158.4</v>
      </c>
      <c r="AJ348" s="12"/>
      <c r="AK348" s="22">
        <v>5096700</v>
      </c>
      <c r="AM348" s="22">
        <v>1404356</v>
      </c>
      <c r="AO348" s="22">
        <v>0</v>
      </c>
      <c r="AQ348" s="22">
        <v>688929</v>
      </c>
      <c r="AS348" s="26">
        <v>7189985</v>
      </c>
      <c r="AU348" s="23">
        <v>22.918600000000001</v>
      </c>
      <c r="AW348" s="23">
        <v>24.28</v>
      </c>
      <c r="BA348" s="23">
        <v>24.096900000000002</v>
      </c>
      <c r="BC348" s="24">
        <v>23.142099999999999</v>
      </c>
      <c r="BE348" s="1" t="str">
        <f t="shared" si="5"/>
        <v>No</v>
      </c>
    </row>
    <row r="349" spans="1:57" ht="11.25" customHeight="1">
      <c r="A349" s="7" t="s">
        <v>1015</v>
      </c>
      <c r="B349" s="7" t="s">
        <v>207</v>
      </c>
      <c r="C349" s="37" t="s">
        <v>5</v>
      </c>
      <c r="D349" s="296">
        <v>6033</v>
      </c>
      <c r="E349" s="297">
        <v>60033</v>
      </c>
      <c r="F349" s="27" t="s">
        <v>142</v>
      </c>
      <c r="G349" s="73" t="s">
        <v>137</v>
      </c>
      <c r="H349" s="35">
        <v>431388</v>
      </c>
      <c r="I349" s="35">
        <v>73</v>
      </c>
      <c r="J349" s="37" t="s">
        <v>10</v>
      </c>
      <c r="K349" s="37" t="s">
        <v>138</v>
      </c>
      <c r="L349" s="8">
        <v>3</v>
      </c>
      <c r="M349" s="8">
        <v>19470</v>
      </c>
      <c r="N349" s="9"/>
      <c r="O349" s="8">
        <v>3307</v>
      </c>
      <c r="P349" s="9"/>
      <c r="Q349" s="8">
        <v>0</v>
      </c>
      <c r="R349" s="9"/>
      <c r="S349" s="8">
        <v>1080</v>
      </c>
      <c r="T349" s="9"/>
      <c r="U349" s="8">
        <v>0</v>
      </c>
      <c r="V349" s="9"/>
      <c r="W349" s="33">
        <v>23857</v>
      </c>
      <c r="X349" s="9"/>
      <c r="Y349" s="30">
        <v>11.5</v>
      </c>
      <c r="Z349" s="9"/>
      <c r="AA349" s="30">
        <v>1.8</v>
      </c>
      <c r="AB349" s="9"/>
      <c r="AC349" s="30">
        <v>0</v>
      </c>
      <c r="AD349" s="9"/>
      <c r="AE349" s="30">
        <v>0.7</v>
      </c>
      <c r="AF349" s="9"/>
      <c r="AG349" s="30">
        <v>0</v>
      </c>
      <c r="AH349" s="9"/>
      <c r="AI349" s="32">
        <v>14</v>
      </c>
      <c r="AJ349" s="12"/>
      <c r="AK349" s="22">
        <v>424156</v>
      </c>
      <c r="AM349" s="22">
        <v>73736</v>
      </c>
      <c r="AO349" s="22">
        <v>0</v>
      </c>
      <c r="AQ349" s="22">
        <v>30718</v>
      </c>
      <c r="AS349" s="26">
        <v>528610</v>
      </c>
      <c r="AU349" s="23">
        <v>21.7851</v>
      </c>
      <c r="AW349" s="23">
        <v>22.296900000000001</v>
      </c>
      <c r="BA349" s="23">
        <v>28.442599999999999</v>
      </c>
      <c r="BC349" s="24">
        <v>22.157399999999999</v>
      </c>
      <c r="BE349" s="1" t="str">
        <f t="shared" si="5"/>
        <v>No</v>
      </c>
    </row>
    <row r="350" spans="1:57" ht="11.25" customHeight="1">
      <c r="A350" s="7" t="s">
        <v>589</v>
      </c>
      <c r="B350" s="7" t="s">
        <v>499</v>
      </c>
      <c r="C350" s="37" t="s">
        <v>53</v>
      </c>
      <c r="D350" s="296">
        <v>6111</v>
      </c>
      <c r="E350" s="297">
        <v>60111</v>
      </c>
      <c r="F350" s="27" t="s">
        <v>142</v>
      </c>
      <c r="G350" s="73" t="s">
        <v>137</v>
      </c>
      <c r="H350" s="35">
        <v>741318</v>
      </c>
      <c r="I350" s="35">
        <v>73</v>
      </c>
      <c r="J350" s="37" t="s">
        <v>9</v>
      </c>
      <c r="K350" s="37" t="s">
        <v>138</v>
      </c>
      <c r="L350" s="8">
        <v>22</v>
      </c>
      <c r="M350" s="8">
        <v>67200</v>
      </c>
      <c r="N350" s="9"/>
      <c r="O350" s="8">
        <v>0</v>
      </c>
      <c r="P350" s="9"/>
      <c r="Q350" s="8">
        <v>0</v>
      </c>
      <c r="R350" s="9"/>
      <c r="S350" s="8">
        <v>9221</v>
      </c>
      <c r="T350" s="9"/>
      <c r="U350" s="8">
        <v>0</v>
      </c>
      <c r="V350" s="9"/>
      <c r="W350" s="33">
        <v>76421</v>
      </c>
      <c r="X350" s="9"/>
      <c r="Y350" s="30">
        <v>29</v>
      </c>
      <c r="Z350" s="9"/>
      <c r="AA350" s="30">
        <v>0</v>
      </c>
      <c r="AB350" s="9"/>
      <c r="AC350" s="30">
        <v>0</v>
      </c>
      <c r="AD350" s="9"/>
      <c r="AE350" s="30">
        <v>5</v>
      </c>
      <c r="AF350" s="9"/>
      <c r="AG350" s="30">
        <v>0</v>
      </c>
      <c r="AH350" s="9"/>
      <c r="AI350" s="32">
        <v>34</v>
      </c>
      <c r="AJ350" s="12"/>
      <c r="AK350" s="22">
        <v>832643</v>
      </c>
      <c r="AM350" s="22">
        <v>0</v>
      </c>
      <c r="AO350" s="22">
        <v>0</v>
      </c>
      <c r="AQ350" s="22">
        <v>416844</v>
      </c>
      <c r="AS350" s="26">
        <v>1249487</v>
      </c>
      <c r="AU350" s="23">
        <v>12.390499999999999</v>
      </c>
      <c r="BA350" s="23">
        <v>45.2059</v>
      </c>
      <c r="BC350" s="24">
        <v>16.350000000000001</v>
      </c>
      <c r="BE350" s="1" t="str">
        <f t="shared" si="5"/>
        <v>No</v>
      </c>
    </row>
    <row r="351" spans="1:57" ht="11.25" customHeight="1">
      <c r="A351" s="7" t="s">
        <v>1015</v>
      </c>
      <c r="B351" s="7" t="s">
        <v>207</v>
      </c>
      <c r="C351" s="37" t="s">
        <v>5</v>
      </c>
      <c r="D351" s="296">
        <v>6033</v>
      </c>
      <c r="E351" s="297">
        <v>60033</v>
      </c>
      <c r="F351" s="27" t="s">
        <v>142</v>
      </c>
      <c r="G351" s="73" t="s">
        <v>137</v>
      </c>
      <c r="H351" s="35">
        <v>431388</v>
      </c>
      <c r="I351" s="35">
        <v>73</v>
      </c>
      <c r="J351" s="37" t="s">
        <v>9</v>
      </c>
      <c r="K351" s="37" t="s">
        <v>138</v>
      </c>
      <c r="L351" s="8">
        <v>21</v>
      </c>
      <c r="M351" s="8">
        <v>48151</v>
      </c>
      <c r="N351" s="9"/>
      <c r="O351" s="8">
        <v>1030</v>
      </c>
      <c r="P351" s="9"/>
      <c r="Q351" s="8">
        <v>0</v>
      </c>
      <c r="R351" s="9"/>
      <c r="S351" s="8">
        <v>5532</v>
      </c>
      <c r="T351" s="9"/>
      <c r="U351" s="8">
        <v>0</v>
      </c>
      <c r="V351" s="9"/>
      <c r="W351" s="33">
        <v>54713</v>
      </c>
      <c r="X351" s="9"/>
      <c r="Y351" s="30">
        <v>25</v>
      </c>
      <c r="Z351" s="9"/>
      <c r="AA351" s="30">
        <v>0.6</v>
      </c>
      <c r="AB351" s="9"/>
      <c r="AC351" s="30">
        <v>0</v>
      </c>
      <c r="AD351" s="9"/>
      <c r="AE351" s="30">
        <v>3</v>
      </c>
      <c r="AF351" s="9"/>
      <c r="AG351" s="30">
        <v>0</v>
      </c>
      <c r="AH351" s="9"/>
      <c r="AI351" s="32">
        <v>28.6</v>
      </c>
      <c r="AJ351" s="12"/>
      <c r="AK351" s="22">
        <v>993656</v>
      </c>
      <c r="AM351" s="22">
        <v>26454</v>
      </c>
      <c r="AO351" s="22">
        <v>0</v>
      </c>
      <c r="AQ351" s="22">
        <v>118173</v>
      </c>
      <c r="AS351" s="26">
        <v>1138283</v>
      </c>
      <c r="AU351" s="23">
        <v>20.636199999999999</v>
      </c>
      <c r="AW351" s="23">
        <v>25.683499999999999</v>
      </c>
      <c r="BA351" s="23">
        <v>21.361699999999999</v>
      </c>
      <c r="BC351" s="24">
        <v>20.804600000000001</v>
      </c>
      <c r="BE351" s="1" t="str">
        <f t="shared" si="5"/>
        <v>No</v>
      </c>
    </row>
    <row r="352" spans="1:57" ht="11.25" customHeight="1">
      <c r="A352" s="7" t="s">
        <v>589</v>
      </c>
      <c r="B352" s="7" t="s">
        <v>499</v>
      </c>
      <c r="C352" s="37" t="s">
        <v>53</v>
      </c>
      <c r="D352" s="296">
        <v>6111</v>
      </c>
      <c r="E352" s="297">
        <v>60111</v>
      </c>
      <c r="F352" s="27" t="s">
        <v>142</v>
      </c>
      <c r="G352" s="73" t="s">
        <v>137</v>
      </c>
      <c r="H352" s="35">
        <v>741318</v>
      </c>
      <c r="I352" s="35">
        <v>73</v>
      </c>
      <c r="J352" s="37" t="s">
        <v>13</v>
      </c>
      <c r="K352" s="37" t="s">
        <v>138</v>
      </c>
      <c r="L352" s="8">
        <v>2</v>
      </c>
      <c r="M352" s="8">
        <v>4234</v>
      </c>
      <c r="N352" s="9"/>
      <c r="O352" s="8">
        <v>0</v>
      </c>
      <c r="P352" s="9"/>
      <c r="Q352" s="8">
        <v>0</v>
      </c>
      <c r="R352" s="9"/>
      <c r="S352" s="8">
        <v>475</v>
      </c>
      <c r="T352" s="9"/>
      <c r="U352" s="8">
        <v>0</v>
      </c>
      <c r="V352" s="9"/>
      <c r="W352" s="33">
        <v>4709</v>
      </c>
      <c r="X352" s="9"/>
      <c r="Y352" s="30">
        <v>3</v>
      </c>
      <c r="Z352" s="9"/>
      <c r="AA352" s="30">
        <v>0</v>
      </c>
      <c r="AB352" s="9"/>
      <c r="AC352" s="30">
        <v>0</v>
      </c>
      <c r="AD352" s="9"/>
      <c r="AE352" s="30">
        <v>1</v>
      </c>
      <c r="AF352" s="9"/>
      <c r="AG352" s="30">
        <v>0</v>
      </c>
      <c r="AH352" s="9"/>
      <c r="AI352" s="32">
        <v>4</v>
      </c>
      <c r="AJ352" s="12"/>
      <c r="AK352" s="22">
        <v>52997</v>
      </c>
      <c r="AM352" s="22">
        <v>0</v>
      </c>
      <c r="AO352" s="22">
        <v>0</v>
      </c>
      <c r="AQ352" s="22">
        <v>8224</v>
      </c>
      <c r="AS352" s="26">
        <v>61221</v>
      </c>
      <c r="AU352" s="23">
        <v>12.516999999999999</v>
      </c>
      <c r="BA352" s="23">
        <v>17.313700000000001</v>
      </c>
      <c r="BC352" s="24">
        <v>13.0008</v>
      </c>
      <c r="BE352" s="1" t="str">
        <f t="shared" si="5"/>
        <v>No</v>
      </c>
    </row>
    <row r="353" spans="1:57" ht="11.25" customHeight="1">
      <c r="A353" s="7" t="s">
        <v>589</v>
      </c>
      <c r="B353" s="7" t="s">
        <v>499</v>
      </c>
      <c r="C353" s="37" t="s">
        <v>53</v>
      </c>
      <c r="D353" s="296">
        <v>6111</v>
      </c>
      <c r="E353" s="297">
        <v>60111</v>
      </c>
      <c r="F353" s="27" t="s">
        <v>142</v>
      </c>
      <c r="G353" s="73" t="s">
        <v>137</v>
      </c>
      <c r="H353" s="35">
        <v>741318</v>
      </c>
      <c r="I353" s="35">
        <v>73</v>
      </c>
      <c r="J353" s="37" t="s">
        <v>6</v>
      </c>
      <c r="K353" s="37" t="s">
        <v>138</v>
      </c>
      <c r="L353" s="8">
        <v>2</v>
      </c>
      <c r="M353" s="8">
        <v>3585</v>
      </c>
      <c r="N353" s="9"/>
      <c r="O353" s="8">
        <v>0</v>
      </c>
      <c r="P353" s="9"/>
      <c r="Q353" s="8">
        <v>0</v>
      </c>
      <c r="R353" s="9"/>
      <c r="S353" s="8">
        <v>350</v>
      </c>
      <c r="T353" s="9"/>
      <c r="U353" s="8">
        <v>0</v>
      </c>
      <c r="V353" s="9"/>
      <c r="W353" s="33">
        <v>3935</v>
      </c>
      <c r="X353" s="9"/>
      <c r="Y353" s="30">
        <v>3</v>
      </c>
      <c r="Z353" s="9"/>
      <c r="AA353" s="30">
        <v>0</v>
      </c>
      <c r="AB353" s="9"/>
      <c r="AC353" s="30">
        <v>0</v>
      </c>
      <c r="AD353" s="9"/>
      <c r="AE353" s="30">
        <v>1</v>
      </c>
      <c r="AF353" s="9"/>
      <c r="AG353" s="30">
        <v>0</v>
      </c>
      <c r="AH353" s="9"/>
      <c r="AI353" s="32">
        <v>4</v>
      </c>
      <c r="AJ353" s="12"/>
      <c r="AK353" s="22">
        <v>52730</v>
      </c>
      <c r="AM353" s="22">
        <v>0</v>
      </c>
      <c r="AO353" s="22">
        <v>0</v>
      </c>
      <c r="AQ353" s="22">
        <v>15467</v>
      </c>
      <c r="AS353" s="26">
        <v>68197</v>
      </c>
      <c r="AU353" s="23">
        <v>14.708500000000001</v>
      </c>
      <c r="BA353" s="23">
        <v>44.191400000000002</v>
      </c>
      <c r="BC353" s="24">
        <v>17.3309</v>
      </c>
      <c r="BE353" s="1" t="str">
        <f t="shared" si="5"/>
        <v>No</v>
      </c>
    </row>
    <row r="354" spans="1:57" ht="11.25" customHeight="1">
      <c r="A354" s="7" t="s">
        <v>434</v>
      </c>
      <c r="B354" s="7" t="s">
        <v>435</v>
      </c>
      <c r="C354" s="37" t="s">
        <v>48</v>
      </c>
      <c r="D354" s="296">
        <v>2075</v>
      </c>
      <c r="E354" s="297">
        <v>20075</v>
      </c>
      <c r="F354" s="27" t="s">
        <v>142</v>
      </c>
      <c r="G354" s="73" t="s">
        <v>137</v>
      </c>
      <c r="H354" s="35">
        <v>5441567</v>
      </c>
      <c r="I354" s="35">
        <v>72</v>
      </c>
      <c r="J354" s="37" t="s">
        <v>15</v>
      </c>
      <c r="K354" s="37" t="s">
        <v>138</v>
      </c>
      <c r="L354" s="8">
        <v>72</v>
      </c>
      <c r="M354" s="8">
        <v>245996</v>
      </c>
      <c r="N354" s="9"/>
      <c r="O354" s="8">
        <v>115105</v>
      </c>
      <c r="P354" s="9"/>
      <c r="Q354" s="8">
        <v>215470</v>
      </c>
      <c r="R354" s="9"/>
      <c r="S354" s="8">
        <v>65718</v>
      </c>
      <c r="T354" s="9"/>
      <c r="U354" s="8">
        <v>20833</v>
      </c>
      <c r="V354" s="9"/>
      <c r="W354" s="33">
        <v>663122</v>
      </c>
      <c r="X354" s="9"/>
      <c r="Y354" s="30">
        <v>135</v>
      </c>
      <c r="Z354" s="9"/>
      <c r="AA354" s="30">
        <v>65</v>
      </c>
      <c r="AB354" s="9"/>
      <c r="AC354" s="30">
        <v>116</v>
      </c>
      <c r="AD354" s="9"/>
      <c r="AE354" s="30">
        <v>37</v>
      </c>
      <c r="AF354" s="9"/>
      <c r="AG354" s="30">
        <v>5.0599999999999996</v>
      </c>
      <c r="AH354" s="9"/>
      <c r="AI354" s="32">
        <v>358.06</v>
      </c>
      <c r="AJ354" s="12"/>
      <c r="AK354" s="22">
        <v>8864902</v>
      </c>
      <c r="AM354" s="22">
        <v>4015406</v>
      </c>
      <c r="AO354" s="22">
        <v>7554444</v>
      </c>
      <c r="AQ354" s="22">
        <v>1780285</v>
      </c>
      <c r="AS354" s="26">
        <v>22215037</v>
      </c>
      <c r="AU354" s="23">
        <v>36.036799999999999</v>
      </c>
      <c r="AW354" s="23">
        <v>34.884700000000002</v>
      </c>
      <c r="AY354" s="23">
        <v>35.060299999999998</v>
      </c>
      <c r="BA354" s="23">
        <v>27.0898</v>
      </c>
      <c r="BC354" s="24">
        <v>33.500700000000002</v>
      </c>
      <c r="BE354" s="1" t="str">
        <f t="shared" si="5"/>
        <v>No</v>
      </c>
    </row>
    <row r="355" spans="1:57" ht="11.25" customHeight="1">
      <c r="A355" s="7" t="s">
        <v>483</v>
      </c>
      <c r="B355" s="7" t="s">
        <v>484</v>
      </c>
      <c r="C355" s="37" t="s">
        <v>12</v>
      </c>
      <c r="D355" s="296">
        <v>9035</v>
      </c>
      <c r="E355" s="297">
        <v>90035</v>
      </c>
      <c r="F355" s="27" t="s">
        <v>142</v>
      </c>
      <c r="G355" s="73" t="s">
        <v>137</v>
      </c>
      <c r="H355" s="35">
        <v>367260</v>
      </c>
      <c r="I355" s="35">
        <v>72</v>
      </c>
      <c r="J355" s="37" t="s">
        <v>6</v>
      </c>
      <c r="K355" s="37" t="s">
        <v>138</v>
      </c>
      <c r="L355" s="8">
        <v>47</v>
      </c>
      <c r="M355" s="8">
        <v>263791</v>
      </c>
      <c r="N355" s="9"/>
      <c r="O355" s="8">
        <v>42701</v>
      </c>
      <c r="P355" s="9"/>
      <c r="Q355" s="8">
        <v>2986</v>
      </c>
      <c r="R355" s="9"/>
      <c r="S355" s="8">
        <v>43547</v>
      </c>
      <c r="T355" s="9"/>
      <c r="U355" s="8">
        <v>1120</v>
      </c>
      <c r="V355" s="9"/>
      <c r="W355" s="33">
        <v>354145</v>
      </c>
      <c r="X355" s="9"/>
      <c r="Y355" s="30">
        <v>141</v>
      </c>
      <c r="Z355" s="9"/>
      <c r="AA355" s="30">
        <v>22.4</v>
      </c>
      <c r="AB355" s="9"/>
      <c r="AC355" s="30">
        <v>2.6</v>
      </c>
      <c r="AD355" s="9"/>
      <c r="AE355" s="30">
        <v>26</v>
      </c>
      <c r="AF355" s="9"/>
      <c r="AG355" s="30">
        <v>1</v>
      </c>
      <c r="AH355" s="9"/>
      <c r="AI355" s="32">
        <v>193</v>
      </c>
      <c r="AJ355" s="12"/>
      <c r="AK355" s="22">
        <v>6683997</v>
      </c>
      <c r="AM355" s="22">
        <v>1101296</v>
      </c>
      <c r="AO355" s="22">
        <v>77932</v>
      </c>
      <c r="AQ355" s="22">
        <v>1597875</v>
      </c>
      <c r="AS355" s="26">
        <v>9461100</v>
      </c>
      <c r="AU355" s="23">
        <v>25.338200000000001</v>
      </c>
      <c r="AW355" s="23">
        <v>25.790900000000001</v>
      </c>
      <c r="AY355" s="23">
        <v>26.0991</v>
      </c>
      <c r="BA355" s="23">
        <v>36.693100000000001</v>
      </c>
      <c r="BC355" s="24">
        <v>26.715299999999999</v>
      </c>
      <c r="BE355" s="1" t="str">
        <f t="shared" si="5"/>
        <v>No</v>
      </c>
    </row>
    <row r="356" spans="1:57" ht="11.25" customHeight="1">
      <c r="A356" s="7" t="s">
        <v>363</v>
      </c>
      <c r="B356" s="7" t="s">
        <v>157</v>
      </c>
      <c r="C356" s="37" t="s">
        <v>61</v>
      </c>
      <c r="D356" s="296">
        <v>3015</v>
      </c>
      <c r="E356" s="297">
        <v>30015</v>
      </c>
      <c r="F356" s="27" t="s">
        <v>142</v>
      </c>
      <c r="G356" s="73" t="s">
        <v>137</v>
      </c>
      <c r="H356" s="35">
        <v>381502</v>
      </c>
      <c r="I356" s="35">
        <v>72</v>
      </c>
      <c r="J356" s="37" t="s">
        <v>9</v>
      </c>
      <c r="K356" s="37" t="s">
        <v>138</v>
      </c>
      <c r="L356" s="8">
        <v>40</v>
      </c>
      <c r="M356" s="8">
        <v>83683</v>
      </c>
      <c r="N356" s="9"/>
      <c r="O356" s="8">
        <v>9024</v>
      </c>
      <c r="P356" s="9"/>
      <c r="Q356" s="8">
        <v>741</v>
      </c>
      <c r="R356" s="9"/>
      <c r="S356" s="8">
        <v>14468</v>
      </c>
      <c r="T356" s="9"/>
      <c r="U356" s="8">
        <v>0</v>
      </c>
      <c r="V356" s="9"/>
      <c r="W356" s="33">
        <v>107916</v>
      </c>
      <c r="X356" s="9"/>
      <c r="Y356" s="30">
        <v>49.3</v>
      </c>
      <c r="Z356" s="9"/>
      <c r="AA356" s="30">
        <v>5.0599999999999996</v>
      </c>
      <c r="AB356" s="9"/>
      <c r="AC356" s="30">
        <v>0.5</v>
      </c>
      <c r="AD356" s="9"/>
      <c r="AE356" s="30">
        <v>8.43</v>
      </c>
      <c r="AF356" s="9"/>
      <c r="AG356" s="30">
        <v>0</v>
      </c>
      <c r="AH356" s="9"/>
      <c r="AI356" s="32">
        <v>63.29</v>
      </c>
      <c r="AJ356" s="12"/>
      <c r="AK356" s="22">
        <v>1206380</v>
      </c>
      <c r="AM356" s="22">
        <v>264333</v>
      </c>
      <c r="AO356" s="22">
        <v>14863</v>
      </c>
      <c r="AQ356" s="22">
        <v>272897</v>
      </c>
      <c r="AS356" s="26">
        <v>1758473</v>
      </c>
      <c r="AU356" s="23">
        <v>14.4161</v>
      </c>
      <c r="AW356" s="23">
        <v>29.292200000000001</v>
      </c>
      <c r="AY356" s="23">
        <v>20.058</v>
      </c>
      <c r="BA356" s="23">
        <v>18.862100000000002</v>
      </c>
      <c r="BC356" s="24">
        <v>16.294799999999999</v>
      </c>
      <c r="BE356" s="1" t="str">
        <f t="shared" si="5"/>
        <v>No</v>
      </c>
    </row>
    <row r="357" spans="1:57" ht="11.25" customHeight="1">
      <c r="A357" s="7" t="s">
        <v>363</v>
      </c>
      <c r="B357" s="7" t="s">
        <v>157</v>
      </c>
      <c r="C357" s="37" t="s">
        <v>61</v>
      </c>
      <c r="D357" s="296">
        <v>3015</v>
      </c>
      <c r="E357" s="297">
        <v>30015</v>
      </c>
      <c r="F357" s="27" t="s">
        <v>142</v>
      </c>
      <c r="G357" s="73" t="s">
        <v>137</v>
      </c>
      <c r="H357" s="35">
        <v>381502</v>
      </c>
      <c r="I357" s="35">
        <v>72</v>
      </c>
      <c r="J357" s="37" t="s">
        <v>6</v>
      </c>
      <c r="K357" s="37" t="s">
        <v>138</v>
      </c>
      <c r="L357" s="8">
        <v>32</v>
      </c>
      <c r="M357" s="8">
        <v>117448</v>
      </c>
      <c r="N357" s="9"/>
      <c r="O357" s="8">
        <v>31965</v>
      </c>
      <c r="P357" s="9"/>
      <c r="Q357" s="8">
        <v>1894</v>
      </c>
      <c r="R357" s="9"/>
      <c r="S357" s="8">
        <v>23915</v>
      </c>
      <c r="T357" s="9"/>
      <c r="U357" s="8">
        <v>0</v>
      </c>
      <c r="V357" s="9"/>
      <c r="W357" s="33">
        <v>175222</v>
      </c>
      <c r="X357" s="9"/>
      <c r="Y357" s="30">
        <v>62.86</v>
      </c>
      <c r="Z357" s="9"/>
      <c r="AA357" s="30">
        <v>16.84</v>
      </c>
      <c r="AB357" s="9"/>
      <c r="AC357" s="30">
        <v>1</v>
      </c>
      <c r="AD357" s="9"/>
      <c r="AE357" s="30">
        <v>17.010000000000002</v>
      </c>
      <c r="AF357" s="9"/>
      <c r="AG357" s="30">
        <v>0</v>
      </c>
      <c r="AH357" s="9"/>
      <c r="AI357" s="32">
        <v>97.71</v>
      </c>
      <c r="AJ357" s="12"/>
      <c r="AK357" s="22">
        <v>2805567</v>
      </c>
      <c r="AM357" s="22">
        <v>800029</v>
      </c>
      <c r="AO357" s="22">
        <v>25227</v>
      </c>
      <c r="AQ357" s="22">
        <v>514749</v>
      </c>
      <c r="AS357" s="26">
        <v>4145572</v>
      </c>
      <c r="AU357" s="23">
        <v>23.887699999999999</v>
      </c>
      <c r="AW357" s="23">
        <v>25.028300000000002</v>
      </c>
      <c r="AY357" s="23">
        <v>13.3194</v>
      </c>
      <c r="BA357" s="23">
        <v>21.524100000000001</v>
      </c>
      <c r="BC357" s="24">
        <v>23.658999999999999</v>
      </c>
      <c r="BE357" s="1" t="str">
        <f t="shared" si="5"/>
        <v>No</v>
      </c>
    </row>
    <row r="358" spans="1:57" ht="11.25" customHeight="1">
      <c r="A358" s="7" t="s">
        <v>1016</v>
      </c>
      <c r="B358" s="7" t="s">
        <v>528</v>
      </c>
      <c r="C358" s="37" t="s">
        <v>54</v>
      </c>
      <c r="D358" s="296">
        <v>2084</v>
      </c>
      <c r="E358" s="297">
        <v>20084</v>
      </c>
      <c r="F358" s="27" t="s">
        <v>140</v>
      </c>
      <c r="G358" s="73" t="s">
        <v>137</v>
      </c>
      <c r="H358" s="35">
        <v>18351295</v>
      </c>
      <c r="I358" s="35">
        <v>71</v>
      </c>
      <c r="J358" s="37" t="s">
        <v>9</v>
      </c>
      <c r="K358" s="37" t="s">
        <v>138</v>
      </c>
      <c r="L358" s="8">
        <v>19</v>
      </c>
      <c r="M358" s="8">
        <v>40636</v>
      </c>
      <c r="N358" s="9"/>
      <c r="O358" s="8">
        <v>0</v>
      </c>
      <c r="P358" s="9"/>
      <c r="Q358" s="8">
        <v>0</v>
      </c>
      <c r="R358" s="9"/>
      <c r="S358" s="8">
        <v>10087</v>
      </c>
      <c r="T358" s="9"/>
      <c r="U358" s="8">
        <v>0</v>
      </c>
      <c r="V358" s="9"/>
      <c r="W358" s="33">
        <v>50723</v>
      </c>
      <c r="X358" s="9"/>
      <c r="Y358" s="30">
        <v>27</v>
      </c>
      <c r="Z358" s="9"/>
      <c r="AA358" s="30">
        <v>0</v>
      </c>
      <c r="AB358" s="9"/>
      <c r="AC358" s="30">
        <v>0</v>
      </c>
      <c r="AD358" s="9"/>
      <c r="AE358" s="30">
        <v>16</v>
      </c>
      <c r="AF358" s="9"/>
      <c r="AG358" s="30">
        <v>0</v>
      </c>
      <c r="AH358" s="9"/>
      <c r="AI358" s="32">
        <v>43</v>
      </c>
      <c r="AJ358" s="12"/>
      <c r="AK358" s="22">
        <v>1037522</v>
      </c>
      <c r="AM358" s="22">
        <v>0</v>
      </c>
      <c r="AO358" s="22">
        <v>0</v>
      </c>
      <c r="AQ358" s="22">
        <v>455602</v>
      </c>
      <c r="AS358" s="26">
        <v>1493124</v>
      </c>
      <c r="AU358" s="23">
        <v>25.5321</v>
      </c>
      <c r="BA358" s="23">
        <v>45.167200000000001</v>
      </c>
      <c r="BC358" s="24">
        <v>29.436800000000002</v>
      </c>
      <c r="BE358" s="1" t="str">
        <f t="shared" si="5"/>
        <v>No</v>
      </c>
    </row>
    <row r="359" spans="1:57" ht="11.25" customHeight="1">
      <c r="A359" s="7" t="s">
        <v>410</v>
      </c>
      <c r="B359" s="7" t="s">
        <v>411</v>
      </c>
      <c r="C359" s="37" t="s">
        <v>32</v>
      </c>
      <c r="D359" s="296">
        <v>5104</v>
      </c>
      <c r="E359" s="297">
        <v>50104</v>
      </c>
      <c r="F359" s="27" t="s">
        <v>142</v>
      </c>
      <c r="G359" s="73" t="s">
        <v>137</v>
      </c>
      <c r="H359" s="35">
        <v>8608208</v>
      </c>
      <c r="I359" s="35">
        <v>70</v>
      </c>
      <c r="J359" s="37" t="s">
        <v>31</v>
      </c>
      <c r="K359" s="37" t="s">
        <v>138</v>
      </c>
      <c r="L359" s="8">
        <v>70</v>
      </c>
      <c r="M359" s="8">
        <v>240370</v>
      </c>
      <c r="N359" s="9"/>
      <c r="O359" s="8">
        <v>225804</v>
      </c>
      <c r="P359" s="9"/>
      <c r="Q359" s="8">
        <v>103996</v>
      </c>
      <c r="R359" s="9"/>
      <c r="S359" s="8">
        <v>50248</v>
      </c>
      <c r="T359" s="9"/>
      <c r="U359" s="8">
        <v>65498</v>
      </c>
      <c r="V359" s="9"/>
      <c r="W359" s="33">
        <v>685916</v>
      </c>
      <c r="X359" s="9"/>
      <c r="Y359" s="30">
        <v>130.80000000000001</v>
      </c>
      <c r="Z359" s="9"/>
      <c r="AA359" s="30">
        <v>128.1</v>
      </c>
      <c r="AB359" s="9"/>
      <c r="AC359" s="30">
        <v>58.6</v>
      </c>
      <c r="AD359" s="9"/>
      <c r="AE359" s="30">
        <v>28.9</v>
      </c>
      <c r="AF359" s="9"/>
      <c r="AG359" s="30">
        <v>31.6</v>
      </c>
      <c r="AH359" s="9"/>
      <c r="AI359" s="32">
        <v>378</v>
      </c>
      <c r="AJ359" s="12"/>
      <c r="AK359" s="22">
        <v>7101157</v>
      </c>
      <c r="AM359" s="22">
        <v>6154342</v>
      </c>
      <c r="AO359" s="22">
        <v>1935979</v>
      </c>
      <c r="AQ359" s="22">
        <v>1968651</v>
      </c>
      <c r="AS359" s="26">
        <v>17160129</v>
      </c>
      <c r="AU359" s="23">
        <v>29.5426</v>
      </c>
      <c r="AW359" s="23">
        <v>27.255199999999999</v>
      </c>
      <c r="AY359" s="23">
        <v>18.6159</v>
      </c>
      <c r="BA359" s="23">
        <v>39.178699999999999</v>
      </c>
      <c r="BC359" s="24">
        <v>25.017800000000001</v>
      </c>
      <c r="BE359" s="1" t="str">
        <f t="shared" si="5"/>
        <v>No</v>
      </c>
    </row>
    <row r="360" spans="1:57" ht="11.25" customHeight="1">
      <c r="A360" s="7" t="s">
        <v>1017</v>
      </c>
      <c r="B360" s="7" t="s">
        <v>206</v>
      </c>
      <c r="C360" s="37" t="s">
        <v>60</v>
      </c>
      <c r="D360" s="296" t="s">
        <v>1018</v>
      </c>
      <c r="E360" s="297">
        <v>376</v>
      </c>
      <c r="F360" s="27" t="s">
        <v>158</v>
      </c>
      <c r="G360" s="73" t="s">
        <v>137</v>
      </c>
      <c r="H360" s="35">
        <v>1849898</v>
      </c>
      <c r="I360" s="35">
        <v>70</v>
      </c>
      <c r="J360" s="37" t="s">
        <v>6</v>
      </c>
      <c r="K360" s="37" t="s">
        <v>138</v>
      </c>
      <c r="L360" s="8">
        <v>7</v>
      </c>
      <c r="M360" s="8">
        <v>26096</v>
      </c>
      <c r="N360" s="9"/>
      <c r="O360" s="8">
        <v>0</v>
      </c>
      <c r="P360" s="9"/>
      <c r="Q360" s="8">
        <v>0</v>
      </c>
      <c r="R360" s="9"/>
      <c r="S360" s="8">
        <v>599</v>
      </c>
      <c r="T360" s="9"/>
      <c r="U360" s="8">
        <v>0</v>
      </c>
      <c r="V360" s="9"/>
      <c r="W360" s="33">
        <v>26695</v>
      </c>
      <c r="X360" s="9"/>
      <c r="Y360" s="30">
        <v>35</v>
      </c>
      <c r="Z360" s="9"/>
      <c r="AA360" s="30">
        <v>0</v>
      </c>
      <c r="AB360" s="9"/>
      <c r="AC360" s="30">
        <v>0</v>
      </c>
      <c r="AD360" s="9"/>
      <c r="AE360" s="30">
        <v>1</v>
      </c>
      <c r="AF360" s="9"/>
      <c r="AG360" s="30">
        <v>0</v>
      </c>
      <c r="AH360" s="9"/>
      <c r="AI360" s="32">
        <v>36</v>
      </c>
      <c r="AJ360" s="12"/>
      <c r="AK360" s="22">
        <v>388109</v>
      </c>
      <c r="AM360" s="22">
        <v>0</v>
      </c>
      <c r="AO360" s="22">
        <v>0</v>
      </c>
      <c r="AQ360" s="22">
        <v>14305</v>
      </c>
      <c r="AS360" s="26">
        <v>402414</v>
      </c>
      <c r="AU360" s="23">
        <v>14.872400000000001</v>
      </c>
      <c r="BA360" s="23">
        <v>23.881499999999999</v>
      </c>
      <c r="BC360" s="24">
        <v>15.0745</v>
      </c>
      <c r="BE360" s="1" t="str">
        <f t="shared" si="5"/>
        <v>No</v>
      </c>
    </row>
    <row r="361" spans="1:57" ht="11.25" customHeight="1">
      <c r="A361" s="7" t="s">
        <v>1019</v>
      </c>
      <c r="B361" s="7" t="s">
        <v>595</v>
      </c>
      <c r="C361" s="37" t="s">
        <v>48</v>
      </c>
      <c r="D361" s="296">
        <v>2192</v>
      </c>
      <c r="E361" s="297">
        <v>20192</v>
      </c>
      <c r="F361" s="27" t="s">
        <v>140</v>
      </c>
      <c r="G361" s="73" t="s">
        <v>137</v>
      </c>
      <c r="H361" s="35">
        <v>18351295</v>
      </c>
      <c r="I361" s="35">
        <v>70</v>
      </c>
      <c r="J361" s="37" t="s">
        <v>9</v>
      </c>
      <c r="K361" s="37" t="s">
        <v>138</v>
      </c>
      <c r="L361" s="8">
        <v>65</v>
      </c>
      <c r="M361" s="8">
        <v>135947</v>
      </c>
      <c r="N361" s="9"/>
      <c r="O361" s="8">
        <v>2122</v>
      </c>
      <c r="P361" s="9"/>
      <c r="Q361" s="8">
        <v>0</v>
      </c>
      <c r="R361" s="9"/>
      <c r="S361" s="8">
        <v>7556</v>
      </c>
      <c r="T361" s="9"/>
      <c r="U361" s="8">
        <v>0</v>
      </c>
      <c r="V361" s="9"/>
      <c r="W361" s="33">
        <v>145625</v>
      </c>
      <c r="X361" s="9"/>
      <c r="Y361" s="30">
        <v>82</v>
      </c>
      <c r="Z361" s="9"/>
      <c r="AA361" s="30">
        <v>0.88</v>
      </c>
      <c r="AB361" s="9"/>
      <c r="AC361" s="30">
        <v>0</v>
      </c>
      <c r="AD361" s="9"/>
      <c r="AE361" s="30">
        <v>7.5</v>
      </c>
      <c r="AF361" s="9"/>
      <c r="AG361" s="30">
        <v>0</v>
      </c>
      <c r="AH361" s="9"/>
      <c r="AI361" s="32">
        <v>90.38</v>
      </c>
      <c r="AJ361" s="12"/>
      <c r="AK361" s="22">
        <v>2499640</v>
      </c>
      <c r="AM361" s="22">
        <v>54326</v>
      </c>
      <c r="AO361" s="22">
        <v>0</v>
      </c>
      <c r="AQ361" s="22">
        <v>330359</v>
      </c>
      <c r="AS361" s="26">
        <v>2884325</v>
      </c>
      <c r="AU361" s="23">
        <v>18.386900000000001</v>
      </c>
      <c r="AW361" s="23">
        <v>25.601299999999998</v>
      </c>
      <c r="BA361" s="23">
        <v>43.721400000000003</v>
      </c>
      <c r="BC361" s="24">
        <v>19.8065</v>
      </c>
      <c r="BE361" s="1" t="str">
        <f t="shared" si="5"/>
        <v>No</v>
      </c>
    </row>
    <row r="362" spans="1:57" ht="11.25" customHeight="1">
      <c r="A362" s="7" t="s">
        <v>1020</v>
      </c>
      <c r="B362" s="7" t="s">
        <v>577</v>
      </c>
      <c r="C362" s="37" t="s">
        <v>48</v>
      </c>
      <c r="D362" s="296">
        <v>2190</v>
      </c>
      <c r="E362" s="297">
        <v>20190</v>
      </c>
      <c r="F362" s="27" t="s">
        <v>149</v>
      </c>
      <c r="G362" s="73" t="s">
        <v>137</v>
      </c>
      <c r="H362" s="35">
        <v>18351295</v>
      </c>
      <c r="I362" s="35">
        <v>70</v>
      </c>
      <c r="J362" s="37" t="s">
        <v>6</v>
      </c>
      <c r="K362" s="37" t="s">
        <v>138</v>
      </c>
      <c r="L362" s="8">
        <v>58</v>
      </c>
      <c r="M362" s="8">
        <v>143312</v>
      </c>
      <c r="N362" s="9"/>
      <c r="O362" s="8">
        <v>23672</v>
      </c>
      <c r="P362" s="9"/>
      <c r="Q362" s="8">
        <v>6070</v>
      </c>
      <c r="R362" s="9"/>
      <c r="S362" s="8">
        <v>17568</v>
      </c>
      <c r="T362" s="9"/>
      <c r="U362" s="8">
        <v>0</v>
      </c>
      <c r="V362" s="9"/>
      <c r="W362" s="33">
        <v>190622</v>
      </c>
      <c r="X362" s="9"/>
      <c r="Y362" s="30">
        <v>75</v>
      </c>
      <c r="Z362" s="9"/>
      <c r="AA362" s="30">
        <v>13</v>
      </c>
      <c r="AB362" s="9"/>
      <c r="AC362" s="30">
        <v>3</v>
      </c>
      <c r="AD362" s="9"/>
      <c r="AE362" s="30">
        <v>9</v>
      </c>
      <c r="AF362" s="9"/>
      <c r="AG362" s="30">
        <v>0</v>
      </c>
      <c r="AH362" s="9"/>
      <c r="AI362" s="32">
        <v>100</v>
      </c>
      <c r="AJ362" s="12"/>
      <c r="AK362" s="22">
        <v>3215890</v>
      </c>
      <c r="AM362" s="22">
        <v>593893</v>
      </c>
      <c r="AO362" s="22">
        <v>173547</v>
      </c>
      <c r="AQ362" s="22">
        <v>1213194</v>
      </c>
      <c r="AS362" s="26">
        <v>5196524</v>
      </c>
      <c r="AU362" s="23">
        <v>22.439800000000002</v>
      </c>
      <c r="AW362" s="23">
        <v>25.0884</v>
      </c>
      <c r="AY362" s="23">
        <v>28.590900000000001</v>
      </c>
      <c r="BA362" s="23">
        <v>69.057000000000002</v>
      </c>
      <c r="BC362" s="24">
        <v>27.260899999999999</v>
      </c>
      <c r="BE362" s="1" t="str">
        <f t="shared" si="5"/>
        <v>No</v>
      </c>
    </row>
    <row r="363" spans="1:57" ht="11.25" customHeight="1">
      <c r="A363" s="7" t="s">
        <v>1019</v>
      </c>
      <c r="B363" s="7" t="s">
        <v>595</v>
      </c>
      <c r="C363" s="37" t="s">
        <v>48</v>
      </c>
      <c r="D363" s="296">
        <v>2192</v>
      </c>
      <c r="E363" s="297">
        <v>20192</v>
      </c>
      <c r="F363" s="27" t="s">
        <v>140</v>
      </c>
      <c r="G363" s="73" t="s">
        <v>137</v>
      </c>
      <c r="H363" s="35">
        <v>18351295</v>
      </c>
      <c r="I363" s="35">
        <v>70</v>
      </c>
      <c r="J363" s="37" t="s">
        <v>6</v>
      </c>
      <c r="K363" s="37" t="s">
        <v>138</v>
      </c>
      <c r="L363" s="8">
        <v>5</v>
      </c>
      <c r="M363" s="8">
        <v>10035</v>
      </c>
      <c r="N363" s="9"/>
      <c r="O363" s="8">
        <v>292</v>
      </c>
      <c r="P363" s="9"/>
      <c r="Q363" s="8">
        <v>0</v>
      </c>
      <c r="R363" s="9"/>
      <c r="S363" s="8">
        <v>938</v>
      </c>
      <c r="T363" s="9"/>
      <c r="U363" s="8">
        <v>0</v>
      </c>
      <c r="V363" s="9"/>
      <c r="W363" s="33">
        <v>11265</v>
      </c>
      <c r="X363" s="9"/>
      <c r="Y363" s="30">
        <v>6</v>
      </c>
      <c r="Z363" s="9"/>
      <c r="AA363" s="30">
        <v>0.12</v>
      </c>
      <c r="AB363" s="9"/>
      <c r="AC363" s="30">
        <v>0</v>
      </c>
      <c r="AD363" s="9"/>
      <c r="AE363" s="30">
        <v>1</v>
      </c>
      <c r="AF363" s="9"/>
      <c r="AG363" s="30">
        <v>0</v>
      </c>
      <c r="AH363" s="9"/>
      <c r="AI363" s="32">
        <v>7.12</v>
      </c>
      <c r="AJ363" s="12"/>
      <c r="AK363" s="22">
        <v>308945</v>
      </c>
      <c r="AM363" s="22">
        <v>6714</v>
      </c>
      <c r="AO363" s="22">
        <v>0</v>
      </c>
      <c r="AQ363" s="22">
        <v>40831</v>
      </c>
      <c r="AS363" s="26">
        <v>356490</v>
      </c>
      <c r="AU363" s="23">
        <v>30.7867</v>
      </c>
      <c r="AW363" s="23">
        <v>22.993200000000002</v>
      </c>
      <c r="BA363" s="23">
        <v>43.529899999999998</v>
      </c>
      <c r="BC363" s="24">
        <v>31.645800000000001</v>
      </c>
      <c r="BE363" s="1" t="str">
        <f t="shared" si="5"/>
        <v>No</v>
      </c>
    </row>
    <row r="364" spans="1:57" ht="11.25" customHeight="1">
      <c r="A364" s="7" t="s">
        <v>1021</v>
      </c>
      <c r="B364" s="7" t="s">
        <v>340</v>
      </c>
      <c r="C364" s="37" t="s">
        <v>39</v>
      </c>
      <c r="D364" s="296">
        <v>5035</v>
      </c>
      <c r="E364" s="297">
        <v>50035</v>
      </c>
      <c r="F364" s="27" t="s">
        <v>142</v>
      </c>
      <c r="G364" s="73" t="s">
        <v>137</v>
      </c>
      <c r="H364" s="35">
        <v>209703</v>
      </c>
      <c r="I364" s="35">
        <v>70</v>
      </c>
      <c r="J364" s="37" t="s">
        <v>6</v>
      </c>
      <c r="K364" s="37" t="s">
        <v>138</v>
      </c>
      <c r="L364" s="8">
        <v>29</v>
      </c>
      <c r="M364" s="8">
        <v>162770</v>
      </c>
      <c r="N364" s="9"/>
      <c r="O364" s="8">
        <v>37553</v>
      </c>
      <c r="P364" s="9"/>
      <c r="Q364" s="8">
        <v>2090</v>
      </c>
      <c r="R364" s="9"/>
      <c r="S364" s="8">
        <v>9727</v>
      </c>
      <c r="T364" s="9"/>
      <c r="U364" s="8">
        <v>3300</v>
      </c>
      <c r="V364" s="9"/>
      <c r="W364" s="33">
        <v>215440</v>
      </c>
      <c r="X364" s="9"/>
      <c r="Y364" s="30">
        <v>87.6</v>
      </c>
      <c r="Z364" s="9"/>
      <c r="AA364" s="30">
        <v>18.5</v>
      </c>
      <c r="AB364" s="9"/>
      <c r="AC364" s="30">
        <v>1.8</v>
      </c>
      <c r="AD364" s="9"/>
      <c r="AE364" s="30">
        <v>5.9</v>
      </c>
      <c r="AF364" s="9"/>
      <c r="AG364" s="30">
        <v>3.1</v>
      </c>
      <c r="AH364" s="9"/>
      <c r="AI364" s="32">
        <v>116.9</v>
      </c>
      <c r="AJ364" s="12"/>
      <c r="AK364" s="22">
        <v>3254762</v>
      </c>
      <c r="AM364" s="22">
        <v>824036</v>
      </c>
      <c r="AO364" s="22">
        <v>23408</v>
      </c>
      <c r="AQ364" s="22">
        <v>275669</v>
      </c>
      <c r="AS364" s="26">
        <v>4377875</v>
      </c>
      <c r="AU364" s="23">
        <v>19.996099999999998</v>
      </c>
      <c r="AW364" s="23">
        <v>21.943300000000001</v>
      </c>
      <c r="AY364" s="23">
        <v>11.2</v>
      </c>
      <c r="BA364" s="23">
        <v>28.340599999999998</v>
      </c>
      <c r="BC364" s="24">
        <v>20.320599999999999</v>
      </c>
      <c r="BE364" s="1" t="str">
        <f t="shared" si="5"/>
        <v>No</v>
      </c>
    </row>
    <row r="365" spans="1:57" ht="11.25" customHeight="1">
      <c r="A365" s="7" t="s">
        <v>1017</v>
      </c>
      <c r="B365" s="7" t="s">
        <v>206</v>
      </c>
      <c r="C365" s="37" t="s">
        <v>60</v>
      </c>
      <c r="D365" s="296" t="s">
        <v>1018</v>
      </c>
      <c r="E365" s="297">
        <v>376</v>
      </c>
      <c r="F365" s="27" t="s">
        <v>158</v>
      </c>
      <c r="G365" s="73" t="s">
        <v>137</v>
      </c>
      <c r="H365" s="35">
        <v>1849898</v>
      </c>
      <c r="I365" s="35">
        <v>70</v>
      </c>
      <c r="J365" s="37" t="s">
        <v>9</v>
      </c>
      <c r="K365" s="37" t="s">
        <v>138</v>
      </c>
      <c r="L365" s="8">
        <v>29</v>
      </c>
      <c r="M365" s="8">
        <v>145606</v>
      </c>
      <c r="N365" s="9"/>
      <c r="O365" s="8">
        <v>0</v>
      </c>
      <c r="P365" s="9"/>
      <c r="Q365" s="8">
        <v>0</v>
      </c>
      <c r="R365" s="9"/>
      <c r="S365" s="8">
        <v>5105</v>
      </c>
      <c r="T365" s="9"/>
      <c r="U365" s="8">
        <v>0</v>
      </c>
      <c r="V365" s="9"/>
      <c r="W365" s="33">
        <v>150711</v>
      </c>
      <c r="X365" s="9"/>
      <c r="Y365" s="30">
        <v>106</v>
      </c>
      <c r="Z365" s="9"/>
      <c r="AA365" s="30">
        <v>0</v>
      </c>
      <c r="AB365" s="9"/>
      <c r="AC365" s="30">
        <v>0</v>
      </c>
      <c r="AD365" s="9"/>
      <c r="AE365" s="30">
        <v>6</v>
      </c>
      <c r="AF365" s="9"/>
      <c r="AG365" s="30">
        <v>0</v>
      </c>
      <c r="AH365" s="9"/>
      <c r="AI365" s="32">
        <v>112</v>
      </c>
      <c r="AJ365" s="12"/>
      <c r="AK365" s="22">
        <v>2844700</v>
      </c>
      <c r="AM365" s="22">
        <v>0</v>
      </c>
      <c r="AO365" s="22">
        <v>0</v>
      </c>
      <c r="AQ365" s="22">
        <v>123062</v>
      </c>
      <c r="AS365" s="26">
        <v>2967762</v>
      </c>
      <c r="AU365" s="23">
        <v>19.536999999999999</v>
      </c>
      <c r="BA365" s="23">
        <v>24.106200000000001</v>
      </c>
      <c r="BC365" s="24">
        <v>19.691700000000001</v>
      </c>
      <c r="BE365" s="1" t="str">
        <f t="shared" si="5"/>
        <v>No</v>
      </c>
    </row>
    <row r="366" spans="1:57" ht="11.25" customHeight="1">
      <c r="A366" s="7" t="s">
        <v>1020</v>
      </c>
      <c r="B366" s="7" t="s">
        <v>577</v>
      </c>
      <c r="C366" s="37" t="s">
        <v>48</v>
      </c>
      <c r="D366" s="296">
        <v>2190</v>
      </c>
      <c r="E366" s="297">
        <v>20190</v>
      </c>
      <c r="F366" s="27" t="s">
        <v>149</v>
      </c>
      <c r="G366" s="73" t="s">
        <v>137</v>
      </c>
      <c r="H366" s="35">
        <v>18351295</v>
      </c>
      <c r="I366" s="35">
        <v>70</v>
      </c>
      <c r="J366" s="37" t="s">
        <v>14</v>
      </c>
      <c r="K366" s="37" t="s">
        <v>138</v>
      </c>
      <c r="L366" s="8">
        <v>12</v>
      </c>
      <c r="M366" s="8">
        <v>128976</v>
      </c>
      <c r="N366" s="9"/>
      <c r="O366" s="8">
        <v>47134</v>
      </c>
      <c r="P366" s="9"/>
      <c r="Q366" s="8">
        <v>12382</v>
      </c>
      <c r="R366" s="9"/>
      <c r="S366" s="8">
        <v>73916</v>
      </c>
      <c r="T366" s="9"/>
      <c r="U366" s="8">
        <v>0</v>
      </c>
      <c r="V366" s="9"/>
      <c r="W366" s="33">
        <v>262408</v>
      </c>
      <c r="X366" s="9"/>
      <c r="Y366" s="30">
        <v>94</v>
      </c>
      <c r="Z366" s="9"/>
      <c r="AA366" s="30">
        <v>23</v>
      </c>
      <c r="AB366" s="9"/>
      <c r="AC366" s="30">
        <v>6</v>
      </c>
      <c r="AD366" s="9"/>
      <c r="AE366" s="30">
        <v>41</v>
      </c>
      <c r="AF366" s="9"/>
      <c r="AG366" s="30">
        <v>0</v>
      </c>
      <c r="AH366" s="9"/>
      <c r="AI366" s="32">
        <v>164</v>
      </c>
      <c r="AJ366" s="12"/>
      <c r="AK366" s="22">
        <v>3902699</v>
      </c>
      <c r="AM366" s="22">
        <v>2125394</v>
      </c>
      <c r="AO366" s="22">
        <v>61393</v>
      </c>
      <c r="AQ366" s="22">
        <v>2396759</v>
      </c>
      <c r="AS366" s="26">
        <v>8486245</v>
      </c>
      <c r="AU366" s="23">
        <v>30.2591</v>
      </c>
      <c r="AW366" s="23">
        <v>45.092599999999997</v>
      </c>
      <c r="AY366" s="23">
        <v>4.9581999999999997</v>
      </c>
      <c r="BA366" s="23">
        <v>32.425400000000003</v>
      </c>
      <c r="BC366" s="24">
        <v>32.3399</v>
      </c>
      <c r="BE366" s="1" t="str">
        <f t="shared" si="5"/>
        <v>No</v>
      </c>
    </row>
    <row r="367" spans="1:57" ht="11.25" customHeight="1">
      <c r="A367" s="7" t="s">
        <v>71</v>
      </c>
      <c r="B367" s="7" t="s">
        <v>581</v>
      </c>
      <c r="C367" s="37" t="s">
        <v>70</v>
      </c>
      <c r="D367" s="296">
        <v>3045</v>
      </c>
      <c r="E367" s="297">
        <v>30045</v>
      </c>
      <c r="F367" s="27" t="s">
        <v>317</v>
      </c>
      <c r="G367" s="73" t="s">
        <v>137</v>
      </c>
      <c r="H367" s="35">
        <v>92359</v>
      </c>
      <c r="I367" s="35">
        <v>68</v>
      </c>
      <c r="J367" s="37" t="s">
        <v>9</v>
      </c>
      <c r="K367" s="37" t="s">
        <v>138</v>
      </c>
      <c r="L367" s="8">
        <v>68</v>
      </c>
      <c r="M367" s="8">
        <v>167739</v>
      </c>
      <c r="N367" s="9"/>
      <c r="O367" s="8">
        <v>5719</v>
      </c>
      <c r="P367" s="9"/>
      <c r="Q367" s="8">
        <v>1706</v>
      </c>
      <c r="R367" s="9"/>
      <c r="S367" s="8">
        <v>19621</v>
      </c>
      <c r="T367" s="9"/>
      <c r="U367" s="8">
        <v>0</v>
      </c>
      <c r="V367" s="9"/>
      <c r="W367" s="33">
        <v>194785</v>
      </c>
      <c r="X367" s="9"/>
      <c r="Y367" s="30">
        <v>95</v>
      </c>
      <c r="Z367" s="9"/>
      <c r="AA367" s="30">
        <v>3</v>
      </c>
      <c r="AB367" s="9"/>
      <c r="AC367" s="30">
        <v>1</v>
      </c>
      <c r="AD367" s="9"/>
      <c r="AE367" s="30">
        <v>19</v>
      </c>
      <c r="AF367" s="9"/>
      <c r="AG367" s="30">
        <v>0</v>
      </c>
      <c r="AH367" s="9"/>
      <c r="AI367" s="32">
        <v>118</v>
      </c>
      <c r="AJ367" s="12"/>
      <c r="AK367" s="22">
        <v>3269667</v>
      </c>
      <c r="AM367" s="22">
        <v>149178</v>
      </c>
      <c r="AO367" s="22">
        <v>30927</v>
      </c>
      <c r="AQ367" s="22">
        <v>611279</v>
      </c>
      <c r="AS367" s="26">
        <v>4061051</v>
      </c>
      <c r="AU367" s="23">
        <v>19.492599999999999</v>
      </c>
      <c r="AW367" s="23">
        <v>26.084599999999998</v>
      </c>
      <c r="AY367" s="23">
        <v>18.128399999999999</v>
      </c>
      <c r="BA367" s="23">
        <v>31.154299999999999</v>
      </c>
      <c r="BC367" s="24">
        <v>20.8489</v>
      </c>
      <c r="BE367" s="1" t="str">
        <f t="shared" si="5"/>
        <v>No</v>
      </c>
    </row>
    <row r="368" spans="1:57" ht="11.25" customHeight="1">
      <c r="A368" s="7" t="s">
        <v>282</v>
      </c>
      <c r="B368" s="7" t="s">
        <v>283</v>
      </c>
      <c r="C368" s="37" t="s">
        <v>40</v>
      </c>
      <c r="D368" s="296">
        <v>5025</v>
      </c>
      <c r="E368" s="297">
        <v>50025</v>
      </c>
      <c r="F368" s="27" t="s">
        <v>142</v>
      </c>
      <c r="G368" s="73" t="s">
        <v>137</v>
      </c>
      <c r="H368" s="35">
        <v>120378</v>
      </c>
      <c r="I368" s="35">
        <v>68</v>
      </c>
      <c r="J368" s="37" t="s">
        <v>6</v>
      </c>
      <c r="K368" s="37" t="s">
        <v>138</v>
      </c>
      <c r="L368" s="8">
        <v>60</v>
      </c>
      <c r="M368" s="8">
        <v>223562</v>
      </c>
      <c r="N368" s="9"/>
      <c r="O368" s="8">
        <v>36480</v>
      </c>
      <c r="P368" s="9"/>
      <c r="Q368" s="8">
        <v>8754</v>
      </c>
      <c r="R368" s="9"/>
      <c r="S368" s="8">
        <v>31491</v>
      </c>
      <c r="T368" s="9"/>
      <c r="U368" s="8">
        <v>0</v>
      </c>
      <c r="V368" s="9"/>
      <c r="W368" s="33">
        <v>300287</v>
      </c>
      <c r="X368" s="9"/>
      <c r="Y368" s="30">
        <v>131</v>
      </c>
      <c r="Z368" s="9"/>
      <c r="AA368" s="30">
        <v>21</v>
      </c>
      <c r="AB368" s="9"/>
      <c r="AC368" s="30">
        <v>5</v>
      </c>
      <c r="AD368" s="9"/>
      <c r="AE368" s="30">
        <v>20</v>
      </c>
      <c r="AF368" s="9"/>
      <c r="AG368" s="30">
        <v>0</v>
      </c>
      <c r="AH368" s="9"/>
      <c r="AI368" s="32">
        <v>177</v>
      </c>
      <c r="AJ368" s="12"/>
      <c r="AK368" s="22">
        <v>4886203</v>
      </c>
      <c r="AM368" s="22">
        <v>917190</v>
      </c>
      <c r="AO368" s="22">
        <v>175072</v>
      </c>
      <c r="AQ368" s="22">
        <v>726394</v>
      </c>
      <c r="AS368" s="26">
        <v>6704859</v>
      </c>
      <c r="AU368" s="23">
        <v>21.856100000000001</v>
      </c>
      <c r="AW368" s="23">
        <v>25.142299999999999</v>
      </c>
      <c r="AY368" s="23">
        <v>19.999099999999999</v>
      </c>
      <c r="BA368" s="23">
        <v>23.066700000000001</v>
      </c>
      <c r="BC368" s="24">
        <v>22.328199999999999</v>
      </c>
      <c r="BE368" s="1" t="str">
        <f t="shared" si="5"/>
        <v>No</v>
      </c>
    </row>
    <row r="369" spans="1:57" ht="11.25" customHeight="1">
      <c r="A369" s="7" t="s">
        <v>1022</v>
      </c>
      <c r="B369" s="7" t="s">
        <v>550</v>
      </c>
      <c r="C369" s="37" t="s">
        <v>44</v>
      </c>
      <c r="D369" s="296">
        <v>4012</v>
      </c>
      <c r="E369" s="297">
        <v>40012</v>
      </c>
      <c r="F369" s="27" t="s">
        <v>142</v>
      </c>
      <c r="G369" s="73" t="s">
        <v>137</v>
      </c>
      <c r="H369" s="35">
        <v>391024</v>
      </c>
      <c r="I369" s="35">
        <v>68</v>
      </c>
      <c r="J369" s="37" t="s">
        <v>6</v>
      </c>
      <c r="K369" s="37" t="s">
        <v>138</v>
      </c>
      <c r="L369" s="8">
        <v>36</v>
      </c>
      <c r="M369" s="8">
        <v>191053</v>
      </c>
      <c r="N369" s="9"/>
      <c r="O369" s="8">
        <v>43923</v>
      </c>
      <c r="P369" s="9"/>
      <c r="Q369" s="8">
        <v>0</v>
      </c>
      <c r="R369" s="9"/>
      <c r="S369" s="8">
        <v>23825</v>
      </c>
      <c r="T369" s="9"/>
      <c r="U369" s="8">
        <v>0</v>
      </c>
      <c r="V369" s="9"/>
      <c r="W369" s="33">
        <v>258801</v>
      </c>
      <c r="X369" s="9"/>
      <c r="Y369" s="30">
        <v>113</v>
      </c>
      <c r="Z369" s="9"/>
      <c r="AA369" s="30">
        <v>23</v>
      </c>
      <c r="AB369" s="9"/>
      <c r="AC369" s="30">
        <v>0</v>
      </c>
      <c r="AD369" s="9"/>
      <c r="AE369" s="30">
        <v>13</v>
      </c>
      <c r="AF369" s="9"/>
      <c r="AG369" s="30">
        <v>0</v>
      </c>
      <c r="AH369" s="9"/>
      <c r="AI369" s="32">
        <v>149</v>
      </c>
      <c r="AJ369" s="12"/>
      <c r="AK369" s="22">
        <v>4017449</v>
      </c>
      <c r="AM369" s="22">
        <v>843528</v>
      </c>
      <c r="AO369" s="22">
        <v>0</v>
      </c>
      <c r="AQ369" s="22">
        <v>488640</v>
      </c>
      <c r="AS369" s="26">
        <v>5349617</v>
      </c>
      <c r="AU369" s="23">
        <v>21.027899999999999</v>
      </c>
      <c r="AW369" s="23">
        <v>19.204699999999999</v>
      </c>
      <c r="BA369" s="23">
        <v>20.509499999999999</v>
      </c>
      <c r="BC369" s="24">
        <v>20.6708</v>
      </c>
      <c r="BE369" s="1" t="str">
        <f t="shared" si="5"/>
        <v>No</v>
      </c>
    </row>
    <row r="370" spans="1:57" ht="11.25" customHeight="1">
      <c r="A370" s="7" t="s">
        <v>1022</v>
      </c>
      <c r="B370" s="7" t="s">
        <v>550</v>
      </c>
      <c r="C370" s="37" t="s">
        <v>44</v>
      </c>
      <c r="D370" s="296">
        <v>4012</v>
      </c>
      <c r="E370" s="297">
        <v>40012</v>
      </c>
      <c r="F370" s="27" t="s">
        <v>142</v>
      </c>
      <c r="G370" s="73" t="s">
        <v>137</v>
      </c>
      <c r="H370" s="35">
        <v>391024</v>
      </c>
      <c r="I370" s="35">
        <v>68</v>
      </c>
      <c r="J370" s="37" t="s">
        <v>9</v>
      </c>
      <c r="K370" s="37" t="s">
        <v>138</v>
      </c>
      <c r="L370" s="8">
        <v>32</v>
      </c>
      <c r="M370" s="8">
        <v>101052</v>
      </c>
      <c r="N370" s="9"/>
      <c r="O370" s="8">
        <v>17475</v>
      </c>
      <c r="P370" s="9"/>
      <c r="Q370" s="8">
        <v>0</v>
      </c>
      <c r="R370" s="9"/>
      <c r="S370" s="8">
        <v>7123</v>
      </c>
      <c r="T370" s="9"/>
      <c r="U370" s="8">
        <v>0</v>
      </c>
      <c r="V370" s="9"/>
      <c r="W370" s="33">
        <v>125650</v>
      </c>
      <c r="X370" s="9"/>
      <c r="Y370" s="30">
        <v>51</v>
      </c>
      <c r="Z370" s="9"/>
      <c r="AA370" s="30">
        <v>10</v>
      </c>
      <c r="AB370" s="9"/>
      <c r="AC370" s="30">
        <v>0</v>
      </c>
      <c r="AD370" s="9"/>
      <c r="AE370" s="30">
        <v>4</v>
      </c>
      <c r="AF370" s="9"/>
      <c r="AG370" s="30">
        <v>0</v>
      </c>
      <c r="AH370" s="9"/>
      <c r="AI370" s="32">
        <v>65</v>
      </c>
      <c r="AJ370" s="12"/>
      <c r="AK370" s="22">
        <v>1872924</v>
      </c>
      <c r="AM370" s="22">
        <v>359280</v>
      </c>
      <c r="AO370" s="22">
        <v>0</v>
      </c>
      <c r="AQ370" s="22">
        <v>104724</v>
      </c>
      <c r="AS370" s="26">
        <v>2336928</v>
      </c>
      <c r="AU370" s="23">
        <v>18.534300000000002</v>
      </c>
      <c r="AW370" s="23">
        <v>20.559699999999999</v>
      </c>
      <c r="BA370" s="23">
        <v>14.702199999999999</v>
      </c>
      <c r="BC370" s="24">
        <v>18.598700000000001</v>
      </c>
      <c r="BE370" s="1" t="str">
        <f t="shared" si="5"/>
        <v>No</v>
      </c>
    </row>
    <row r="371" spans="1:57" ht="11.25" customHeight="1">
      <c r="A371" s="7" t="s">
        <v>1023</v>
      </c>
      <c r="B371" s="7" t="s">
        <v>934</v>
      </c>
      <c r="C371" s="37" t="s">
        <v>48</v>
      </c>
      <c r="D371" s="296">
        <v>2209</v>
      </c>
      <c r="E371" s="297">
        <v>20209</v>
      </c>
      <c r="F371" s="27" t="s">
        <v>140</v>
      </c>
      <c r="G371" s="73" t="s">
        <v>137</v>
      </c>
      <c r="H371" s="35">
        <v>18351295</v>
      </c>
      <c r="I371" s="35">
        <v>67</v>
      </c>
      <c r="J371" s="37" t="s">
        <v>9</v>
      </c>
      <c r="K371" s="37" t="s">
        <v>138</v>
      </c>
      <c r="L371" s="8">
        <v>57</v>
      </c>
      <c r="M371" s="8">
        <v>117572</v>
      </c>
      <c r="N371" s="9" t="s">
        <v>102</v>
      </c>
      <c r="O371" s="8">
        <v>0</v>
      </c>
      <c r="P371" s="9"/>
      <c r="Q371" s="8">
        <v>0</v>
      </c>
      <c r="R371" s="9"/>
      <c r="S371" s="8">
        <v>13494</v>
      </c>
      <c r="T371" s="9"/>
      <c r="U371" s="8">
        <v>0</v>
      </c>
      <c r="V371" s="9"/>
      <c r="W371" s="33">
        <v>131066</v>
      </c>
      <c r="X371" s="9" t="s">
        <v>102</v>
      </c>
      <c r="Y371" s="30">
        <v>60</v>
      </c>
      <c r="Z371" s="9"/>
      <c r="AA371" s="30">
        <v>0</v>
      </c>
      <c r="AB371" s="9"/>
      <c r="AC371" s="30">
        <v>0</v>
      </c>
      <c r="AD371" s="9"/>
      <c r="AE371" s="30">
        <v>7</v>
      </c>
      <c r="AF371" s="9"/>
      <c r="AG371" s="30">
        <v>0</v>
      </c>
      <c r="AH371" s="9"/>
      <c r="AI371" s="32">
        <v>67</v>
      </c>
      <c r="AJ371" s="12"/>
      <c r="AK371" s="22">
        <v>2330813</v>
      </c>
      <c r="AM371" s="22">
        <v>0</v>
      </c>
      <c r="AO371" s="22">
        <v>0</v>
      </c>
      <c r="AQ371" s="22">
        <v>418007</v>
      </c>
      <c r="AS371" s="26">
        <v>2748820</v>
      </c>
      <c r="AU371" s="23">
        <v>19.8246</v>
      </c>
      <c r="AV371" s="23" t="s">
        <v>102</v>
      </c>
      <c r="BA371" s="23">
        <v>30.9772</v>
      </c>
      <c r="BC371" s="24">
        <v>20.972799999999999</v>
      </c>
      <c r="BE371" s="1" t="str">
        <f t="shared" si="5"/>
        <v>Yes</v>
      </c>
    </row>
    <row r="372" spans="1:57" ht="11.25" customHeight="1">
      <c r="A372" s="7" t="s">
        <v>1024</v>
      </c>
      <c r="B372" s="7" t="s">
        <v>394</v>
      </c>
      <c r="C372" s="37" t="s">
        <v>42</v>
      </c>
      <c r="D372" s="296">
        <v>4014</v>
      </c>
      <c r="E372" s="297">
        <v>40014</v>
      </c>
      <c r="F372" s="27" t="s">
        <v>142</v>
      </c>
      <c r="G372" s="73" t="s">
        <v>137</v>
      </c>
      <c r="H372" s="35">
        <v>208948</v>
      </c>
      <c r="I372" s="35">
        <v>67</v>
      </c>
      <c r="J372" s="37" t="s">
        <v>6</v>
      </c>
      <c r="K372" s="37" t="s">
        <v>138</v>
      </c>
      <c r="L372" s="8">
        <v>17</v>
      </c>
      <c r="M372" s="8">
        <v>101596</v>
      </c>
      <c r="N372" s="9"/>
      <c r="O372" s="8">
        <v>16877</v>
      </c>
      <c r="P372" s="9"/>
      <c r="Q372" s="8">
        <v>3262</v>
      </c>
      <c r="R372" s="9"/>
      <c r="S372" s="8">
        <v>29337</v>
      </c>
      <c r="T372" s="9"/>
      <c r="U372" s="8">
        <v>0</v>
      </c>
      <c r="V372" s="9"/>
      <c r="W372" s="33">
        <v>151072</v>
      </c>
      <c r="X372" s="9"/>
      <c r="Y372" s="30">
        <v>48.8</v>
      </c>
      <c r="Z372" s="9"/>
      <c r="AA372" s="30">
        <v>8.36</v>
      </c>
      <c r="AB372" s="9"/>
      <c r="AC372" s="30">
        <v>1.52</v>
      </c>
      <c r="AD372" s="9"/>
      <c r="AE372" s="30">
        <v>13.6</v>
      </c>
      <c r="AF372" s="9"/>
      <c r="AG372" s="30">
        <v>0</v>
      </c>
      <c r="AH372" s="9"/>
      <c r="AI372" s="32">
        <v>72.28</v>
      </c>
      <c r="AJ372" s="12"/>
      <c r="AK372" s="22">
        <v>1454781</v>
      </c>
      <c r="AM372" s="22">
        <v>310114</v>
      </c>
      <c r="AO372" s="22">
        <v>48863</v>
      </c>
      <c r="AQ372" s="22">
        <v>568860</v>
      </c>
      <c r="AS372" s="26">
        <v>2382618</v>
      </c>
      <c r="AU372" s="23">
        <v>14.3193</v>
      </c>
      <c r="AW372" s="23">
        <v>18.3749</v>
      </c>
      <c r="AY372" s="23">
        <v>14.9795</v>
      </c>
      <c r="BA372" s="23">
        <v>19.390499999999999</v>
      </c>
      <c r="BC372" s="24">
        <v>15.7714</v>
      </c>
      <c r="BE372" s="1" t="str">
        <f t="shared" si="5"/>
        <v>No</v>
      </c>
    </row>
    <row r="373" spans="1:57" ht="11.25" customHeight="1">
      <c r="A373" s="7" t="s">
        <v>1024</v>
      </c>
      <c r="B373" s="7" t="s">
        <v>394</v>
      </c>
      <c r="C373" s="37" t="s">
        <v>42</v>
      </c>
      <c r="D373" s="296">
        <v>4014</v>
      </c>
      <c r="E373" s="297">
        <v>40014</v>
      </c>
      <c r="F373" s="27" t="s">
        <v>142</v>
      </c>
      <c r="G373" s="73" t="s">
        <v>137</v>
      </c>
      <c r="H373" s="35">
        <v>208948</v>
      </c>
      <c r="I373" s="35">
        <v>67</v>
      </c>
      <c r="J373" s="37" t="s">
        <v>9</v>
      </c>
      <c r="K373" s="37" t="s">
        <v>138</v>
      </c>
      <c r="L373" s="8">
        <v>15</v>
      </c>
      <c r="M373" s="8">
        <v>28737</v>
      </c>
      <c r="N373" s="9"/>
      <c r="O373" s="8">
        <v>5330</v>
      </c>
      <c r="P373" s="9"/>
      <c r="Q373" s="8">
        <v>1030</v>
      </c>
      <c r="R373" s="9"/>
      <c r="S373" s="8">
        <v>6205</v>
      </c>
      <c r="T373" s="9"/>
      <c r="U373" s="8">
        <v>0</v>
      </c>
      <c r="V373" s="9"/>
      <c r="W373" s="33">
        <v>41302</v>
      </c>
      <c r="X373" s="9"/>
      <c r="Y373" s="30">
        <v>16.2</v>
      </c>
      <c r="Z373" s="9"/>
      <c r="AA373" s="30">
        <v>2.64</v>
      </c>
      <c r="AB373" s="9"/>
      <c r="AC373" s="30">
        <v>0.48</v>
      </c>
      <c r="AD373" s="9"/>
      <c r="AE373" s="30">
        <v>3.12</v>
      </c>
      <c r="AF373" s="9"/>
      <c r="AG373" s="30">
        <v>0</v>
      </c>
      <c r="AH373" s="9"/>
      <c r="AI373" s="32">
        <v>22.44</v>
      </c>
      <c r="AJ373" s="12"/>
      <c r="AK373" s="22">
        <v>447983</v>
      </c>
      <c r="AM373" s="22">
        <v>97931</v>
      </c>
      <c r="AO373" s="22">
        <v>15430</v>
      </c>
      <c r="AQ373" s="22">
        <v>126328</v>
      </c>
      <c r="AS373" s="26">
        <v>687672</v>
      </c>
      <c r="AU373" s="23">
        <v>15.5891</v>
      </c>
      <c r="AW373" s="23">
        <v>18.3735</v>
      </c>
      <c r="AY373" s="23">
        <v>14.980600000000001</v>
      </c>
      <c r="BA373" s="23">
        <v>20.359100000000002</v>
      </c>
      <c r="BC373" s="24">
        <v>16.649799999999999</v>
      </c>
      <c r="BE373" s="1" t="str">
        <f t="shared" si="5"/>
        <v>No</v>
      </c>
    </row>
    <row r="374" spans="1:57" ht="11.25" customHeight="1">
      <c r="A374" s="7" t="s">
        <v>1023</v>
      </c>
      <c r="B374" s="7" t="s">
        <v>934</v>
      </c>
      <c r="C374" s="37" t="s">
        <v>48</v>
      </c>
      <c r="D374" s="296">
        <v>2209</v>
      </c>
      <c r="E374" s="297">
        <v>20209</v>
      </c>
      <c r="F374" s="27" t="s">
        <v>140</v>
      </c>
      <c r="G374" s="73" t="s">
        <v>137</v>
      </c>
      <c r="H374" s="35">
        <v>18351295</v>
      </c>
      <c r="I374" s="35">
        <v>67</v>
      </c>
      <c r="J374" s="37" t="s">
        <v>6</v>
      </c>
      <c r="K374" s="37" t="s">
        <v>138</v>
      </c>
      <c r="L374" s="8">
        <v>10</v>
      </c>
      <c r="M374" s="8">
        <v>37544</v>
      </c>
      <c r="N374" s="9" t="s">
        <v>102</v>
      </c>
      <c r="O374" s="8">
        <v>0</v>
      </c>
      <c r="P374" s="9"/>
      <c r="Q374" s="8">
        <v>0</v>
      </c>
      <c r="R374" s="9"/>
      <c r="S374" s="8">
        <v>9802</v>
      </c>
      <c r="T374" s="9"/>
      <c r="U374" s="8">
        <v>0</v>
      </c>
      <c r="V374" s="9"/>
      <c r="W374" s="33">
        <v>47346</v>
      </c>
      <c r="X374" s="9" t="s">
        <v>102</v>
      </c>
      <c r="Y374" s="30">
        <v>19</v>
      </c>
      <c r="Z374" s="9"/>
      <c r="AA374" s="30">
        <v>0</v>
      </c>
      <c r="AB374" s="9"/>
      <c r="AC374" s="30">
        <v>0</v>
      </c>
      <c r="AD374" s="9"/>
      <c r="AE374" s="30">
        <v>5</v>
      </c>
      <c r="AF374" s="9"/>
      <c r="AG374" s="30">
        <v>0</v>
      </c>
      <c r="AH374" s="9"/>
      <c r="AI374" s="32">
        <v>24</v>
      </c>
      <c r="AJ374" s="12"/>
      <c r="AK374" s="22">
        <v>1085539</v>
      </c>
      <c r="AM374" s="22">
        <v>0</v>
      </c>
      <c r="AO374" s="22">
        <v>0</v>
      </c>
      <c r="AQ374" s="22">
        <v>57674</v>
      </c>
      <c r="AS374" s="26">
        <v>1143213</v>
      </c>
      <c r="AU374" s="23">
        <v>28.913799999999998</v>
      </c>
      <c r="AV374" s="23" t="s">
        <v>102</v>
      </c>
      <c r="BA374" s="23">
        <v>5.8838999999999997</v>
      </c>
      <c r="BC374" s="24">
        <v>24.145900000000001</v>
      </c>
      <c r="BE374" s="1" t="str">
        <f t="shared" si="5"/>
        <v>Yes</v>
      </c>
    </row>
    <row r="375" spans="1:57" ht="11.25" customHeight="1">
      <c r="A375" s="7" t="s">
        <v>1025</v>
      </c>
      <c r="B375" s="7" t="s">
        <v>498</v>
      </c>
      <c r="C375" s="37" t="s">
        <v>48</v>
      </c>
      <c r="D375" s="296">
        <v>2196</v>
      </c>
      <c r="E375" s="297">
        <v>20196</v>
      </c>
      <c r="F375" s="27" t="s">
        <v>140</v>
      </c>
      <c r="G375" s="73" t="s">
        <v>137</v>
      </c>
      <c r="H375" s="35">
        <v>18351295</v>
      </c>
      <c r="I375" s="35">
        <v>66</v>
      </c>
      <c r="J375" s="37" t="s">
        <v>9</v>
      </c>
      <c r="K375" s="37" t="s">
        <v>138</v>
      </c>
      <c r="L375" s="8">
        <v>53</v>
      </c>
      <c r="M375" s="8">
        <v>40915</v>
      </c>
      <c r="N375" s="9" t="s">
        <v>102</v>
      </c>
      <c r="O375" s="8">
        <v>0</v>
      </c>
      <c r="P375" s="9"/>
      <c r="Q375" s="8">
        <v>0</v>
      </c>
      <c r="R375" s="9"/>
      <c r="S375" s="8">
        <v>22767</v>
      </c>
      <c r="T375" s="9" t="s">
        <v>102</v>
      </c>
      <c r="U375" s="8">
        <v>0</v>
      </c>
      <c r="V375" s="9"/>
      <c r="W375" s="33">
        <v>63682</v>
      </c>
      <c r="X375" s="9" t="s">
        <v>102</v>
      </c>
      <c r="Y375" s="30">
        <v>32</v>
      </c>
      <c r="Z375" s="9"/>
      <c r="AA375" s="30">
        <v>0</v>
      </c>
      <c r="AB375" s="9"/>
      <c r="AC375" s="30">
        <v>0</v>
      </c>
      <c r="AD375" s="9"/>
      <c r="AE375" s="30">
        <v>7</v>
      </c>
      <c r="AF375" s="9"/>
      <c r="AG375" s="30">
        <v>0</v>
      </c>
      <c r="AH375" s="9"/>
      <c r="AI375" s="32">
        <v>39</v>
      </c>
      <c r="AJ375" s="12"/>
      <c r="AK375" s="22">
        <v>1500369</v>
      </c>
      <c r="AM375" s="22">
        <v>0</v>
      </c>
      <c r="AO375" s="22">
        <v>0</v>
      </c>
      <c r="AQ375" s="22">
        <v>145238</v>
      </c>
      <c r="AS375" s="26">
        <v>1645607</v>
      </c>
      <c r="AU375" s="23">
        <v>36.670400000000001</v>
      </c>
      <c r="AV375" s="23" t="s">
        <v>102</v>
      </c>
      <c r="BA375" s="23">
        <v>6.3792999999999997</v>
      </c>
      <c r="BB375" s="23" t="s">
        <v>102</v>
      </c>
      <c r="BC375" s="24">
        <v>25.841000000000001</v>
      </c>
      <c r="BE375" s="1" t="str">
        <f t="shared" si="5"/>
        <v>Yes</v>
      </c>
    </row>
    <row r="376" spans="1:57" ht="11.25" customHeight="1">
      <c r="A376" s="7" t="s">
        <v>1026</v>
      </c>
      <c r="B376" s="7" t="s">
        <v>547</v>
      </c>
      <c r="C376" s="37" t="s">
        <v>33</v>
      </c>
      <c r="D376" s="296">
        <v>7015</v>
      </c>
      <c r="E376" s="297">
        <v>70015</v>
      </c>
      <c r="F376" s="27" t="s">
        <v>140</v>
      </c>
      <c r="G376" s="73" t="s">
        <v>137</v>
      </c>
      <c r="H376" s="35">
        <v>472870</v>
      </c>
      <c r="I376" s="35">
        <v>66</v>
      </c>
      <c r="J376" s="37" t="s">
        <v>6</v>
      </c>
      <c r="K376" s="37" t="s">
        <v>138</v>
      </c>
      <c r="L376" s="8">
        <v>43</v>
      </c>
      <c r="M376" s="8">
        <v>159080</v>
      </c>
      <c r="N376" s="9"/>
      <c r="O376" s="8">
        <v>24961</v>
      </c>
      <c r="P376" s="9"/>
      <c r="Q376" s="8">
        <v>5407</v>
      </c>
      <c r="R376" s="9"/>
      <c r="S376" s="8">
        <v>14490</v>
      </c>
      <c r="T376" s="9"/>
      <c r="U376" s="8">
        <v>0</v>
      </c>
      <c r="V376" s="9"/>
      <c r="W376" s="33">
        <v>203938</v>
      </c>
      <c r="X376" s="9"/>
      <c r="Y376" s="30">
        <v>83.02</v>
      </c>
      <c r="Z376" s="9"/>
      <c r="AA376" s="30">
        <v>12.08</v>
      </c>
      <c r="AB376" s="9"/>
      <c r="AC376" s="30">
        <v>3.16</v>
      </c>
      <c r="AD376" s="9"/>
      <c r="AE376" s="30">
        <v>9.1</v>
      </c>
      <c r="AF376" s="9"/>
      <c r="AG376" s="30">
        <v>0</v>
      </c>
      <c r="AH376" s="9"/>
      <c r="AI376" s="32">
        <v>107.36</v>
      </c>
      <c r="AJ376" s="12"/>
      <c r="AK376" s="22">
        <v>3315624</v>
      </c>
      <c r="AM376" s="22">
        <v>663388</v>
      </c>
      <c r="AO376" s="22">
        <v>97964</v>
      </c>
      <c r="AQ376" s="22">
        <v>510548</v>
      </c>
      <c r="AS376" s="26">
        <v>4587524</v>
      </c>
      <c r="AU376" s="23">
        <v>20.842500000000001</v>
      </c>
      <c r="AW376" s="23">
        <v>26.577000000000002</v>
      </c>
      <c r="AY376" s="23">
        <v>18.117999999999999</v>
      </c>
      <c r="BA376" s="23">
        <v>35.234499999999997</v>
      </c>
      <c r="BC376" s="24">
        <v>22.494700000000002</v>
      </c>
      <c r="BE376" s="1" t="str">
        <f t="shared" si="5"/>
        <v>No</v>
      </c>
    </row>
    <row r="377" spans="1:57" ht="11.25" customHeight="1">
      <c r="A377" s="7" t="s">
        <v>493</v>
      </c>
      <c r="B377" s="7" t="s">
        <v>494</v>
      </c>
      <c r="C377" s="37" t="s">
        <v>57</v>
      </c>
      <c r="D377" s="296">
        <v>5011</v>
      </c>
      <c r="E377" s="297">
        <v>50011</v>
      </c>
      <c r="F377" s="27" t="s">
        <v>142</v>
      </c>
      <c r="G377" s="73" t="s">
        <v>137</v>
      </c>
      <c r="H377" s="35">
        <v>279245</v>
      </c>
      <c r="I377" s="35">
        <v>66</v>
      </c>
      <c r="J377" s="37" t="s">
        <v>6</v>
      </c>
      <c r="K377" s="37" t="s">
        <v>138</v>
      </c>
      <c r="L377" s="8">
        <v>36</v>
      </c>
      <c r="M377" s="8">
        <v>194367</v>
      </c>
      <c r="N377" s="9"/>
      <c r="O377" s="8">
        <v>34962</v>
      </c>
      <c r="P377" s="9"/>
      <c r="Q377" s="8">
        <v>4259</v>
      </c>
      <c r="R377" s="9"/>
      <c r="S377" s="8">
        <v>22139</v>
      </c>
      <c r="T377" s="9"/>
      <c r="U377" s="8">
        <v>0</v>
      </c>
      <c r="V377" s="9"/>
      <c r="W377" s="33">
        <v>255727</v>
      </c>
      <c r="X377" s="9"/>
      <c r="Y377" s="30">
        <v>107</v>
      </c>
      <c r="Z377" s="9"/>
      <c r="AA377" s="30">
        <v>18</v>
      </c>
      <c r="AB377" s="9"/>
      <c r="AC377" s="30">
        <v>2.5</v>
      </c>
      <c r="AD377" s="9"/>
      <c r="AE377" s="30">
        <v>13</v>
      </c>
      <c r="AF377" s="9"/>
      <c r="AG377" s="30">
        <v>0</v>
      </c>
      <c r="AH377" s="9"/>
      <c r="AI377" s="32">
        <v>140.5</v>
      </c>
      <c r="AJ377" s="12"/>
      <c r="AK377" s="22">
        <v>3913317</v>
      </c>
      <c r="AM377" s="22">
        <v>602387</v>
      </c>
      <c r="AO377" s="22">
        <v>83193</v>
      </c>
      <c r="AQ377" s="22">
        <v>674667</v>
      </c>
      <c r="AS377" s="26">
        <v>5273564</v>
      </c>
      <c r="AU377" s="23">
        <v>20.133600000000001</v>
      </c>
      <c r="AW377" s="23">
        <v>17.229800000000001</v>
      </c>
      <c r="AY377" s="23">
        <v>19.5335</v>
      </c>
      <c r="BA377" s="23">
        <v>30.4741</v>
      </c>
      <c r="BC377" s="24">
        <v>20.6219</v>
      </c>
      <c r="BE377" s="1" t="str">
        <f t="shared" si="5"/>
        <v>No</v>
      </c>
    </row>
    <row r="378" spans="1:57" ht="11.25" customHeight="1">
      <c r="A378" s="7" t="s">
        <v>493</v>
      </c>
      <c r="B378" s="7" t="s">
        <v>494</v>
      </c>
      <c r="C378" s="37" t="s">
        <v>57</v>
      </c>
      <c r="D378" s="296">
        <v>5011</v>
      </c>
      <c r="E378" s="297">
        <v>50011</v>
      </c>
      <c r="F378" s="27" t="s">
        <v>142</v>
      </c>
      <c r="G378" s="73" t="s">
        <v>137</v>
      </c>
      <c r="H378" s="35">
        <v>279245</v>
      </c>
      <c r="I378" s="35">
        <v>66</v>
      </c>
      <c r="J378" s="37" t="s">
        <v>9</v>
      </c>
      <c r="K378" s="37" t="s">
        <v>138</v>
      </c>
      <c r="L378" s="8">
        <v>30</v>
      </c>
      <c r="M378" s="8">
        <v>109990</v>
      </c>
      <c r="N378" s="9"/>
      <c r="O378" s="8">
        <v>18011</v>
      </c>
      <c r="P378" s="9"/>
      <c r="Q378" s="8">
        <v>2194</v>
      </c>
      <c r="R378" s="9"/>
      <c r="S378" s="8">
        <v>11405</v>
      </c>
      <c r="T378" s="9"/>
      <c r="U378" s="8">
        <v>0</v>
      </c>
      <c r="V378" s="9"/>
      <c r="W378" s="33">
        <v>141600</v>
      </c>
      <c r="X378" s="9"/>
      <c r="Y378" s="30">
        <v>56</v>
      </c>
      <c r="Z378" s="9"/>
      <c r="AA378" s="30">
        <v>10</v>
      </c>
      <c r="AB378" s="9"/>
      <c r="AC378" s="30">
        <v>1.5</v>
      </c>
      <c r="AD378" s="9"/>
      <c r="AE378" s="30">
        <v>7</v>
      </c>
      <c r="AF378" s="9"/>
      <c r="AG378" s="30">
        <v>0</v>
      </c>
      <c r="AH378" s="9"/>
      <c r="AI378" s="32">
        <v>74.5</v>
      </c>
      <c r="AJ378" s="12"/>
      <c r="AK378" s="22">
        <v>2062421</v>
      </c>
      <c r="AM378" s="22">
        <v>217487</v>
      </c>
      <c r="AO378" s="22">
        <v>42857</v>
      </c>
      <c r="AQ378" s="22">
        <v>347455</v>
      </c>
      <c r="AS378" s="26">
        <v>2670220</v>
      </c>
      <c r="AU378" s="23">
        <v>18.751000000000001</v>
      </c>
      <c r="AW378" s="23">
        <v>12.075200000000001</v>
      </c>
      <c r="AY378" s="23">
        <v>19.5337</v>
      </c>
      <c r="BA378" s="23">
        <v>30.4651</v>
      </c>
      <c r="BC378" s="24">
        <v>18.857500000000002</v>
      </c>
      <c r="BE378" s="1" t="str">
        <f t="shared" si="5"/>
        <v>No</v>
      </c>
    </row>
    <row r="379" spans="1:57" ht="11.25" customHeight="1">
      <c r="A379" s="7" t="s">
        <v>1026</v>
      </c>
      <c r="B379" s="7" t="s">
        <v>547</v>
      </c>
      <c r="C379" s="37" t="s">
        <v>33</v>
      </c>
      <c r="D379" s="296">
        <v>7015</v>
      </c>
      <c r="E379" s="297">
        <v>70015</v>
      </c>
      <c r="F379" s="27" t="s">
        <v>140</v>
      </c>
      <c r="G379" s="73" t="s">
        <v>137</v>
      </c>
      <c r="H379" s="35">
        <v>472870</v>
      </c>
      <c r="I379" s="35">
        <v>66</v>
      </c>
      <c r="J379" s="37" t="s">
        <v>9</v>
      </c>
      <c r="K379" s="37" t="s">
        <v>138</v>
      </c>
      <c r="L379" s="8">
        <v>23</v>
      </c>
      <c r="M379" s="8">
        <v>48794</v>
      </c>
      <c r="N379" s="9"/>
      <c r="O379" s="8">
        <v>3913</v>
      </c>
      <c r="P379" s="9"/>
      <c r="Q379" s="8">
        <v>1962</v>
      </c>
      <c r="R379" s="9"/>
      <c r="S379" s="8">
        <v>5482</v>
      </c>
      <c r="T379" s="9"/>
      <c r="U379" s="8">
        <v>0</v>
      </c>
      <c r="V379" s="9"/>
      <c r="W379" s="33">
        <v>60151</v>
      </c>
      <c r="X379" s="9"/>
      <c r="Y379" s="30">
        <v>30.25</v>
      </c>
      <c r="Z379" s="9"/>
      <c r="AA379" s="30">
        <v>2.15</v>
      </c>
      <c r="AB379" s="9"/>
      <c r="AC379" s="30">
        <v>1</v>
      </c>
      <c r="AD379" s="9"/>
      <c r="AE379" s="30">
        <v>2.7</v>
      </c>
      <c r="AF379" s="9"/>
      <c r="AG379" s="30">
        <v>0</v>
      </c>
      <c r="AH379" s="9"/>
      <c r="AI379" s="32">
        <v>36.1</v>
      </c>
      <c r="AJ379" s="12"/>
      <c r="AK379" s="22">
        <v>989138</v>
      </c>
      <c r="AM379" s="22">
        <v>56390</v>
      </c>
      <c r="AO379" s="22">
        <v>28028</v>
      </c>
      <c r="AQ379" s="22">
        <v>173410</v>
      </c>
      <c r="AS379" s="26">
        <v>1246966</v>
      </c>
      <c r="AU379" s="23">
        <v>20.271699999999999</v>
      </c>
      <c r="AW379" s="23">
        <v>14.4109</v>
      </c>
      <c r="AY379" s="23">
        <v>14.285399999999999</v>
      </c>
      <c r="BA379" s="23">
        <v>31.6326</v>
      </c>
      <c r="BC379" s="24">
        <v>20.730599999999999</v>
      </c>
      <c r="BE379" s="1" t="str">
        <f t="shared" si="5"/>
        <v>No</v>
      </c>
    </row>
    <row r="380" spans="1:57" ht="11.25" customHeight="1">
      <c r="A380" s="7" t="s">
        <v>1025</v>
      </c>
      <c r="B380" s="7" t="s">
        <v>498</v>
      </c>
      <c r="C380" s="37" t="s">
        <v>48</v>
      </c>
      <c r="D380" s="296">
        <v>2196</v>
      </c>
      <c r="E380" s="297">
        <v>20196</v>
      </c>
      <c r="F380" s="27" t="s">
        <v>140</v>
      </c>
      <c r="G380" s="73" t="s">
        <v>137</v>
      </c>
      <c r="H380" s="35">
        <v>18351295</v>
      </c>
      <c r="I380" s="35">
        <v>66</v>
      </c>
      <c r="J380" s="37" t="s">
        <v>6</v>
      </c>
      <c r="K380" s="37" t="s">
        <v>138</v>
      </c>
      <c r="L380" s="8">
        <v>13</v>
      </c>
      <c r="M380" s="8">
        <v>37645</v>
      </c>
      <c r="N380" s="9"/>
      <c r="O380" s="8">
        <v>0</v>
      </c>
      <c r="P380" s="9"/>
      <c r="Q380" s="8">
        <v>0</v>
      </c>
      <c r="R380" s="9"/>
      <c r="S380" s="8">
        <v>5065</v>
      </c>
      <c r="T380" s="9" t="s">
        <v>102</v>
      </c>
      <c r="U380" s="8">
        <v>0</v>
      </c>
      <c r="V380" s="9"/>
      <c r="W380" s="33">
        <v>42710</v>
      </c>
      <c r="X380" s="9" t="s">
        <v>102</v>
      </c>
      <c r="Y380" s="30">
        <v>21</v>
      </c>
      <c r="Z380" s="9"/>
      <c r="AA380" s="30">
        <v>0</v>
      </c>
      <c r="AB380" s="9"/>
      <c r="AC380" s="30">
        <v>0</v>
      </c>
      <c r="AD380" s="9"/>
      <c r="AE380" s="30">
        <v>4</v>
      </c>
      <c r="AF380" s="9"/>
      <c r="AG380" s="30">
        <v>0</v>
      </c>
      <c r="AH380" s="9"/>
      <c r="AI380" s="32">
        <v>25</v>
      </c>
      <c r="AJ380" s="12"/>
      <c r="AK380" s="22">
        <v>817411</v>
      </c>
      <c r="AM380" s="22">
        <v>0</v>
      </c>
      <c r="AO380" s="22">
        <v>0</v>
      </c>
      <c r="AQ380" s="22">
        <v>86836</v>
      </c>
      <c r="AS380" s="26">
        <v>904247</v>
      </c>
      <c r="AU380" s="23">
        <v>21.713699999999999</v>
      </c>
      <c r="BA380" s="23">
        <v>17.144300000000001</v>
      </c>
      <c r="BB380" s="23" t="s">
        <v>102</v>
      </c>
      <c r="BC380" s="24">
        <v>21.171800000000001</v>
      </c>
      <c r="BE380" s="1" t="str">
        <f t="shared" si="5"/>
        <v>Yes</v>
      </c>
    </row>
    <row r="381" spans="1:57" ht="11.25" customHeight="1">
      <c r="A381" s="7" t="s">
        <v>513</v>
      </c>
      <c r="B381" s="7" t="s">
        <v>514</v>
      </c>
      <c r="C381" s="37" t="s">
        <v>54</v>
      </c>
      <c r="D381" s="296">
        <v>2145</v>
      </c>
      <c r="E381" s="297">
        <v>20145</v>
      </c>
      <c r="F381" s="27" t="s">
        <v>158</v>
      </c>
      <c r="G381" s="73" t="s">
        <v>137</v>
      </c>
      <c r="H381" s="35">
        <v>53661</v>
      </c>
      <c r="I381" s="35">
        <v>65</v>
      </c>
      <c r="J381" s="37" t="s">
        <v>6</v>
      </c>
      <c r="K381" s="37" t="s">
        <v>138</v>
      </c>
      <c r="L381" s="8">
        <v>42</v>
      </c>
      <c r="M381" s="8">
        <v>211328</v>
      </c>
      <c r="N381" s="9"/>
      <c r="O381" s="8">
        <v>36964</v>
      </c>
      <c r="P381" s="9"/>
      <c r="Q381" s="8">
        <v>5192</v>
      </c>
      <c r="R381" s="9"/>
      <c r="S381" s="8">
        <v>33056</v>
      </c>
      <c r="T381" s="9"/>
      <c r="U381" s="8">
        <v>0</v>
      </c>
      <c r="V381" s="9"/>
      <c r="W381" s="33">
        <v>286540</v>
      </c>
      <c r="X381" s="9"/>
      <c r="Y381" s="30">
        <v>101</v>
      </c>
      <c r="Z381" s="9"/>
      <c r="AA381" s="30">
        <v>18</v>
      </c>
      <c r="AB381" s="9"/>
      <c r="AC381" s="30">
        <v>3</v>
      </c>
      <c r="AD381" s="9"/>
      <c r="AE381" s="30">
        <v>16</v>
      </c>
      <c r="AF381" s="9"/>
      <c r="AG381" s="30">
        <v>0</v>
      </c>
      <c r="AH381" s="9"/>
      <c r="AI381" s="32">
        <v>138</v>
      </c>
      <c r="AJ381" s="12"/>
      <c r="AK381" s="22">
        <v>4268830</v>
      </c>
      <c r="AM381" s="22">
        <v>831542</v>
      </c>
      <c r="AO381" s="22">
        <v>108309</v>
      </c>
      <c r="AQ381" s="22">
        <v>793635</v>
      </c>
      <c r="AS381" s="26">
        <v>6002316</v>
      </c>
      <c r="AU381" s="23">
        <v>20.2</v>
      </c>
      <c r="AW381" s="23">
        <v>22.495999999999999</v>
      </c>
      <c r="AY381" s="23">
        <v>20.860700000000001</v>
      </c>
      <c r="BA381" s="23">
        <v>24.008800000000001</v>
      </c>
      <c r="BC381" s="24">
        <v>20.947600000000001</v>
      </c>
      <c r="BE381" s="1" t="str">
        <f t="shared" si="5"/>
        <v>No</v>
      </c>
    </row>
    <row r="382" spans="1:57" ht="11.25" customHeight="1">
      <c r="A382" s="7" t="s">
        <v>307</v>
      </c>
      <c r="B382" s="7" t="s">
        <v>308</v>
      </c>
      <c r="C382" s="37" t="s">
        <v>22</v>
      </c>
      <c r="D382" s="296">
        <v>1050</v>
      </c>
      <c r="E382" s="297">
        <v>10050</v>
      </c>
      <c r="F382" s="27" t="s">
        <v>142</v>
      </c>
      <c r="G382" s="73" t="s">
        <v>137</v>
      </c>
      <c r="H382" s="35">
        <v>923311</v>
      </c>
      <c r="I382" s="35">
        <v>64</v>
      </c>
      <c r="J382" s="37" t="s">
        <v>6</v>
      </c>
      <c r="K382" s="37" t="s">
        <v>138</v>
      </c>
      <c r="L382" s="8">
        <v>42</v>
      </c>
      <c r="M382" s="8">
        <v>213642</v>
      </c>
      <c r="N382" s="9"/>
      <c r="O382" s="8">
        <v>54230</v>
      </c>
      <c r="P382" s="9"/>
      <c r="Q382" s="8">
        <v>3763</v>
      </c>
      <c r="R382" s="9"/>
      <c r="S382" s="8">
        <v>23269</v>
      </c>
      <c r="T382" s="9"/>
      <c r="U382" s="8">
        <v>0</v>
      </c>
      <c r="V382" s="9"/>
      <c r="W382" s="33">
        <v>294904</v>
      </c>
      <c r="X382" s="9"/>
      <c r="Y382" s="30">
        <v>104</v>
      </c>
      <c r="Z382" s="9"/>
      <c r="AA382" s="30">
        <v>36</v>
      </c>
      <c r="AB382" s="9"/>
      <c r="AC382" s="30">
        <v>2</v>
      </c>
      <c r="AD382" s="9"/>
      <c r="AE382" s="30">
        <v>18</v>
      </c>
      <c r="AF382" s="9"/>
      <c r="AG382" s="30">
        <v>0</v>
      </c>
      <c r="AH382" s="9"/>
      <c r="AI382" s="32">
        <v>160</v>
      </c>
      <c r="AJ382" s="12"/>
      <c r="AK382" s="22">
        <v>6115304</v>
      </c>
      <c r="AM382" s="22">
        <v>1478136</v>
      </c>
      <c r="AO382" s="22">
        <v>114077</v>
      </c>
      <c r="AQ382" s="22">
        <v>759216</v>
      </c>
      <c r="AS382" s="26">
        <v>8466733</v>
      </c>
      <c r="AU382" s="23">
        <v>28.624099999999999</v>
      </c>
      <c r="AW382" s="23">
        <v>27.256799999999998</v>
      </c>
      <c r="AY382" s="23">
        <v>30.3154</v>
      </c>
      <c r="BA382" s="23">
        <v>32.627800000000001</v>
      </c>
      <c r="BC382" s="24">
        <v>28.710100000000001</v>
      </c>
      <c r="BE382" s="1" t="str">
        <f t="shared" si="5"/>
        <v>No</v>
      </c>
    </row>
    <row r="383" spans="1:57" ht="11.25" customHeight="1">
      <c r="A383" s="7" t="s">
        <v>1027</v>
      </c>
      <c r="B383" s="7" t="s">
        <v>1028</v>
      </c>
      <c r="C383" s="37" t="s">
        <v>26</v>
      </c>
      <c r="D383" s="296">
        <v>4038</v>
      </c>
      <c r="E383" s="297">
        <v>40038</v>
      </c>
      <c r="F383" s="27" t="s">
        <v>140</v>
      </c>
      <c r="G383" s="73" t="s">
        <v>137</v>
      </c>
      <c r="H383" s="35">
        <v>340067</v>
      </c>
      <c r="I383" s="35">
        <v>64</v>
      </c>
      <c r="J383" s="37" t="s">
        <v>6</v>
      </c>
      <c r="K383" s="37" t="s">
        <v>138</v>
      </c>
      <c r="L383" s="8">
        <v>36</v>
      </c>
      <c r="M383" s="8">
        <v>158450</v>
      </c>
      <c r="N383" s="9"/>
      <c r="O383" s="8">
        <v>36275</v>
      </c>
      <c r="P383" s="9"/>
      <c r="Q383" s="8">
        <v>7840</v>
      </c>
      <c r="R383" s="9"/>
      <c r="S383" s="8">
        <v>13720</v>
      </c>
      <c r="T383" s="9"/>
      <c r="U383" s="8">
        <v>0</v>
      </c>
      <c r="V383" s="9"/>
      <c r="W383" s="33">
        <v>216285</v>
      </c>
      <c r="X383" s="9"/>
      <c r="Y383" s="30">
        <v>93</v>
      </c>
      <c r="Z383" s="9"/>
      <c r="AA383" s="30">
        <v>19</v>
      </c>
      <c r="AB383" s="9"/>
      <c r="AC383" s="30">
        <v>5</v>
      </c>
      <c r="AD383" s="9"/>
      <c r="AE383" s="30">
        <v>7</v>
      </c>
      <c r="AF383" s="9"/>
      <c r="AG383" s="30">
        <v>0</v>
      </c>
      <c r="AH383" s="9"/>
      <c r="AI383" s="32">
        <v>124</v>
      </c>
      <c r="AJ383" s="12"/>
      <c r="AK383" s="22">
        <v>3422378</v>
      </c>
      <c r="AM383" s="22">
        <v>965343</v>
      </c>
      <c r="AO383" s="22">
        <v>120603</v>
      </c>
      <c r="AQ383" s="22">
        <v>335102</v>
      </c>
      <c r="AS383" s="26">
        <v>4843426</v>
      </c>
      <c r="AU383" s="23">
        <v>21.5991</v>
      </c>
      <c r="AW383" s="23">
        <v>26.611799999999999</v>
      </c>
      <c r="AY383" s="23">
        <v>15.382999999999999</v>
      </c>
      <c r="BA383" s="23">
        <v>24.424299999999999</v>
      </c>
      <c r="BC383" s="24">
        <v>22.393699999999999</v>
      </c>
      <c r="BE383" s="1" t="str">
        <f t="shared" si="5"/>
        <v>No</v>
      </c>
    </row>
    <row r="384" spans="1:57" ht="11.25" customHeight="1">
      <c r="A384" s="7" t="s">
        <v>1029</v>
      </c>
      <c r="B384" s="7" t="s">
        <v>350</v>
      </c>
      <c r="C384" s="37" t="s">
        <v>26</v>
      </c>
      <c r="D384" s="296">
        <v>4031</v>
      </c>
      <c r="E384" s="297">
        <v>40031</v>
      </c>
      <c r="F384" s="27" t="s">
        <v>142</v>
      </c>
      <c r="G384" s="73" t="s">
        <v>137</v>
      </c>
      <c r="H384" s="35">
        <v>262596</v>
      </c>
      <c r="I384" s="35">
        <v>64</v>
      </c>
      <c r="J384" s="37" t="s">
        <v>9</v>
      </c>
      <c r="K384" s="37" t="s">
        <v>138</v>
      </c>
      <c r="L384" s="8">
        <v>32</v>
      </c>
      <c r="M384" s="8">
        <v>98084</v>
      </c>
      <c r="N384" s="9"/>
      <c r="O384" s="8">
        <v>22664</v>
      </c>
      <c r="P384" s="9"/>
      <c r="Q384" s="8">
        <v>8324</v>
      </c>
      <c r="R384" s="9"/>
      <c r="S384" s="8">
        <v>54158</v>
      </c>
      <c r="T384" s="9"/>
      <c r="U384" s="8">
        <v>0</v>
      </c>
      <c r="V384" s="9"/>
      <c r="W384" s="33">
        <v>183230</v>
      </c>
      <c r="X384" s="9"/>
      <c r="Y384" s="30">
        <v>56</v>
      </c>
      <c r="Z384" s="9"/>
      <c r="AA384" s="30">
        <v>13</v>
      </c>
      <c r="AB384" s="9"/>
      <c r="AC384" s="30">
        <v>5</v>
      </c>
      <c r="AD384" s="9"/>
      <c r="AE384" s="30">
        <v>29</v>
      </c>
      <c r="AF384" s="9"/>
      <c r="AG384" s="30">
        <v>0</v>
      </c>
      <c r="AH384" s="9"/>
      <c r="AI384" s="32">
        <v>103</v>
      </c>
      <c r="AJ384" s="12"/>
      <c r="AK384" s="22">
        <v>2288687</v>
      </c>
      <c r="AM384" s="22">
        <v>392880</v>
      </c>
      <c r="AO384" s="22">
        <v>120654</v>
      </c>
      <c r="AQ384" s="22">
        <v>972550</v>
      </c>
      <c r="AS384" s="26">
        <v>3774771</v>
      </c>
      <c r="AU384" s="23">
        <v>23.3339</v>
      </c>
      <c r="AW384" s="23">
        <v>17.335000000000001</v>
      </c>
      <c r="AY384" s="23">
        <v>14.4947</v>
      </c>
      <c r="BA384" s="23">
        <v>17.957599999999999</v>
      </c>
      <c r="BC384" s="24">
        <v>20.601299999999998</v>
      </c>
      <c r="BE384" s="1" t="str">
        <f t="shared" si="5"/>
        <v>No</v>
      </c>
    </row>
    <row r="385" spans="1:57" ht="11.25" customHeight="1">
      <c r="A385" s="7" t="s">
        <v>1029</v>
      </c>
      <c r="B385" s="7" t="s">
        <v>350</v>
      </c>
      <c r="C385" s="37" t="s">
        <v>26</v>
      </c>
      <c r="D385" s="296">
        <v>4031</v>
      </c>
      <c r="E385" s="297">
        <v>40031</v>
      </c>
      <c r="F385" s="27" t="s">
        <v>142</v>
      </c>
      <c r="G385" s="73" t="s">
        <v>137</v>
      </c>
      <c r="H385" s="35">
        <v>262596</v>
      </c>
      <c r="I385" s="35">
        <v>64</v>
      </c>
      <c r="J385" s="37" t="s">
        <v>6</v>
      </c>
      <c r="K385" s="37" t="s">
        <v>138</v>
      </c>
      <c r="L385" s="8">
        <v>32</v>
      </c>
      <c r="M385" s="8">
        <v>132153</v>
      </c>
      <c r="N385" s="9"/>
      <c r="O385" s="8">
        <v>22384</v>
      </c>
      <c r="P385" s="9"/>
      <c r="Q385" s="8">
        <v>9709</v>
      </c>
      <c r="R385" s="9"/>
      <c r="S385" s="8">
        <v>60452</v>
      </c>
      <c r="T385" s="9"/>
      <c r="U385" s="8">
        <v>0</v>
      </c>
      <c r="V385" s="9"/>
      <c r="W385" s="33">
        <v>224698</v>
      </c>
      <c r="X385" s="9"/>
      <c r="Y385" s="30">
        <v>87</v>
      </c>
      <c r="Z385" s="9"/>
      <c r="AA385" s="30">
        <v>11</v>
      </c>
      <c r="AB385" s="9"/>
      <c r="AC385" s="30">
        <v>6</v>
      </c>
      <c r="AD385" s="9"/>
      <c r="AE385" s="30">
        <v>32</v>
      </c>
      <c r="AF385" s="9"/>
      <c r="AG385" s="30">
        <v>0</v>
      </c>
      <c r="AH385" s="9"/>
      <c r="AI385" s="32">
        <v>136</v>
      </c>
      <c r="AJ385" s="12"/>
      <c r="AK385" s="22">
        <v>2463157</v>
      </c>
      <c r="AM385" s="22">
        <v>408916</v>
      </c>
      <c r="AO385" s="22">
        <v>125578</v>
      </c>
      <c r="AQ385" s="22">
        <v>1163246</v>
      </c>
      <c r="AS385" s="26">
        <v>4160897</v>
      </c>
      <c r="AU385" s="23">
        <v>18.6387</v>
      </c>
      <c r="AW385" s="23">
        <v>18.2682</v>
      </c>
      <c r="AY385" s="23">
        <v>12.934200000000001</v>
      </c>
      <c r="BA385" s="23">
        <v>19.2425</v>
      </c>
      <c r="BC385" s="24">
        <v>18.517700000000001</v>
      </c>
      <c r="BE385" s="1" t="str">
        <f t="shared" si="5"/>
        <v>No</v>
      </c>
    </row>
    <row r="386" spans="1:57" ht="11.25" customHeight="1">
      <c r="A386" s="7" t="s">
        <v>449</v>
      </c>
      <c r="B386" s="7" t="s">
        <v>450</v>
      </c>
      <c r="C386" s="37" t="s">
        <v>30</v>
      </c>
      <c r="D386" s="296">
        <v>5057</v>
      </c>
      <c r="E386" s="297">
        <v>50057</v>
      </c>
      <c r="F386" s="27" t="s">
        <v>142</v>
      </c>
      <c r="G386" s="73" t="s">
        <v>137</v>
      </c>
      <c r="H386" s="35">
        <v>280051</v>
      </c>
      <c r="I386" s="35">
        <v>62</v>
      </c>
      <c r="J386" s="37" t="s">
        <v>9</v>
      </c>
      <c r="K386" s="37" t="s">
        <v>138</v>
      </c>
      <c r="L386" s="8">
        <v>9</v>
      </c>
      <c r="M386" s="8">
        <v>17107</v>
      </c>
      <c r="N386" s="9"/>
      <c r="O386" s="8">
        <v>0</v>
      </c>
      <c r="P386" s="9"/>
      <c r="Q386" s="8">
        <v>222</v>
      </c>
      <c r="R386" s="9"/>
      <c r="S386" s="8">
        <v>1442</v>
      </c>
      <c r="T386" s="9"/>
      <c r="U386" s="8">
        <v>0</v>
      </c>
      <c r="V386" s="9"/>
      <c r="W386" s="33">
        <v>18771</v>
      </c>
      <c r="X386" s="9"/>
      <c r="Y386" s="30">
        <v>12</v>
      </c>
      <c r="Z386" s="9"/>
      <c r="AA386" s="30">
        <v>0</v>
      </c>
      <c r="AB386" s="9"/>
      <c r="AC386" s="30">
        <v>0.15</v>
      </c>
      <c r="AD386" s="9"/>
      <c r="AE386" s="30">
        <v>0.85</v>
      </c>
      <c r="AF386" s="9"/>
      <c r="AG386" s="30">
        <v>0</v>
      </c>
      <c r="AH386" s="9"/>
      <c r="AI386" s="32">
        <v>13</v>
      </c>
      <c r="AJ386" s="12"/>
      <c r="AK386" s="22">
        <v>260369</v>
      </c>
      <c r="AM386" s="22">
        <v>0</v>
      </c>
      <c r="AO386" s="22">
        <v>7178</v>
      </c>
      <c r="AQ386" s="22">
        <v>46481</v>
      </c>
      <c r="AS386" s="26">
        <v>314028</v>
      </c>
      <c r="AU386" s="23">
        <v>15.22</v>
      </c>
      <c r="AY386" s="23">
        <v>32.333300000000001</v>
      </c>
      <c r="BA386" s="23">
        <v>32.233699999999999</v>
      </c>
      <c r="BC386" s="24">
        <v>16.729399999999998</v>
      </c>
      <c r="BE386" s="1" t="str">
        <f t="shared" ref="BE386:BE449" si="6">IF(BD386&amp;BB386&amp;AZ386&amp;AX386&amp;AV386&amp;AT386&amp;AR386&amp;AP386&amp;AN386&amp;AL386&amp;AJ386&amp;AH386&amp;AF386&amp;AD386&amp;AB386&amp;Z386&amp;X386&amp;V386&amp;T386&amp;R386&amp;P386&amp;N386&lt;&gt;"","Yes","No")</f>
        <v>No</v>
      </c>
    </row>
    <row r="387" spans="1:57" ht="11.25" customHeight="1">
      <c r="A387" s="7" t="s">
        <v>449</v>
      </c>
      <c r="B387" s="7" t="s">
        <v>450</v>
      </c>
      <c r="C387" s="37" t="s">
        <v>30</v>
      </c>
      <c r="D387" s="296">
        <v>5057</v>
      </c>
      <c r="E387" s="297">
        <v>50057</v>
      </c>
      <c r="F387" s="27" t="s">
        <v>142</v>
      </c>
      <c r="G387" s="73" t="s">
        <v>137</v>
      </c>
      <c r="H387" s="35">
        <v>280051</v>
      </c>
      <c r="I387" s="35">
        <v>62</v>
      </c>
      <c r="J387" s="37" t="s">
        <v>6</v>
      </c>
      <c r="K387" s="37" t="s">
        <v>138</v>
      </c>
      <c r="L387" s="8">
        <v>46</v>
      </c>
      <c r="M387" s="8">
        <v>215765</v>
      </c>
      <c r="N387" s="9"/>
      <c r="O387" s="8">
        <v>37795</v>
      </c>
      <c r="P387" s="9"/>
      <c r="Q387" s="8">
        <v>1630</v>
      </c>
      <c r="R387" s="9"/>
      <c r="S387" s="8">
        <v>27369</v>
      </c>
      <c r="T387" s="9"/>
      <c r="U387" s="8">
        <v>0</v>
      </c>
      <c r="V387" s="9"/>
      <c r="W387" s="33">
        <v>282559</v>
      </c>
      <c r="X387" s="9"/>
      <c r="Y387" s="30">
        <v>113</v>
      </c>
      <c r="Z387" s="9"/>
      <c r="AA387" s="30">
        <v>19</v>
      </c>
      <c r="AB387" s="9"/>
      <c r="AC387" s="30">
        <v>0.85</v>
      </c>
      <c r="AD387" s="9"/>
      <c r="AE387" s="30">
        <v>23.15</v>
      </c>
      <c r="AF387" s="9"/>
      <c r="AG387" s="30">
        <v>0</v>
      </c>
      <c r="AH387" s="9"/>
      <c r="AI387" s="32">
        <v>156</v>
      </c>
      <c r="AJ387" s="12"/>
      <c r="AK387" s="22">
        <v>5077128</v>
      </c>
      <c r="AM387" s="22">
        <v>946714</v>
      </c>
      <c r="AO387" s="22">
        <v>57933</v>
      </c>
      <c r="AQ387" s="22">
        <v>950347</v>
      </c>
      <c r="AS387" s="26">
        <v>7032122</v>
      </c>
      <c r="AU387" s="23">
        <v>23.530799999999999</v>
      </c>
      <c r="AW387" s="23">
        <v>25.0487</v>
      </c>
      <c r="AY387" s="23">
        <v>35.541699999999999</v>
      </c>
      <c r="BA387" s="23">
        <v>34.723500000000001</v>
      </c>
      <c r="BC387" s="24">
        <v>24.8873</v>
      </c>
      <c r="BE387" s="1" t="str">
        <f t="shared" si="6"/>
        <v>No</v>
      </c>
    </row>
    <row r="388" spans="1:57" ht="11.25" customHeight="1">
      <c r="A388" s="7" t="s">
        <v>1030</v>
      </c>
      <c r="B388" s="7" t="s">
        <v>171</v>
      </c>
      <c r="C388" s="37" t="s">
        <v>28</v>
      </c>
      <c r="D388" s="296">
        <v>4180</v>
      </c>
      <c r="E388" s="297">
        <v>40180</v>
      </c>
      <c r="F388" s="27" t="s">
        <v>96</v>
      </c>
      <c r="G388" s="73" t="s">
        <v>137</v>
      </c>
      <c r="H388" s="35">
        <v>128754</v>
      </c>
      <c r="I388" s="35">
        <v>61</v>
      </c>
      <c r="J388" s="37" t="s">
        <v>9</v>
      </c>
      <c r="K388" s="37" t="s">
        <v>138</v>
      </c>
      <c r="L388" s="8">
        <v>6</v>
      </c>
      <c r="M388" s="8">
        <v>19194</v>
      </c>
      <c r="N388" s="9"/>
      <c r="O388" s="8">
        <v>1318</v>
      </c>
      <c r="P388" s="9"/>
      <c r="Q388" s="8">
        <v>0</v>
      </c>
      <c r="R388" s="9"/>
      <c r="S388" s="8">
        <v>2934</v>
      </c>
      <c r="T388" s="9"/>
      <c r="U388" s="8">
        <v>0</v>
      </c>
      <c r="V388" s="9"/>
      <c r="W388" s="33">
        <v>23446</v>
      </c>
      <c r="X388" s="9"/>
      <c r="Y388" s="30">
        <v>29.93</v>
      </c>
      <c r="Z388" s="9"/>
      <c r="AA388" s="30">
        <v>0.77</v>
      </c>
      <c r="AB388" s="9"/>
      <c r="AC388" s="30">
        <v>0</v>
      </c>
      <c r="AD388" s="9"/>
      <c r="AE388" s="30">
        <v>1.5</v>
      </c>
      <c r="AF388" s="9"/>
      <c r="AG388" s="30">
        <v>0</v>
      </c>
      <c r="AH388" s="9"/>
      <c r="AI388" s="32">
        <v>32.200000000000003</v>
      </c>
      <c r="AJ388" s="12"/>
      <c r="AK388" s="22">
        <v>186899</v>
      </c>
      <c r="AM388" s="22">
        <v>25579</v>
      </c>
      <c r="AO388" s="22">
        <v>0</v>
      </c>
      <c r="AQ388" s="22">
        <v>49211</v>
      </c>
      <c r="AS388" s="26">
        <v>261689</v>
      </c>
      <c r="AU388" s="23">
        <v>9.7373999999999992</v>
      </c>
      <c r="AW388" s="23">
        <v>19.407399999999999</v>
      </c>
      <c r="BA388" s="23">
        <v>16.7727</v>
      </c>
      <c r="BC388" s="24">
        <v>11.161300000000001</v>
      </c>
      <c r="BE388" s="1" t="str">
        <f t="shared" si="6"/>
        <v>No</v>
      </c>
    </row>
    <row r="389" spans="1:57" ht="11.25" customHeight="1">
      <c r="A389" s="7" t="s">
        <v>309</v>
      </c>
      <c r="B389" s="7" t="s">
        <v>241</v>
      </c>
      <c r="C389" s="37" t="s">
        <v>32</v>
      </c>
      <c r="D389" s="296">
        <v>5051</v>
      </c>
      <c r="E389" s="297">
        <v>50051</v>
      </c>
      <c r="F389" s="27" t="s">
        <v>142</v>
      </c>
      <c r="G389" s="73" t="s">
        <v>137</v>
      </c>
      <c r="H389" s="35">
        <v>147725</v>
      </c>
      <c r="I389" s="35">
        <v>61</v>
      </c>
      <c r="J389" s="37" t="s">
        <v>6</v>
      </c>
      <c r="K389" s="37" t="s">
        <v>138</v>
      </c>
      <c r="L389" s="8">
        <v>56</v>
      </c>
      <c r="M389" s="8">
        <v>182714</v>
      </c>
      <c r="N389" s="9"/>
      <c r="O389" s="8">
        <v>26429</v>
      </c>
      <c r="P389" s="9"/>
      <c r="Q389" s="8">
        <v>0</v>
      </c>
      <c r="R389" s="9"/>
      <c r="S389" s="8">
        <v>18233</v>
      </c>
      <c r="T389" s="9"/>
      <c r="U389" s="8">
        <v>862</v>
      </c>
      <c r="V389" s="9"/>
      <c r="W389" s="33">
        <v>228238</v>
      </c>
      <c r="X389" s="9"/>
      <c r="Y389" s="30">
        <v>98</v>
      </c>
      <c r="Z389" s="9"/>
      <c r="AA389" s="30">
        <v>14.18</v>
      </c>
      <c r="AB389" s="9"/>
      <c r="AC389" s="30">
        <v>0</v>
      </c>
      <c r="AD389" s="9"/>
      <c r="AE389" s="30">
        <v>10.83</v>
      </c>
      <c r="AF389" s="9"/>
      <c r="AG389" s="30">
        <v>0.51</v>
      </c>
      <c r="AH389" s="9"/>
      <c r="AI389" s="32">
        <v>123.52</v>
      </c>
      <c r="AJ389" s="12"/>
      <c r="AK389" s="22">
        <v>4074415</v>
      </c>
      <c r="AM389" s="22">
        <v>580040</v>
      </c>
      <c r="AO389" s="22">
        <v>0</v>
      </c>
      <c r="AQ389" s="22">
        <v>690130</v>
      </c>
      <c r="AS389" s="26">
        <v>5344585</v>
      </c>
      <c r="AU389" s="23">
        <v>22.299399999999999</v>
      </c>
      <c r="AW389" s="23">
        <v>21.947099999999999</v>
      </c>
      <c r="BA389" s="23">
        <v>37.8506</v>
      </c>
      <c r="BC389" s="24">
        <v>23.416699999999999</v>
      </c>
      <c r="BE389" s="1" t="str">
        <f t="shared" si="6"/>
        <v>No</v>
      </c>
    </row>
    <row r="390" spans="1:57" ht="11.25" customHeight="1">
      <c r="A390" s="7" t="s">
        <v>1030</v>
      </c>
      <c r="B390" s="7" t="s">
        <v>171</v>
      </c>
      <c r="C390" s="37" t="s">
        <v>28</v>
      </c>
      <c r="D390" s="296">
        <v>4180</v>
      </c>
      <c r="E390" s="297">
        <v>40180</v>
      </c>
      <c r="F390" s="27" t="s">
        <v>96</v>
      </c>
      <c r="G390" s="73" t="s">
        <v>137</v>
      </c>
      <c r="H390" s="35">
        <v>128754</v>
      </c>
      <c r="I390" s="35">
        <v>61</v>
      </c>
      <c r="J390" s="37" t="s">
        <v>6</v>
      </c>
      <c r="K390" s="37" t="s">
        <v>138</v>
      </c>
      <c r="L390" s="8">
        <v>55</v>
      </c>
      <c r="M390" s="8">
        <v>212680</v>
      </c>
      <c r="N390" s="9"/>
      <c r="O390" s="8">
        <v>18942</v>
      </c>
      <c r="P390" s="9"/>
      <c r="Q390" s="8">
        <v>0</v>
      </c>
      <c r="R390" s="9"/>
      <c r="S390" s="8">
        <v>12989</v>
      </c>
      <c r="T390" s="9"/>
      <c r="U390" s="8">
        <v>0</v>
      </c>
      <c r="V390" s="9"/>
      <c r="W390" s="33">
        <v>244611</v>
      </c>
      <c r="X390" s="9"/>
      <c r="Y390" s="30">
        <v>182.07</v>
      </c>
      <c r="Z390" s="9"/>
      <c r="AA390" s="30">
        <v>12.73</v>
      </c>
      <c r="AB390" s="9"/>
      <c r="AC390" s="30">
        <v>0</v>
      </c>
      <c r="AD390" s="9"/>
      <c r="AE390" s="30">
        <v>6</v>
      </c>
      <c r="AF390" s="9"/>
      <c r="AG390" s="30">
        <v>0</v>
      </c>
      <c r="AH390" s="9"/>
      <c r="AI390" s="32">
        <v>200.8</v>
      </c>
      <c r="AJ390" s="12"/>
      <c r="AK390" s="22">
        <v>2585675</v>
      </c>
      <c r="AM390" s="22">
        <v>361572</v>
      </c>
      <c r="AO390" s="22">
        <v>0</v>
      </c>
      <c r="AQ390" s="22">
        <v>291474</v>
      </c>
      <c r="AS390" s="26">
        <v>3238721</v>
      </c>
      <c r="AU390" s="23">
        <v>12.1576</v>
      </c>
      <c r="AW390" s="23">
        <v>19.0884</v>
      </c>
      <c r="BA390" s="23">
        <v>22.440100000000001</v>
      </c>
      <c r="BC390" s="24">
        <v>13.2403</v>
      </c>
      <c r="BE390" s="1" t="str">
        <f t="shared" si="6"/>
        <v>No</v>
      </c>
    </row>
    <row r="391" spans="1:57" ht="11.25" customHeight="1">
      <c r="A391" s="7" t="s">
        <v>309</v>
      </c>
      <c r="B391" s="7" t="s">
        <v>241</v>
      </c>
      <c r="C391" s="37" t="s">
        <v>32</v>
      </c>
      <c r="D391" s="296">
        <v>5051</v>
      </c>
      <c r="E391" s="297">
        <v>50051</v>
      </c>
      <c r="F391" s="27" t="s">
        <v>142</v>
      </c>
      <c r="G391" s="73" t="s">
        <v>137</v>
      </c>
      <c r="H391" s="35">
        <v>147725</v>
      </c>
      <c r="I391" s="35">
        <v>61</v>
      </c>
      <c r="J391" s="37" t="s">
        <v>9</v>
      </c>
      <c r="K391" s="37" t="s">
        <v>138</v>
      </c>
      <c r="L391" s="8">
        <v>5</v>
      </c>
      <c r="M391" s="8">
        <v>12555</v>
      </c>
      <c r="N391" s="9"/>
      <c r="O391" s="8">
        <v>1537</v>
      </c>
      <c r="P391" s="9"/>
      <c r="Q391" s="8">
        <v>0</v>
      </c>
      <c r="R391" s="9"/>
      <c r="S391" s="8">
        <v>1060</v>
      </c>
      <c r="T391" s="9"/>
      <c r="U391" s="8">
        <v>50</v>
      </c>
      <c r="V391" s="9"/>
      <c r="W391" s="33">
        <v>15202</v>
      </c>
      <c r="X391" s="9"/>
      <c r="Y391" s="30">
        <v>6</v>
      </c>
      <c r="Z391" s="9"/>
      <c r="AA391" s="30">
        <v>0.82</v>
      </c>
      <c r="AB391" s="9"/>
      <c r="AC391" s="30">
        <v>0</v>
      </c>
      <c r="AD391" s="9"/>
      <c r="AE391" s="30">
        <v>0.63</v>
      </c>
      <c r="AF391" s="9"/>
      <c r="AG391" s="30">
        <v>0.03</v>
      </c>
      <c r="AH391" s="9"/>
      <c r="AI391" s="32">
        <v>7.48</v>
      </c>
      <c r="AJ391" s="12"/>
      <c r="AK391" s="22">
        <v>295955</v>
      </c>
      <c r="AM391" s="22">
        <v>33730</v>
      </c>
      <c r="AO391" s="22">
        <v>0</v>
      </c>
      <c r="AQ391" s="22">
        <v>40132</v>
      </c>
      <c r="AS391" s="26">
        <v>369817</v>
      </c>
      <c r="AU391" s="23">
        <v>23.572700000000001</v>
      </c>
      <c r="AW391" s="23">
        <v>21.9453</v>
      </c>
      <c r="BA391" s="23">
        <v>37.860399999999998</v>
      </c>
      <c r="BC391" s="24">
        <v>24.326899999999998</v>
      </c>
      <c r="BE391" s="1" t="str">
        <f t="shared" si="6"/>
        <v>No</v>
      </c>
    </row>
    <row r="392" spans="1:57" ht="11.25" customHeight="1">
      <c r="A392" s="7" t="s">
        <v>593</v>
      </c>
      <c r="B392" s="7" t="s">
        <v>594</v>
      </c>
      <c r="C392" s="37" t="s">
        <v>34</v>
      </c>
      <c r="D392" s="296">
        <v>4191</v>
      </c>
      <c r="E392" s="297">
        <v>40191</v>
      </c>
      <c r="F392" s="27" t="s">
        <v>142</v>
      </c>
      <c r="G392" s="73" t="s">
        <v>137</v>
      </c>
      <c r="H392" s="35">
        <v>73467</v>
      </c>
      <c r="I392" s="35">
        <v>61</v>
      </c>
      <c r="J392" s="37" t="s">
        <v>6</v>
      </c>
      <c r="K392" s="37" t="s">
        <v>138</v>
      </c>
      <c r="L392" s="8">
        <v>5</v>
      </c>
      <c r="M392" s="8">
        <v>9544</v>
      </c>
      <c r="N392" s="9"/>
      <c r="O392" s="8">
        <v>74</v>
      </c>
      <c r="P392" s="9"/>
      <c r="Q392" s="8">
        <v>231</v>
      </c>
      <c r="R392" s="9"/>
      <c r="S392" s="8">
        <v>1013</v>
      </c>
      <c r="T392" s="9"/>
      <c r="U392" s="8">
        <v>0</v>
      </c>
      <c r="V392" s="9"/>
      <c r="W392" s="33">
        <v>10862</v>
      </c>
      <c r="X392" s="9"/>
      <c r="Y392" s="30">
        <v>6</v>
      </c>
      <c r="Z392" s="9"/>
      <c r="AA392" s="30">
        <v>0.04</v>
      </c>
      <c r="AB392" s="9"/>
      <c r="AC392" s="30">
        <v>0.11</v>
      </c>
      <c r="AD392" s="9"/>
      <c r="AE392" s="30">
        <v>0.5</v>
      </c>
      <c r="AF392" s="9"/>
      <c r="AG392" s="30">
        <v>0</v>
      </c>
      <c r="AH392" s="9"/>
      <c r="AI392" s="32">
        <v>6.65</v>
      </c>
      <c r="AJ392" s="12"/>
      <c r="AK392" s="22">
        <v>116015</v>
      </c>
      <c r="AM392" s="22">
        <v>1011</v>
      </c>
      <c r="AO392" s="22">
        <v>2320</v>
      </c>
      <c r="AQ392" s="22">
        <v>12459</v>
      </c>
      <c r="AS392" s="26">
        <v>131805</v>
      </c>
      <c r="AU392" s="23">
        <v>12.155799999999999</v>
      </c>
      <c r="AW392" s="23">
        <v>13.6622</v>
      </c>
      <c r="AY392" s="23">
        <v>10.0433</v>
      </c>
      <c r="BA392" s="23">
        <v>12.299099999999999</v>
      </c>
      <c r="BC392" s="24">
        <v>12.134499999999999</v>
      </c>
      <c r="BE392" s="1" t="str">
        <f t="shared" si="6"/>
        <v>No</v>
      </c>
    </row>
    <row r="393" spans="1:57" ht="11.25" customHeight="1">
      <c r="A393" s="7" t="s">
        <v>593</v>
      </c>
      <c r="B393" s="7" t="s">
        <v>594</v>
      </c>
      <c r="C393" s="37" t="s">
        <v>34</v>
      </c>
      <c r="D393" s="296">
        <v>4191</v>
      </c>
      <c r="E393" s="297">
        <v>40191</v>
      </c>
      <c r="F393" s="27" t="s">
        <v>142</v>
      </c>
      <c r="G393" s="73" t="s">
        <v>137</v>
      </c>
      <c r="H393" s="35">
        <v>73467</v>
      </c>
      <c r="I393" s="35">
        <v>61</v>
      </c>
      <c r="J393" s="37" t="s">
        <v>9</v>
      </c>
      <c r="K393" s="37" t="s">
        <v>138</v>
      </c>
      <c r="L393" s="8">
        <v>43</v>
      </c>
      <c r="M393" s="8">
        <v>124451</v>
      </c>
      <c r="N393" s="9"/>
      <c r="O393" s="8">
        <v>2207</v>
      </c>
      <c r="P393" s="9"/>
      <c r="Q393" s="8">
        <v>1944</v>
      </c>
      <c r="R393" s="9"/>
      <c r="S393" s="8">
        <v>10767</v>
      </c>
      <c r="T393" s="9"/>
      <c r="U393" s="8">
        <v>0</v>
      </c>
      <c r="V393" s="9"/>
      <c r="W393" s="33">
        <v>139369</v>
      </c>
      <c r="X393" s="9"/>
      <c r="Y393" s="30">
        <v>95</v>
      </c>
      <c r="Z393" s="9"/>
      <c r="AA393" s="30">
        <v>1</v>
      </c>
      <c r="AB393" s="9"/>
      <c r="AC393" s="30">
        <v>1</v>
      </c>
      <c r="AD393" s="9"/>
      <c r="AE393" s="30">
        <v>7</v>
      </c>
      <c r="AF393" s="9"/>
      <c r="AG393" s="30">
        <v>0</v>
      </c>
      <c r="AH393" s="9"/>
      <c r="AI393" s="32">
        <v>104</v>
      </c>
      <c r="AJ393" s="12"/>
      <c r="AK393" s="22">
        <v>1418515</v>
      </c>
      <c r="AM393" s="22">
        <v>28781</v>
      </c>
      <c r="AO393" s="22">
        <v>21244</v>
      </c>
      <c r="AQ393" s="22">
        <v>214699</v>
      </c>
      <c r="AS393" s="26">
        <v>1683239</v>
      </c>
      <c r="AU393" s="23">
        <v>11.398199999999999</v>
      </c>
      <c r="AW393" s="23">
        <v>13.040800000000001</v>
      </c>
      <c r="AY393" s="23">
        <v>10.928000000000001</v>
      </c>
      <c r="BA393" s="23">
        <v>19.9405</v>
      </c>
      <c r="BC393" s="24">
        <v>12.0776</v>
      </c>
      <c r="BE393" s="1" t="str">
        <f t="shared" si="6"/>
        <v>No</v>
      </c>
    </row>
    <row r="394" spans="1:57" ht="11.25" customHeight="1">
      <c r="A394" s="7" t="s">
        <v>593</v>
      </c>
      <c r="B394" s="7" t="s">
        <v>594</v>
      </c>
      <c r="C394" s="37" t="s">
        <v>34</v>
      </c>
      <c r="D394" s="296">
        <v>4191</v>
      </c>
      <c r="E394" s="297">
        <v>40191</v>
      </c>
      <c r="F394" s="27" t="s">
        <v>142</v>
      </c>
      <c r="G394" s="73" t="s">
        <v>137</v>
      </c>
      <c r="H394" s="35">
        <v>73467</v>
      </c>
      <c r="I394" s="35">
        <v>61</v>
      </c>
      <c r="J394" s="37" t="s">
        <v>7</v>
      </c>
      <c r="K394" s="37" t="s">
        <v>138</v>
      </c>
      <c r="L394" s="8">
        <v>13</v>
      </c>
      <c r="M394" s="8">
        <v>0</v>
      </c>
      <c r="N394" s="9"/>
      <c r="O394" s="8">
        <v>264</v>
      </c>
      <c r="P394" s="9"/>
      <c r="Q394" s="8">
        <v>180</v>
      </c>
      <c r="R394" s="9"/>
      <c r="S394" s="8">
        <v>960</v>
      </c>
      <c r="T394" s="9"/>
      <c r="U394" s="8">
        <v>0</v>
      </c>
      <c r="V394" s="9"/>
      <c r="W394" s="33">
        <v>1404</v>
      </c>
      <c r="X394" s="9"/>
      <c r="Y394" s="30">
        <v>0</v>
      </c>
      <c r="Z394" s="9"/>
      <c r="AA394" s="30">
        <v>0.15</v>
      </c>
      <c r="AB394" s="9"/>
      <c r="AC394" s="30">
        <v>0.1</v>
      </c>
      <c r="AD394" s="9"/>
      <c r="AE394" s="30">
        <v>0.5</v>
      </c>
      <c r="AF394" s="9"/>
      <c r="AG394" s="30">
        <v>0</v>
      </c>
      <c r="AH394" s="9"/>
      <c r="AI394" s="32">
        <v>0.75</v>
      </c>
      <c r="AJ394" s="12"/>
      <c r="AK394" s="22">
        <v>0</v>
      </c>
      <c r="AM394" s="22">
        <v>3746</v>
      </c>
      <c r="AO394" s="22">
        <v>2528</v>
      </c>
      <c r="AQ394" s="22">
        <v>26754</v>
      </c>
      <c r="AS394" s="26">
        <v>33028</v>
      </c>
      <c r="AW394" s="23">
        <v>14.189399999999999</v>
      </c>
      <c r="AY394" s="23">
        <v>14.0444</v>
      </c>
      <c r="BA394" s="23">
        <v>27.8688</v>
      </c>
      <c r="BC394" s="24">
        <v>23.5242</v>
      </c>
      <c r="BE394" s="1" t="str">
        <f t="shared" si="6"/>
        <v>No</v>
      </c>
    </row>
    <row r="395" spans="1:57" ht="11.25" customHeight="1">
      <c r="A395" s="7" t="s">
        <v>1031</v>
      </c>
      <c r="B395" s="7" t="s">
        <v>228</v>
      </c>
      <c r="C395" s="37" t="s">
        <v>30</v>
      </c>
      <c r="D395" s="296">
        <v>5059</v>
      </c>
      <c r="E395" s="297">
        <v>50059</v>
      </c>
      <c r="F395" s="27" t="s">
        <v>142</v>
      </c>
      <c r="G395" s="73" t="s">
        <v>137</v>
      </c>
      <c r="H395" s="35">
        <v>161316</v>
      </c>
      <c r="I395" s="35">
        <v>60</v>
      </c>
      <c r="J395" s="37" t="s">
        <v>6</v>
      </c>
      <c r="K395" s="37" t="s">
        <v>138</v>
      </c>
      <c r="L395" s="8">
        <v>48</v>
      </c>
      <c r="M395" s="8">
        <v>161640</v>
      </c>
      <c r="N395" s="9"/>
      <c r="O395" s="8">
        <v>33761</v>
      </c>
      <c r="P395" s="9"/>
      <c r="Q395" s="8">
        <v>1831</v>
      </c>
      <c r="R395" s="9"/>
      <c r="S395" s="8">
        <v>17029</v>
      </c>
      <c r="T395" s="9"/>
      <c r="U395" s="8">
        <v>0</v>
      </c>
      <c r="V395" s="9"/>
      <c r="W395" s="33">
        <v>214261</v>
      </c>
      <c r="X395" s="9"/>
      <c r="Y395" s="30">
        <v>89</v>
      </c>
      <c r="Z395" s="9"/>
      <c r="AA395" s="30">
        <v>19.399999999999999</v>
      </c>
      <c r="AB395" s="9"/>
      <c r="AC395" s="30">
        <v>0.97</v>
      </c>
      <c r="AD395" s="9"/>
      <c r="AE395" s="30">
        <v>11.2</v>
      </c>
      <c r="AF395" s="9"/>
      <c r="AG395" s="30">
        <v>0</v>
      </c>
      <c r="AH395" s="9"/>
      <c r="AI395" s="32">
        <v>120.57</v>
      </c>
      <c r="AJ395" s="12"/>
      <c r="AK395" s="22">
        <v>4102300</v>
      </c>
      <c r="AM395" s="22">
        <v>906919</v>
      </c>
      <c r="AO395" s="22">
        <v>52214</v>
      </c>
      <c r="AQ395" s="22">
        <v>467838</v>
      </c>
      <c r="AS395" s="26">
        <v>5529271</v>
      </c>
      <c r="AU395" s="23">
        <v>25.379200000000001</v>
      </c>
      <c r="AW395" s="23">
        <v>26.8629</v>
      </c>
      <c r="AY395" s="23">
        <v>28.5167</v>
      </c>
      <c r="BA395" s="23">
        <v>27.472999999999999</v>
      </c>
      <c r="BC395" s="24">
        <v>25.8062</v>
      </c>
      <c r="BE395" s="1" t="str">
        <f t="shared" si="6"/>
        <v>No</v>
      </c>
    </row>
    <row r="396" spans="1:57" ht="11.25" customHeight="1">
      <c r="A396" s="7" t="s">
        <v>1032</v>
      </c>
      <c r="B396" s="7" t="s">
        <v>476</v>
      </c>
      <c r="C396" s="37" t="s">
        <v>35</v>
      </c>
      <c r="D396" s="296">
        <v>6024</v>
      </c>
      <c r="E396" s="297">
        <v>60024</v>
      </c>
      <c r="F396" s="27" t="s">
        <v>140</v>
      </c>
      <c r="G396" s="73" t="s">
        <v>137</v>
      </c>
      <c r="H396" s="35">
        <v>298317</v>
      </c>
      <c r="I396" s="35">
        <v>60</v>
      </c>
      <c r="J396" s="37" t="s">
        <v>6</v>
      </c>
      <c r="K396" s="37" t="s">
        <v>138</v>
      </c>
      <c r="L396" s="8">
        <v>41</v>
      </c>
      <c r="M396" s="8">
        <v>211857</v>
      </c>
      <c r="N396" s="9"/>
      <c r="O396" s="8">
        <v>31102</v>
      </c>
      <c r="P396" s="9"/>
      <c r="Q396" s="8">
        <v>24406</v>
      </c>
      <c r="R396" s="9"/>
      <c r="S396" s="8">
        <v>15422</v>
      </c>
      <c r="T396" s="9"/>
      <c r="U396" s="8">
        <v>0</v>
      </c>
      <c r="V396" s="9"/>
      <c r="W396" s="33">
        <v>282787</v>
      </c>
      <c r="X396" s="9"/>
      <c r="Y396" s="30">
        <v>100.7</v>
      </c>
      <c r="Z396" s="9"/>
      <c r="AA396" s="30">
        <v>16.899999999999999</v>
      </c>
      <c r="AB396" s="9"/>
      <c r="AC396" s="30">
        <v>14.45</v>
      </c>
      <c r="AD396" s="9"/>
      <c r="AE396" s="30">
        <v>8</v>
      </c>
      <c r="AF396" s="9"/>
      <c r="AG396" s="30">
        <v>0</v>
      </c>
      <c r="AH396" s="9"/>
      <c r="AI396" s="32">
        <v>140.05000000000001</v>
      </c>
      <c r="AJ396" s="12"/>
      <c r="AK396" s="22">
        <v>4017520</v>
      </c>
      <c r="AM396" s="22">
        <v>672614</v>
      </c>
      <c r="AO396" s="22">
        <v>454507</v>
      </c>
      <c r="AQ396" s="22">
        <v>300329</v>
      </c>
      <c r="AS396" s="26">
        <v>5444970</v>
      </c>
      <c r="AU396" s="23">
        <v>18.9634</v>
      </c>
      <c r="AW396" s="23">
        <v>21.626100000000001</v>
      </c>
      <c r="AY396" s="23">
        <v>18.622800000000002</v>
      </c>
      <c r="BA396" s="23">
        <v>19.4741</v>
      </c>
      <c r="BC396" s="24">
        <v>19.2547</v>
      </c>
      <c r="BE396" s="1" t="str">
        <f t="shared" si="6"/>
        <v>No</v>
      </c>
    </row>
    <row r="397" spans="1:57" ht="11.25" customHeight="1">
      <c r="A397" s="7" t="s">
        <v>1032</v>
      </c>
      <c r="B397" s="7" t="s">
        <v>476</v>
      </c>
      <c r="C397" s="37" t="s">
        <v>35</v>
      </c>
      <c r="D397" s="296">
        <v>6024</v>
      </c>
      <c r="E397" s="297">
        <v>60024</v>
      </c>
      <c r="F397" s="27" t="s">
        <v>140</v>
      </c>
      <c r="G397" s="73" t="s">
        <v>137</v>
      </c>
      <c r="H397" s="35">
        <v>298317</v>
      </c>
      <c r="I397" s="35">
        <v>60</v>
      </c>
      <c r="J397" s="37" t="s">
        <v>9</v>
      </c>
      <c r="K397" s="37" t="s">
        <v>138</v>
      </c>
      <c r="L397" s="8">
        <v>19</v>
      </c>
      <c r="M397" s="8">
        <v>51030</v>
      </c>
      <c r="N397" s="9"/>
      <c r="O397" s="8">
        <v>4997</v>
      </c>
      <c r="P397" s="9"/>
      <c r="Q397" s="8">
        <v>5434</v>
      </c>
      <c r="R397" s="9"/>
      <c r="S397" s="8">
        <v>4324</v>
      </c>
      <c r="T397" s="9"/>
      <c r="U397" s="8">
        <v>0</v>
      </c>
      <c r="V397" s="9"/>
      <c r="W397" s="33">
        <v>65785</v>
      </c>
      <c r="X397" s="9"/>
      <c r="Y397" s="30">
        <v>29.3</v>
      </c>
      <c r="Z397" s="9"/>
      <c r="AA397" s="30">
        <v>2.1</v>
      </c>
      <c r="AB397" s="9"/>
      <c r="AC397" s="30">
        <v>2.5499999999999998</v>
      </c>
      <c r="AD397" s="9"/>
      <c r="AE397" s="30">
        <v>2</v>
      </c>
      <c r="AF397" s="9"/>
      <c r="AG397" s="30">
        <v>0</v>
      </c>
      <c r="AH397" s="9"/>
      <c r="AI397" s="32">
        <v>35.950000000000003</v>
      </c>
      <c r="AJ397" s="12"/>
      <c r="AK397" s="22">
        <v>605371</v>
      </c>
      <c r="AM397" s="22">
        <v>98780</v>
      </c>
      <c r="AO397" s="22">
        <v>72035</v>
      </c>
      <c r="AQ397" s="22">
        <v>52920</v>
      </c>
      <c r="AS397" s="26">
        <v>829106</v>
      </c>
      <c r="AU397" s="23">
        <v>11.863</v>
      </c>
      <c r="AW397" s="23">
        <v>19.767900000000001</v>
      </c>
      <c r="AY397" s="23">
        <v>13.2563</v>
      </c>
      <c r="BA397" s="23">
        <v>12.2387</v>
      </c>
      <c r="BC397" s="24">
        <v>12.603300000000001</v>
      </c>
      <c r="BE397" s="1" t="str">
        <f t="shared" si="6"/>
        <v>No</v>
      </c>
    </row>
    <row r="398" spans="1:57" ht="11.25" customHeight="1">
      <c r="A398" s="7" t="s">
        <v>1031</v>
      </c>
      <c r="B398" s="7" t="s">
        <v>228</v>
      </c>
      <c r="C398" s="37" t="s">
        <v>30</v>
      </c>
      <c r="D398" s="296">
        <v>5059</v>
      </c>
      <c r="E398" s="297">
        <v>50059</v>
      </c>
      <c r="F398" s="27" t="s">
        <v>142</v>
      </c>
      <c r="G398" s="73" t="s">
        <v>137</v>
      </c>
      <c r="H398" s="35">
        <v>161316</v>
      </c>
      <c r="I398" s="35">
        <v>60</v>
      </c>
      <c r="J398" s="37" t="s">
        <v>9</v>
      </c>
      <c r="K398" s="37" t="s">
        <v>138</v>
      </c>
      <c r="L398" s="8">
        <v>12</v>
      </c>
      <c r="M398" s="8">
        <v>46361</v>
      </c>
      <c r="N398" s="9"/>
      <c r="O398" s="8">
        <v>1355</v>
      </c>
      <c r="P398" s="9"/>
      <c r="Q398" s="8">
        <v>54</v>
      </c>
      <c r="R398" s="9"/>
      <c r="S398" s="8">
        <v>2973</v>
      </c>
      <c r="T398" s="9"/>
      <c r="U398" s="8">
        <v>0</v>
      </c>
      <c r="V398" s="9"/>
      <c r="W398" s="33">
        <v>50743</v>
      </c>
      <c r="X398" s="9"/>
      <c r="Y398" s="30">
        <v>26</v>
      </c>
      <c r="Z398" s="9"/>
      <c r="AA398" s="30">
        <v>0.6</v>
      </c>
      <c r="AB398" s="9"/>
      <c r="AC398" s="30">
        <v>0.03</v>
      </c>
      <c r="AD398" s="9"/>
      <c r="AE398" s="30">
        <v>1.8</v>
      </c>
      <c r="AF398" s="9"/>
      <c r="AG398" s="30">
        <v>0</v>
      </c>
      <c r="AH398" s="9"/>
      <c r="AI398" s="32">
        <v>28.43</v>
      </c>
      <c r="AJ398" s="12"/>
      <c r="AK398" s="22">
        <v>761788</v>
      </c>
      <c r="AM398" s="22">
        <v>34031</v>
      </c>
      <c r="AO398" s="22">
        <v>5802</v>
      </c>
      <c r="AQ398" s="22">
        <v>77551</v>
      </c>
      <c r="AS398" s="26">
        <v>879172</v>
      </c>
      <c r="AU398" s="23">
        <v>16.431699999999999</v>
      </c>
      <c r="AW398" s="23">
        <v>25.115100000000002</v>
      </c>
      <c r="AY398" s="23">
        <v>107.4444</v>
      </c>
      <c r="BA398" s="23">
        <v>26.085100000000001</v>
      </c>
      <c r="BC398" s="24">
        <v>17.326000000000001</v>
      </c>
      <c r="BE398" s="1" t="str">
        <f t="shared" si="6"/>
        <v>No</v>
      </c>
    </row>
    <row r="399" spans="1:57" ht="11.25" customHeight="1">
      <c r="A399" s="7" t="s">
        <v>1033</v>
      </c>
      <c r="B399" s="7" t="s">
        <v>553</v>
      </c>
      <c r="C399" s="37" t="s">
        <v>73</v>
      </c>
      <c r="D399" s="296">
        <v>6</v>
      </c>
      <c r="E399" s="297">
        <v>6</v>
      </c>
      <c r="F399" s="27" t="s">
        <v>140</v>
      </c>
      <c r="G399" s="73" t="s">
        <v>137</v>
      </c>
      <c r="H399" s="35">
        <v>129534</v>
      </c>
      <c r="I399" s="35">
        <v>59</v>
      </c>
      <c r="J399" s="37" t="s">
        <v>6</v>
      </c>
      <c r="K399" s="37" t="s">
        <v>138</v>
      </c>
      <c r="L399" s="8">
        <v>18</v>
      </c>
      <c r="M399" s="8">
        <v>93359</v>
      </c>
      <c r="N399" s="9"/>
      <c r="O399" s="8">
        <v>10064</v>
      </c>
      <c r="P399" s="9"/>
      <c r="Q399" s="8">
        <v>0</v>
      </c>
      <c r="R399" s="9"/>
      <c r="S399" s="8">
        <v>10428</v>
      </c>
      <c r="T399" s="9"/>
      <c r="U399" s="8">
        <v>0</v>
      </c>
      <c r="V399" s="9"/>
      <c r="W399" s="33">
        <v>113851</v>
      </c>
      <c r="X399" s="9"/>
      <c r="Y399" s="30">
        <v>52</v>
      </c>
      <c r="Z399" s="9"/>
      <c r="AA399" s="30">
        <v>10</v>
      </c>
      <c r="AB399" s="9"/>
      <c r="AC399" s="30">
        <v>0</v>
      </c>
      <c r="AD399" s="9"/>
      <c r="AE399" s="30">
        <v>4.9000000000000004</v>
      </c>
      <c r="AF399" s="9"/>
      <c r="AG399" s="30">
        <v>0</v>
      </c>
      <c r="AH399" s="9"/>
      <c r="AI399" s="32">
        <v>66.900000000000006</v>
      </c>
      <c r="AJ399" s="12"/>
      <c r="AK399" s="22">
        <v>2008204</v>
      </c>
      <c r="AM399" s="22">
        <v>186140</v>
      </c>
      <c r="AO399" s="22">
        <v>0</v>
      </c>
      <c r="AQ399" s="22">
        <v>293497</v>
      </c>
      <c r="AS399" s="26">
        <v>2487841</v>
      </c>
      <c r="AU399" s="23">
        <v>21.5106</v>
      </c>
      <c r="AW399" s="23">
        <v>18.4956</v>
      </c>
      <c r="BA399" s="23">
        <v>28.145099999999999</v>
      </c>
      <c r="BC399" s="24">
        <v>21.851700000000001</v>
      </c>
      <c r="BE399" s="1" t="str">
        <f t="shared" si="6"/>
        <v>No</v>
      </c>
    </row>
    <row r="400" spans="1:57" ht="11.25" customHeight="1">
      <c r="A400" s="7" t="s">
        <v>1033</v>
      </c>
      <c r="B400" s="7" t="s">
        <v>553</v>
      </c>
      <c r="C400" s="37" t="s">
        <v>73</v>
      </c>
      <c r="D400" s="296">
        <v>6</v>
      </c>
      <c r="E400" s="297">
        <v>6</v>
      </c>
      <c r="F400" s="27" t="s">
        <v>140</v>
      </c>
      <c r="G400" s="73" t="s">
        <v>137</v>
      </c>
      <c r="H400" s="35">
        <v>129534</v>
      </c>
      <c r="I400" s="35">
        <v>59</v>
      </c>
      <c r="J400" s="37" t="s">
        <v>7</v>
      </c>
      <c r="K400" s="37" t="s">
        <v>138</v>
      </c>
      <c r="L400" s="8">
        <v>14</v>
      </c>
      <c r="M400" s="8">
        <v>0</v>
      </c>
      <c r="N400" s="9"/>
      <c r="O400" s="8">
        <v>0</v>
      </c>
      <c r="P400" s="9"/>
      <c r="Q400" s="8">
        <v>97</v>
      </c>
      <c r="R400" s="9"/>
      <c r="S400" s="8">
        <v>1104</v>
      </c>
      <c r="T400" s="9"/>
      <c r="U400" s="8">
        <v>0</v>
      </c>
      <c r="V400" s="9"/>
      <c r="W400" s="33">
        <v>1201</v>
      </c>
      <c r="X400" s="9"/>
      <c r="Y400" s="30">
        <v>0</v>
      </c>
      <c r="Z400" s="9"/>
      <c r="AA400" s="30">
        <v>0</v>
      </c>
      <c r="AB400" s="9"/>
      <c r="AC400" s="30">
        <v>0.05</v>
      </c>
      <c r="AD400" s="9"/>
      <c r="AE400" s="30">
        <v>0.55000000000000004</v>
      </c>
      <c r="AF400" s="9"/>
      <c r="AG400" s="30">
        <v>0</v>
      </c>
      <c r="AH400" s="9"/>
      <c r="AI400" s="32">
        <v>0.6</v>
      </c>
      <c r="AJ400" s="12"/>
      <c r="AK400" s="22">
        <v>0</v>
      </c>
      <c r="AM400" s="22">
        <v>0</v>
      </c>
      <c r="AO400" s="22">
        <v>2032</v>
      </c>
      <c r="AQ400" s="22">
        <v>14224</v>
      </c>
      <c r="AS400" s="26">
        <v>16256</v>
      </c>
      <c r="AY400" s="23">
        <v>20.948499999999999</v>
      </c>
      <c r="BA400" s="23">
        <v>12.8841</v>
      </c>
      <c r="BC400" s="24">
        <v>13.535399999999999</v>
      </c>
      <c r="BE400" s="1" t="str">
        <f t="shared" si="6"/>
        <v>No</v>
      </c>
    </row>
    <row r="401" spans="1:57" ht="11.25" customHeight="1">
      <c r="A401" s="7" t="s">
        <v>1034</v>
      </c>
      <c r="B401" s="7" t="s">
        <v>345</v>
      </c>
      <c r="C401" s="37" t="s">
        <v>77</v>
      </c>
      <c r="D401" s="296">
        <v>5003</v>
      </c>
      <c r="E401" s="297">
        <v>50003</v>
      </c>
      <c r="F401" s="27" t="s">
        <v>140</v>
      </c>
      <c r="G401" s="73" t="s">
        <v>137</v>
      </c>
      <c r="H401" s="35">
        <v>124064</v>
      </c>
      <c r="I401" s="35">
        <v>58</v>
      </c>
      <c r="J401" s="37" t="s">
        <v>6</v>
      </c>
      <c r="K401" s="37" t="s">
        <v>138</v>
      </c>
      <c r="L401" s="8">
        <v>40</v>
      </c>
      <c r="M401" s="8">
        <v>96135</v>
      </c>
      <c r="N401" s="9"/>
      <c r="O401" s="8">
        <v>20895</v>
      </c>
      <c r="P401" s="9"/>
      <c r="Q401" s="8">
        <v>2747</v>
      </c>
      <c r="R401" s="9"/>
      <c r="S401" s="8">
        <v>4530</v>
      </c>
      <c r="T401" s="9"/>
      <c r="U401" s="8">
        <v>0</v>
      </c>
      <c r="V401" s="9"/>
      <c r="W401" s="33">
        <v>124307</v>
      </c>
      <c r="X401" s="9"/>
      <c r="Y401" s="30">
        <v>64.680000000000007</v>
      </c>
      <c r="Z401" s="9"/>
      <c r="AA401" s="30">
        <v>12</v>
      </c>
      <c r="AB401" s="9"/>
      <c r="AC401" s="30">
        <v>2.0499999999999998</v>
      </c>
      <c r="AD401" s="9"/>
      <c r="AE401" s="30">
        <v>2.2000000000000002</v>
      </c>
      <c r="AF401" s="9"/>
      <c r="AG401" s="30">
        <v>0</v>
      </c>
      <c r="AH401" s="9"/>
      <c r="AI401" s="32">
        <v>80.930000000000007</v>
      </c>
      <c r="AJ401" s="12"/>
      <c r="AK401" s="22">
        <v>2119604</v>
      </c>
      <c r="AM401" s="22">
        <v>417049</v>
      </c>
      <c r="AO401" s="22">
        <v>77703</v>
      </c>
      <c r="AQ401" s="22">
        <v>200089</v>
      </c>
      <c r="AS401" s="26">
        <v>2814445</v>
      </c>
      <c r="AU401" s="23">
        <v>22.048200000000001</v>
      </c>
      <c r="AW401" s="23">
        <v>19.959299999999999</v>
      </c>
      <c r="AY401" s="23">
        <v>28.2865</v>
      </c>
      <c r="BA401" s="23">
        <v>44.169800000000002</v>
      </c>
      <c r="BC401" s="24">
        <v>22.641100000000002</v>
      </c>
      <c r="BE401" s="1" t="str">
        <f t="shared" si="6"/>
        <v>No</v>
      </c>
    </row>
    <row r="402" spans="1:57" ht="11.25" customHeight="1">
      <c r="A402" s="7" t="s">
        <v>1034</v>
      </c>
      <c r="B402" s="7" t="s">
        <v>345</v>
      </c>
      <c r="C402" s="37" t="s">
        <v>77</v>
      </c>
      <c r="D402" s="296">
        <v>5003</v>
      </c>
      <c r="E402" s="297">
        <v>50003</v>
      </c>
      <c r="F402" s="27" t="s">
        <v>140</v>
      </c>
      <c r="G402" s="73" t="s">
        <v>137</v>
      </c>
      <c r="H402" s="35">
        <v>124064</v>
      </c>
      <c r="I402" s="35">
        <v>58</v>
      </c>
      <c r="J402" s="37" t="s">
        <v>10</v>
      </c>
      <c r="K402" s="37" t="s">
        <v>138</v>
      </c>
      <c r="L402" s="8">
        <v>3</v>
      </c>
      <c r="M402" s="8">
        <v>2583</v>
      </c>
      <c r="N402" s="9"/>
      <c r="O402" s="8">
        <v>2493</v>
      </c>
      <c r="P402" s="9"/>
      <c r="Q402" s="8">
        <v>347</v>
      </c>
      <c r="R402" s="9"/>
      <c r="S402" s="8">
        <v>606</v>
      </c>
      <c r="T402" s="9"/>
      <c r="U402" s="8">
        <v>0</v>
      </c>
      <c r="V402" s="9"/>
      <c r="W402" s="33">
        <v>6029</v>
      </c>
      <c r="X402" s="9"/>
      <c r="Y402" s="30">
        <v>1.5</v>
      </c>
      <c r="Z402" s="9"/>
      <c r="AA402" s="30">
        <v>2</v>
      </c>
      <c r="AB402" s="9"/>
      <c r="AC402" s="30">
        <v>0.3</v>
      </c>
      <c r="AD402" s="9"/>
      <c r="AE402" s="30">
        <v>0.3</v>
      </c>
      <c r="AF402" s="9"/>
      <c r="AG402" s="30">
        <v>0</v>
      </c>
      <c r="AH402" s="9"/>
      <c r="AI402" s="32">
        <v>4.0999999999999996</v>
      </c>
      <c r="AJ402" s="12"/>
      <c r="AK402" s="22">
        <v>80195</v>
      </c>
      <c r="AM402" s="22">
        <v>50823</v>
      </c>
      <c r="AO402" s="22">
        <v>4240</v>
      </c>
      <c r="AQ402" s="22">
        <v>13966</v>
      </c>
      <c r="AS402" s="26">
        <v>149224</v>
      </c>
      <c r="AU402" s="23">
        <v>31.0472</v>
      </c>
      <c r="AW402" s="23">
        <v>20.386299999999999</v>
      </c>
      <c r="AY402" s="23">
        <v>12.218999999999999</v>
      </c>
      <c r="BA402" s="23">
        <v>23.046199999999999</v>
      </c>
      <c r="BC402" s="24">
        <v>24.751000000000001</v>
      </c>
      <c r="BE402" s="1" t="str">
        <f t="shared" si="6"/>
        <v>No</v>
      </c>
    </row>
    <row r="403" spans="1:57" ht="11.25" customHeight="1">
      <c r="A403" s="7" t="s">
        <v>50</v>
      </c>
      <c r="B403" s="7" t="s">
        <v>274</v>
      </c>
      <c r="C403" s="37" t="s">
        <v>48</v>
      </c>
      <c r="D403" s="296">
        <v>2161</v>
      </c>
      <c r="E403" s="297">
        <v>20161</v>
      </c>
      <c r="F403" s="27" t="s">
        <v>149</v>
      </c>
      <c r="G403" s="73" t="s">
        <v>137</v>
      </c>
      <c r="H403" s="35">
        <v>18351295</v>
      </c>
      <c r="I403" s="35">
        <v>57</v>
      </c>
      <c r="J403" s="37" t="s">
        <v>13</v>
      </c>
      <c r="K403" s="37" t="s">
        <v>138</v>
      </c>
      <c r="L403" s="8">
        <v>57</v>
      </c>
      <c r="M403" s="8">
        <v>197794</v>
      </c>
      <c r="N403" s="9"/>
      <c r="O403" s="8">
        <v>46599</v>
      </c>
      <c r="P403" s="9"/>
      <c r="Q403" s="8">
        <v>0</v>
      </c>
      <c r="R403" s="9"/>
      <c r="S403" s="8">
        <v>24991</v>
      </c>
      <c r="T403" s="9"/>
      <c r="U403" s="8">
        <v>0</v>
      </c>
      <c r="V403" s="9"/>
      <c r="W403" s="33">
        <v>269384</v>
      </c>
      <c r="X403" s="9"/>
      <c r="Y403" s="30">
        <v>114</v>
      </c>
      <c r="Z403" s="9"/>
      <c r="AA403" s="30">
        <v>30</v>
      </c>
      <c r="AB403" s="9"/>
      <c r="AC403" s="30">
        <v>0</v>
      </c>
      <c r="AD403" s="9"/>
      <c r="AE403" s="30">
        <v>13</v>
      </c>
      <c r="AF403" s="9"/>
      <c r="AG403" s="30">
        <v>0</v>
      </c>
      <c r="AH403" s="9"/>
      <c r="AI403" s="32">
        <v>157</v>
      </c>
      <c r="AJ403" s="12"/>
      <c r="AK403" s="22">
        <v>4605066</v>
      </c>
      <c r="AM403" s="22">
        <v>1099432</v>
      </c>
      <c r="AO403" s="22">
        <v>0</v>
      </c>
      <c r="AQ403" s="22">
        <v>708245</v>
      </c>
      <c r="AS403" s="26">
        <v>6412743</v>
      </c>
      <c r="AU403" s="23">
        <v>23.2821</v>
      </c>
      <c r="AW403" s="23">
        <v>23.593499999999999</v>
      </c>
      <c r="BA403" s="23">
        <v>28.34</v>
      </c>
      <c r="BC403" s="24">
        <v>23.805199999999999</v>
      </c>
      <c r="BE403" s="1" t="str">
        <f t="shared" si="6"/>
        <v>No</v>
      </c>
    </row>
    <row r="404" spans="1:57" ht="11.25" customHeight="1">
      <c r="A404" s="7" t="s">
        <v>1035</v>
      </c>
      <c r="B404" s="7" t="s">
        <v>1036</v>
      </c>
      <c r="C404" s="37" t="s">
        <v>67</v>
      </c>
      <c r="D404" s="296" t="s">
        <v>1037</v>
      </c>
      <c r="E404" s="297">
        <v>40950</v>
      </c>
      <c r="F404" s="27" t="s">
        <v>142</v>
      </c>
      <c r="G404" s="73" t="s">
        <v>137</v>
      </c>
      <c r="H404" s="35">
        <v>120415</v>
      </c>
      <c r="I404" s="35">
        <v>56</v>
      </c>
      <c r="J404" s="37" t="s">
        <v>9</v>
      </c>
      <c r="K404" s="37" t="s">
        <v>138</v>
      </c>
      <c r="L404" s="8">
        <v>56</v>
      </c>
      <c r="M404" s="8">
        <v>192208</v>
      </c>
      <c r="N404" s="9"/>
      <c r="O404" s="8">
        <v>6129</v>
      </c>
      <c r="P404" s="9"/>
      <c r="Q404" s="8">
        <v>0</v>
      </c>
      <c r="R404" s="9"/>
      <c r="S404" s="8">
        <v>12471</v>
      </c>
      <c r="T404" s="9"/>
      <c r="U404" s="8">
        <v>0</v>
      </c>
      <c r="V404" s="9"/>
      <c r="W404" s="33">
        <v>210808</v>
      </c>
      <c r="X404" s="9"/>
      <c r="Y404" s="30">
        <v>83</v>
      </c>
      <c r="Z404" s="9"/>
      <c r="AA404" s="30">
        <v>3</v>
      </c>
      <c r="AB404" s="9"/>
      <c r="AC404" s="30">
        <v>0</v>
      </c>
      <c r="AD404" s="9"/>
      <c r="AE404" s="30">
        <v>7</v>
      </c>
      <c r="AF404" s="9"/>
      <c r="AG404" s="30">
        <v>0</v>
      </c>
      <c r="AH404" s="9"/>
      <c r="AI404" s="32">
        <v>93</v>
      </c>
      <c r="AJ404" s="12"/>
      <c r="AK404" s="22">
        <v>2340756</v>
      </c>
      <c r="AM404" s="22">
        <v>63375</v>
      </c>
      <c r="AO404" s="22">
        <v>0</v>
      </c>
      <c r="AQ404" s="22">
        <v>175480</v>
      </c>
      <c r="AS404" s="26">
        <v>2579611</v>
      </c>
      <c r="AU404" s="23">
        <v>12.1782</v>
      </c>
      <c r="AW404" s="23">
        <v>10.340199999999999</v>
      </c>
      <c r="BA404" s="23">
        <v>14.071</v>
      </c>
      <c r="BC404" s="24">
        <v>12.236800000000001</v>
      </c>
      <c r="BE404" s="1" t="str">
        <f t="shared" si="6"/>
        <v>No</v>
      </c>
    </row>
    <row r="405" spans="1:57" ht="11.25" customHeight="1">
      <c r="A405" s="7" t="s">
        <v>601</v>
      </c>
      <c r="B405" s="7" t="s">
        <v>602</v>
      </c>
      <c r="C405" s="37" t="s">
        <v>29</v>
      </c>
      <c r="D405" s="296">
        <v>7049</v>
      </c>
      <c r="E405" s="297">
        <v>70049</v>
      </c>
      <c r="F405" s="27" t="s">
        <v>158</v>
      </c>
      <c r="G405" s="73" t="s">
        <v>137</v>
      </c>
      <c r="H405" s="35">
        <v>280051</v>
      </c>
      <c r="I405" s="35">
        <v>56</v>
      </c>
      <c r="J405" s="37" t="s">
        <v>9</v>
      </c>
      <c r="K405" s="37" t="s">
        <v>138</v>
      </c>
      <c r="L405" s="8">
        <v>45</v>
      </c>
      <c r="M405" s="8">
        <v>67549</v>
      </c>
      <c r="N405" s="9"/>
      <c r="O405" s="8">
        <v>2854</v>
      </c>
      <c r="P405" s="9"/>
      <c r="Q405" s="8">
        <v>167</v>
      </c>
      <c r="R405" s="9"/>
      <c r="S405" s="8">
        <v>4657</v>
      </c>
      <c r="T405" s="9"/>
      <c r="U405" s="8">
        <v>0</v>
      </c>
      <c r="V405" s="9"/>
      <c r="W405" s="33">
        <v>75227</v>
      </c>
      <c r="X405" s="9"/>
      <c r="Y405" s="30">
        <v>54.93</v>
      </c>
      <c r="Z405" s="9"/>
      <c r="AA405" s="30">
        <v>1.89</v>
      </c>
      <c r="AB405" s="9"/>
      <c r="AC405" s="30">
        <v>0.1</v>
      </c>
      <c r="AD405" s="9"/>
      <c r="AE405" s="30">
        <v>2.56</v>
      </c>
      <c r="AF405" s="9"/>
      <c r="AG405" s="30">
        <v>0</v>
      </c>
      <c r="AH405" s="9"/>
      <c r="AI405" s="32">
        <v>59.48</v>
      </c>
      <c r="AJ405" s="12"/>
      <c r="AK405" s="22">
        <v>898096</v>
      </c>
      <c r="AM405" s="22">
        <v>65679</v>
      </c>
      <c r="AO405" s="22">
        <v>3379</v>
      </c>
      <c r="AQ405" s="22">
        <v>121300</v>
      </c>
      <c r="AS405" s="26">
        <v>1088454</v>
      </c>
      <c r="AU405" s="23">
        <v>13.295500000000001</v>
      </c>
      <c r="AW405" s="23">
        <v>23.013000000000002</v>
      </c>
      <c r="AY405" s="23">
        <v>20.233499999999999</v>
      </c>
      <c r="BA405" s="23">
        <v>26.046800000000001</v>
      </c>
      <c r="BC405" s="24">
        <v>14.4689</v>
      </c>
      <c r="BE405" s="1" t="str">
        <f t="shared" si="6"/>
        <v>No</v>
      </c>
    </row>
    <row r="406" spans="1:57" ht="11.25" customHeight="1">
      <c r="A406" s="7" t="s">
        <v>1038</v>
      </c>
      <c r="B406" s="7" t="s">
        <v>288</v>
      </c>
      <c r="C406" s="37" t="s">
        <v>73</v>
      </c>
      <c r="D406" s="296">
        <v>5</v>
      </c>
      <c r="E406" s="297">
        <v>5</v>
      </c>
      <c r="F406" s="27" t="s">
        <v>140</v>
      </c>
      <c r="G406" s="73" t="s">
        <v>137</v>
      </c>
      <c r="H406" s="35">
        <v>3059393</v>
      </c>
      <c r="I406" s="35">
        <v>56</v>
      </c>
      <c r="J406" s="37" t="s">
        <v>6</v>
      </c>
      <c r="K406" s="37" t="s">
        <v>138</v>
      </c>
      <c r="L406" s="8">
        <v>33</v>
      </c>
      <c r="M406" s="8">
        <v>144237</v>
      </c>
      <c r="N406" s="9"/>
      <c r="O406" s="8">
        <v>17858</v>
      </c>
      <c r="P406" s="9"/>
      <c r="Q406" s="8">
        <v>9189</v>
      </c>
      <c r="R406" s="9"/>
      <c r="S406" s="8">
        <v>24368</v>
      </c>
      <c r="T406" s="9"/>
      <c r="U406" s="8">
        <v>0</v>
      </c>
      <c r="V406" s="9"/>
      <c r="W406" s="33">
        <v>195652</v>
      </c>
      <c r="X406" s="9"/>
      <c r="Y406" s="30">
        <v>77.099999999999994</v>
      </c>
      <c r="Z406" s="9"/>
      <c r="AA406" s="30">
        <v>10.1</v>
      </c>
      <c r="AB406" s="9"/>
      <c r="AC406" s="30">
        <v>4.5999999999999996</v>
      </c>
      <c r="AD406" s="9"/>
      <c r="AE406" s="30">
        <v>12.8</v>
      </c>
      <c r="AF406" s="9"/>
      <c r="AG406" s="30">
        <v>0</v>
      </c>
      <c r="AH406" s="9"/>
      <c r="AI406" s="32">
        <v>104.6</v>
      </c>
      <c r="AJ406" s="12"/>
      <c r="AK406" s="22">
        <v>4455394</v>
      </c>
      <c r="AM406" s="22">
        <v>569170</v>
      </c>
      <c r="AO406" s="22">
        <v>318637</v>
      </c>
      <c r="AQ406" s="22">
        <v>1012179</v>
      </c>
      <c r="AS406" s="26">
        <v>6355380</v>
      </c>
      <c r="AU406" s="23">
        <v>30.889399999999998</v>
      </c>
      <c r="AW406" s="23">
        <v>31.872</v>
      </c>
      <c r="AY406" s="23">
        <v>34.675899999999999</v>
      </c>
      <c r="BA406" s="23">
        <v>41.537199999999999</v>
      </c>
      <c r="BC406" s="24">
        <v>32.4831</v>
      </c>
      <c r="BE406" s="1" t="str">
        <f t="shared" si="6"/>
        <v>No</v>
      </c>
    </row>
    <row r="407" spans="1:57" ht="11.25" customHeight="1">
      <c r="A407" s="7" t="s">
        <v>1038</v>
      </c>
      <c r="B407" s="7" t="s">
        <v>288</v>
      </c>
      <c r="C407" s="37" t="s">
        <v>73</v>
      </c>
      <c r="D407" s="296">
        <v>5</v>
      </c>
      <c r="E407" s="297">
        <v>5</v>
      </c>
      <c r="F407" s="27" t="s">
        <v>140</v>
      </c>
      <c r="G407" s="73" t="s">
        <v>137</v>
      </c>
      <c r="H407" s="35">
        <v>3059393</v>
      </c>
      <c r="I407" s="35">
        <v>56</v>
      </c>
      <c r="J407" s="37" t="s">
        <v>9</v>
      </c>
      <c r="K407" s="37" t="s">
        <v>138</v>
      </c>
      <c r="L407" s="8">
        <v>23</v>
      </c>
      <c r="M407" s="8">
        <v>80298</v>
      </c>
      <c r="N407" s="9"/>
      <c r="O407" s="8">
        <v>9152</v>
      </c>
      <c r="P407" s="9"/>
      <c r="Q407" s="8">
        <v>4533</v>
      </c>
      <c r="R407" s="9"/>
      <c r="S407" s="8">
        <v>12630</v>
      </c>
      <c r="T407" s="9"/>
      <c r="U407" s="8">
        <v>0</v>
      </c>
      <c r="V407" s="9"/>
      <c r="W407" s="33">
        <v>106613</v>
      </c>
      <c r="X407" s="9"/>
      <c r="Y407" s="30">
        <v>42.9</v>
      </c>
      <c r="Z407" s="9"/>
      <c r="AA407" s="30">
        <v>5.2</v>
      </c>
      <c r="AB407" s="9"/>
      <c r="AC407" s="30">
        <v>2.4</v>
      </c>
      <c r="AD407" s="9"/>
      <c r="AE407" s="30">
        <v>7.2</v>
      </c>
      <c r="AF407" s="9"/>
      <c r="AG407" s="30">
        <v>0</v>
      </c>
      <c r="AH407" s="9"/>
      <c r="AI407" s="32">
        <v>57.7</v>
      </c>
      <c r="AJ407" s="12"/>
      <c r="AK407" s="22">
        <v>2252099</v>
      </c>
      <c r="AM407" s="22">
        <v>291266</v>
      </c>
      <c r="AO407" s="22">
        <v>156300</v>
      </c>
      <c r="AQ407" s="22">
        <v>537755</v>
      </c>
      <c r="AS407" s="26">
        <v>3237420</v>
      </c>
      <c r="AU407" s="23">
        <v>28.046800000000001</v>
      </c>
      <c r="AW407" s="23">
        <v>31.825399999999998</v>
      </c>
      <c r="AY407" s="23">
        <v>34.480499999999999</v>
      </c>
      <c r="BA407" s="23">
        <v>42.577599999999997</v>
      </c>
      <c r="BC407" s="24">
        <v>30.366099999999999</v>
      </c>
      <c r="BE407" s="1" t="str">
        <f t="shared" si="6"/>
        <v>No</v>
      </c>
    </row>
    <row r="408" spans="1:57" ht="11.25" customHeight="1">
      <c r="A408" s="7" t="s">
        <v>51</v>
      </c>
      <c r="B408" s="7" t="s">
        <v>277</v>
      </c>
      <c r="C408" s="37" t="s">
        <v>48</v>
      </c>
      <c r="D408" s="296">
        <v>2163</v>
      </c>
      <c r="E408" s="297">
        <v>20163</v>
      </c>
      <c r="F408" s="27" t="s">
        <v>149</v>
      </c>
      <c r="G408" s="73" t="s">
        <v>137</v>
      </c>
      <c r="H408" s="35">
        <v>18351295</v>
      </c>
      <c r="I408" s="35">
        <v>55</v>
      </c>
      <c r="J408" s="37" t="s">
        <v>13</v>
      </c>
      <c r="K408" s="37" t="s">
        <v>138</v>
      </c>
      <c r="L408" s="8">
        <v>55</v>
      </c>
      <c r="M408" s="8">
        <v>175077</v>
      </c>
      <c r="N408" s="9"/>
      <c r="O408" s="8">
        <v>64605</v>
      </c>
      <c r="P408" s="9"/>
      <c r="Q408" s="8">
        <v>42977</v>
      </c>
      <c r="R408" s="9" t="s">
        <v>102</v>
      </c>
      <c r="S408" s="8">
        <v>47846</v>
      </c>
      <c r="T408" s="9"/>
      <c r="U408" s="8">
        <v>0</v>
      </c>
      <c r="V408" s="9"/>
      <c r="W408" s="33">
        <v>330505</v>
      </c>
      <c r="X408" s="9" t="s">
        <v>102</v>
      </c>
      <c r="Y408" s="30">
        <v>90</v>
      </c>
      <c r="Z408" s="9"/>
      <c r="AA408" s="30">
        <v>29</v>
      </c>
      <c r="AB408" s="9"/>
      <c r="AC408" s="30">
        <v>28</v>
      </c>
      <c r="AD408" s="9"/>
      <c r="AE408" s="30">
        <v>29</v>
      </c>
      <c r="AF408" s="9"/>
      <c r="AG408" s="30">
        <v>0</v>
      </c>
      <c r="AH408" s="9"/>
      <c r="AI408" s="32">
        <v>176</v>
      </c>
      <c r="AJ408" s="12"/>
      <c r="AK408" s="22">
        <v>5316165</v>
      </c>
      <c r="AM408" s="22">
        <v>2012968</v>
      </c>
      <c r="AO408" s="22">
        <v>329704</v>
      </c>
      <c r="AQ408" s="22">
        <v>1971301</v>
      </c>
      <c r="AS408" s="26">
        <v>9630138</v>
      </c>
      <c r="AU408" s="23">
        <v>30.364699999999999</v>
      </c>
      <c r="AW408" s="23">
        <v>31.158100000000001</v>
      </c>
      <c r="AY408" s="23">
        <v>7.6715999999999998</v>
      </c>
      <c r="AZ408" s="23" t="s">
        <v>102</v>
      </c>
      <c r="BA408" s="23">
        <v>41.201000000000001</v>
      </c>
      <c r="BC408" s="24">
        <v>29.137599999999999</v>
      </c>
      <c r="BE408" s="1" t="str">
        <f t="shared" si="6"/>
        <v>Yes</v>
      </c>
    </row>
    <row r="409" spans="1:57" ht="11.25" customHeight="1">
      <c r="A409" s="7" t="s">
        <v>939</v>
      </c>
      <c r="B409" s="7" t="s">
        <v>940</v>
      </c>
      <c r="C409" s="37" t="s">
        <v>68</v>
      </c>
      <c r="D409" s="296">
        <v>6090</v>
      </c>
      <c r="E409" s="297">
        <v>60090</v>
      </c>
      <c r="F409" s="27" t="s">
        <v>163</v>
      </c>
      <c r="G409" s="73" t="s">
        <v>137</v>
      </c>
      <c r="H409" s="35">
        <v>728825</v>
      </c>
      <c r="I409" s="35">
        <v>55</v>
      </c>
      <c r="J409" s="37" t="s">
        <v>6</v>
      </c>
      <c r="K409" s="37" t="s">
        <v>138</v>
      </c>
      <c r="L409" s="8">
        <v>50</v>
      </c>
      <c r="M409" s="8">
        <v>74167</v>
      </c>
      <c r="N409" s="9"/>
      <c r="O409" s="8">
        <v>32039</v>
      </c>
      <c r="P409" s="9"/>
      <c r="Q409" s="8">
        <v>0</v>
      </c>
      <c r="R409" s="9"/>
      <c r="S409" s="8">
        <v>27706</v>
      </c>
      <c r="T409" s="9"/>
      <c r="U409" s="8">
        <v>0</v>
      </c>
      <c r="V409" s="9"/>
      <c r="W409" s="33">
        <v>133912</v>
      </c>
      <c r="X409" s="9"/>
      <c r="Y409" s="30">
        <v>41.46</v>
      </c>
      <c r="Z409" s="9"/>
      <c r="AA409" s="30">
        <v>18.36</v>
      </c>
      <c r="AB409" s="9"/>
      <c r="AC409" s="30">
        <v>0</v>
      </c>
      <c r="AD409" s="9"/>
      <c r="AE409" s="30">
        <v>15.4</v>
      </c>
      <c r="AF409" s="9"/>
      <c r="AG409" s="30">
        <v>0</v>
      </c>
      <c r="AH409" s="9"/>
      <c r="AI409" s="32">
        <v>75.22</v>
      </c>
      <c r="AJ409" s="12"/>
      <c r="AK409" s="22">
        <v>1217245</v>
      </c>
      <c r="AM409" s="22">
        <v>324442</v>
      </c>
      <c r="AO409" s="22">
        <v>0</v>
      </c>
      <c r="AQ409" s="22">
        <v>726465</v>
      </c>
      <c r="AS409" s="26">
        <v>2268152</v>
      </c>
      <c r="AU409" s="23">
        <v>16.412199999999999</v>
      </c>
      <c r="AW409" s="23">
        <v>10.1265</v>
      </c>
      <c r="BA409" s="23">
        <v>26.220500000000001</v>
      </c>
      <c r="BC409" s="24">
        <v>16.9376</v>
      </c>
      <c r="BE409" s="1" t="str">
        <f t="shared" si="6"/>
        <v>No</v>
      </c>
    </row>
    <row r="410" spans="1:57" ht="11.25" customHeight="1">
      <c r="A410" s="7" t="s">
        <v>939</v>
      </c>
      <c r="B410" s="7" t="s">
        <v>940</v>
      </c>
      <c r="C410" s="37" t="s">
        <v>68</v>
      </c>
      <c r="D410" s="296">
        <v>6090</v>
      </c>
      <c r="E410" s="297">
        <v>60090</v>
      </c>
      <c r="F410" s="27" t="s">
        <v>163</v>
      </c>
      <c r="G410" s="73" t="s">
        <v>137</v>
      </c>
      <c r="H410" s="35">
        <v>728825</v>
      </c>
      <c r="I410" s="35">
        <v>55</v>
      </c>
      <c r="J410" s="37" t="s">
        <v>9</v>
      </c>
      <c r="K410" s="37" t="s">
        <v>138</v>
      </c>
      <c r="L410" s="8">
        <v>5</v>
      </c>
      <c r="M410" s="8">
        <v>5728</v>
      </c>
      <c r="N410" s="9"/>
      <c r="O410" s="8">
        <v>2851</v>
      </c>
      <c r="P410" s="9"/>
      <c r="Q410" s="8">
        <v>0</v>
      </c>
      <c r="R410" s="9"/>
      <c r="S410" s="8">
        <v>2321</v>
      </c>
      <c r="T410" s="9"/>
      <c r="U410" s="8">
        <v>0</v>
      </c>
      <c r="V410" s="9"/>
      <c r="W410" s="33">
        <v>10900</v>
      </c>
      <c r="X410" s="9"/>
      <c r="Y410" s="30">
        <v>3.21</v>
      </c>
      <c r="Z410" s="9"/>
      <c r="AA410" s="30">
        <v>1.61</v>
      </c>
      <c r="AB410" s="9"/>
      <c r="AC410" s="30">
        <v>0</v>
      </c>
      <c r="AD410" s="9"/>
      <c r="AE410" s="30">
        <v>1.29</v>
      </c>
      <c r="AF410" s="9"/>
      <c r="AG410" s="30">
        <v>0</v>
      </c>
      <c r="AH410" s="9"/>
      <c r="AI410" s="32">
        <v>6.11</v>
      </c>
      <c r="AJ410" s="12"/>
      <c r="AK410" s="22">
        <v>94104</v>
      </c>
      <c r="AM410" s="22">
        <v>28865</v>
      </c>
      <c r="AO410" s="22">
        <v>0</v>
      </c>
      <c r="AQ410" s="22">
        <v>60876</v>
      </c>
      <c r="AS410" s="26">
        <v>183845</v>
      </c>
      <c r="AU410" s="23">
        <v>16.428799999999999</v>
      </c>
      <c r="AW410" s="23">
        <v>10.124499999999999</v>
      </c>
      <c r="BA410" s="23">
        <v>26.228300000000001</v>
      </c>
      <c r="BC410" s="24">
        <v>16.866499999999998</v>
      </c>
      <c r="BE410" s="1" t="str">
        <f t="shared" si="6"/>
        <v>No</v>
      </c>
    </row>
    <row r="411" spans="1:57" ht="11.25" customHeight="1">
      <c r="A411" s="7" t="s">
        <v>1039</v>
      </c>
      <c r="B411" s="7" t="s">
        <v>491</v>
      </c>
      <c r="C411" s="37" t="s">
        <v>40</v>
      </c>
      <c r="D411" s="296">
        <v>5028</v>
      </c>
      <c r="E411" s="297">
        <v>50028</v>
      </c>
      <c r="F411" s="27" t="s">
        <v>142</v>
      </c>
      <c r="G411" s="73" t="s">
        <v>137</v>
      </c>
      <c r="H411" s="35">
        <v>110621</v>
      </c>
      <c r="I411" s="35">
        <v>54</v>
      </c>
      <c r="J411" s="37" t="s">
        <v>13</v>
      </c>
      <c r="K411" s="37" t="s">
        <v>138</v>
      </c>
      <c r="L411" s="8">
        <v>4</v>
      </c>
      <c r="M411" s="8">
        <v>9827</v>
      </c>
      <c r="N411" s="9" t="s">
        <v>102</v>
      </c>
      <c r="O411" s="8">
        <v>1744</v>
      </c>
      <c r="P411" s="9"/>
      <c r="Q411" s="8">
        <v>295</v>
      </c>
      <c r="R411" s="9"/>
      <c r="S411" s="8">
        <v>2585</v>
      </c>
      <c r="T411" s="9"/>
      <c r="U411" s="8">
        <v>0</v>
      </c>
      <c r="V411" s="9"/>
      <c r="W411" s="33">
        <v>14451</v>
      </c>
      <c r="X411" s="9" t="s">
        <v>102</v>
      </c>
      <c r="Y411" s="30">
        <v>4.42</v>
      </c>
      <c r="Z411" s="9" t="s">
        <v>102</v>
      </c>
      <c r="AA411" s="30">
        <v>1.03</v>
      </c>
      <c r="AB411" s="9"/>
      <c r="AC411" s="30">
        <v>0.23</v>
      </c>
      <c r="AD411" s="9"/>
      <c r="AE411" s="30">
        <v>1.52</v>
      </c>
      <c r="AF411" s="9"/>
      <c r="AG411" s="30">
        <v>0</v>
      </c>
      <c r="AH411" s="9"/>
      <c r="AI411" s="32">
        <v>7.2</v>
      </c>
      <c r="AJ411" s="12" t="s">
        <v>102</v>
      </c>
      <c r="AK411" s="22">
        <v>360468</v>
      </c>
      <c r="AM411" s="22">
        <v>53313</v>
      </c>
      <c r="AO411" s="22">
        <v>4356</v>
      </c>
      <c r="AQ411" s="22">
        <v>72144</v>
      </c>
      <c r="AS411" s="26">
        <v>490281</v>
      </c>
      <c r="AU411" s="23">
        <v>36.681399999999996</v>
      </c>
      <c r="AV411" s="23" t="s">
        <v>102</v>
      </c>
      <c r="AW411" s="23">
        <v>30.569400000000002</v>
      </c>
      <c r="AY411" s="23">
        <v>14.7661</v>
      </c>
      <c r="BA411" s="23">
        <v>27.9087</v>
      </c>
      <c r="BC411" s="24">
        <v>33.927100000000003</v>
      </c>
      <c r="BE411" s="1" t="str">
        <f t="shared" si="6"/>
        <v>Yes</v>
      </c>
    </row>
    <row r="412" spans="1:57" ht="11.25" customHeight="1">
      <c r="A412" s="7" t="s">
        <v>318</v>
      </c>
      <c r="B412" s="7" t="s">
        <v>319</v>
      </c>
      <c r="C412" s="37" t="s">
        <v>70</v>
      </c>
      <c r="D412" s="296">
        <v>3007</v>
      </c>
      <c r="E412" s="297">
        <v>30007</v>
      </c>
      <c r="F412" s="27" t="s">
        <v>317</v>
      </c>
      <c r="G412" s="73" t="s">
        <v>137</v>
      </c>
      <c r="H412" s="35">
        <v>210111</v>
      </c>
      <c r="I412" s="35">
        <v>54</v>
      </c>
      <c r="J412" s="37" t="s">
        <v>6</v>
      </c>
      <c r="K412" s="37" t="s">
        <v>138</v>
      </c>
      <c r="L412" s="8">
        <v>36</v>
      </c>
      <c r="M412" s="8">
        <v>144757</v>
      </c>
      <c r="N412" s="9"/>
      <c r="O412" s="8">
        <v>24370</v>
      </c>
      <c r="P412" s="9"/>
      <c r="Q412" s="8">
        <v>8066</v>
      </c>
      <c r="R412" s="9"/>
      <c r="S412" s="8">
        <v>23623</v>
      </c>
      <c r="T412" s="9"/>
      <c r="U412" s="8">
        <v>0</v>
      </c>
      <c r="V412" s="9"/>
      <c r="W412" s="33">
        <v>200816</v>
      </c>
      <c r="X412" s="9"/>
      <c r="Y412" s="30">
        <v>86</v>
      </c>
      <c r="Z412" s="9"/>
      <c r="AA412" s="30">
        <v>13</v>
      </c>
      <c r="AB412" s="9"/>
      <c r="AC412" s="30">
        <v>4</v>
      </c>
      <c r="AD412" s="9"/>
      <c r="AE412" s="30">
        <v>13</v>
      </c>
      <c r="AF412" s="9"/>
      <c r="AG412" s="30">
        <v>0</v>
      </c>
      <c r="AH412" s="9"/>
      <c r="AI412" s="32">
        <v>116</v>
      </c>
      <c r="AJ412" s="12"/>
      <c r="AK412" s="22">
        <v>2549726</v>
      </c>
      <c r="AM412" s="22">
        <v>467227</v>
      </c>
      <c r="AO412" s="22">
        <v>81796</v>
      </c>
      <c r="AQ412" s="22">
        <v>376562</v>
      </c>
      <c r="AS412" s="26">
        <v>3475311</v>
      </c>
      <c r="AU412" s="23">
        <v>17.613800000000001</v>
      </c>
      <c r="AW412" s="23">
        <v>19.1722</v>
      </c>
      <c r="AY412" s="23">
        <v>10.1408</v>
      </c>
      <c r="BA412" s="23">
        <v>15.9405</v>
      </c>
      <c r="BC412" s="24">
        <v>17.305900000000001</v>
      </c>
      <c r="BE412" s="1" t="str">
        <f t="shared" si="6"/>
        <v>No</v>
      </c>
    </row>
    <row r="413" spans="1:57" ht="11.25" customHeight="1">
      <c r="A413" s="7" t="s">
        <v>1039</v>
      </c>
      <c r="B413" s="7" t="s">
        <v>491</v>
      </c>
      <c r="C413" s="37" t="s">
        <v>40</v>
      </c>
      <c r="D413" s="296">
        <v>5028</v>
      </c>
      <c r="E413" s="297">
        <v>50028</v>
      </c>
      <c r="F413" s="27" t="s">
        <v>142</v>
      </c>
      <c r="G413" s="73" t="s">
        <v>137</v>
      </c>
      <c r="H413" s="35">
        <v>110621</v>
      </c>
      <c r="I413" s="35">
        <v>54</v>
      </c>
      <c r="J413" s="37" t="s">
        <v>6</v>
      </c>
      <c r="K413" s="37" t="s">
        <v>138</v>
      </c>
      <c r="L413" s="8">
        <v>27</v>
      </c>
      <c r="M413" s="8">
        <v>129922</v>
      </c>
      <c r="N413" s="9"/>
      <c r="O413" s="8">
        <v>15946</v>
      </c>
      <c r="P413" s="9"/>
      <c r="Q413" s="8">
        <v>2697</v>
      </c>
      <c r="R413" s="9"/>
      <c r="S413" s="8">
        <v>23642</v>
      </c>
      <c r="T413" s="9"/>
      <c r="U413" s="8">
        <v>0</v>
      </c>
      <c r="V413" s="9"/>
      <c r="W413" s="33">
        <v>172207</v>
      </c>
      <c r="X413" s="9"/>
      <c r="Y413" s="30">
        <v>71.06</v>
      </c>
      <c r="Z413" s="9"/>
      <c r="AA413" s="30">
        <v>9.3699999999999992</v>
      </c>
      <c r="AB413" s="9"/>
      <c r="AC413" s="30">
        <v>2.12</v>
      </c>
      <c r="AD413" s="9"/>
      <c r="AE413" s="30">
        <v>13.83</v>
      </c>
      <c r="AF413" s="9"/>
      <c r="AG413" s="30">
        <v>0</v>
      </c>
      <c r="AH413" s="9"/>
      <c r="AI413" s="32">
        <v>96.38</v>
      </c>
      <c r="AJ413" s="12"/>
      <c r="AK413" s="22">
        <v>3326109</v>
      </c>
      <c r="AM413" s="22">
        <v>487434</v>
      </c>
      <c r="AO413" s="22">
        <v>39827</v>
      </c>
      <c r="AQ413" s="22">
        <v>659605</v>
      </c>
      <c r="AS413" s="26">
        <v>4512975</v>
      </c>
      <c r="AU413" s="23">
        <v>25.6008</v>
      </c>
      <c r="AW413" s="23">
        <v>30.567799999999998</v>
      </c>
      <c r="AY413" s="23">
        <v>14.767099999999999</v>
      </c>
      <c r="BA413" s="23">
        <v>27.899699999999999</v>
      </c>
      <c r="BC413" s="24">
        <v>26.206700000000001</v>
      </c>
      <c r="BE413" s="1" t="str">
        <f t="shared" si="6"/>
        <v>No</v>
      </c>
    </row>
    <row r="414" spans="1:57" ht="11.25" customHeight="1">
      <c r="A414" s="7" t="s">
        <v>1039</v>
      </c>
      <c r="B414" s="7" t="s">
        <v>491</v>
      </c>
      <c r="C414" s="37" t="s">
        <v>40</v>
      </c>
      <c r="D414" s="296">
        <v>5028</v>
      </c>
      <c r="E414" s="297">
        <v>50028</v>
      </c>
      <c r="F414" s="27" t="s">
        <v>142</v>
      </c>
      <c r="G414" s="73" t="s">
        <v>137</v>
      </c>
      <c r="H414" s="35">
        <v>110621</v>
      </c>
      <c r="I414" s="35">
        <v>54</v>
      </c>
      <c r="J414" s="37" t="s">
        <v>9</v>
      </c>
      <c r="K414" s="37" t="s">
        <v>138</v>
      </c>
      <c r="L414" s="8">
        <v>23</v>
      </c>
      <c r="M414" s="8">
        <v>73465</v>
      </c>
      <c r="N414" s="9"/>
      <c r="O414" s="8">
        <v>7226</v>
      </c>
      <c r="P414" s="9"/>
      <c r="Q414" s="8">
        <v>1222</v>
      </c>
      <c r="R414" s="9"/>
      <c r="S414" s="8">
        <v>10713</v>
      </c>
      <c r="T414" s="9"/>
      <c r="U414" s="8">
        <v>0</v>
      </c>
      <c r="V414" s="9"/>
      <c r="W414" s="33">
        <v>92626</v>
      </c>
      <c r="X414" s="9"/>
      <c r="Y414" s="30">
        <v>41.11</v>
      </c>
      <c r="Z414" s="9"/>
      <c r="AA414" s="30">
        <v>4.24</v>
      </c>
      <c r="AB414" s="9"/>
      <c r="AC414" s="30">
        <v>0.96</v>
      </c>
      <c r="AD414" s="9"/>
      <c r="AE414" s="30">
        <v>6.27</v>
      </c>
      <c r="AF414" s="9"/>
      <c r="AG414" s="30">
        <v>0</v>
      </c>
      <c r="AH414" s="9"/>
      <c r="AI414" s="32">
        <v>52.58</v>
      </c>
      <c r="AJ414" s="12"/>
      <c r="AK414" s="22">
        <v>1825635</v>
      </c>
      <c r="AM414" s="22">
        <v>220868</v>
      </c>
      <c r="AO414" s="22">
        <v>18047</v>
      </c>
      <c r="AQ414" s="22">
        <v>298883</v>
      </c>
      <c r="AS414" s="26">
        <v>2363433</v>
      </c>
      <c r="AU414" s="23">
        <v>24.8504</v>
      </c>
      <c r="AW414" s="23">
        <v>30.5657</v>
      </c>
      <c r="AY414" s="23">
        <v>14.7684</v>
      </c>
      <c r="BA414" s="23">
        <v>27.899100000000001</v>
      </c>
      <c r="BC414" s="24">
        <v>25.515899999999998</v>
      </c>
      <c r="BE414" s="1" t="str">
        <f t="shared" si="6"/>
        <v>No</v>
      </c>
    </row>
    <row r="415" spans="1:57" ht="11.25" customHeight="1">
      <c r="A415" s="7" t="s">
        <v>318</v>
      </c>
      <c r="B415" s="7" t="s">
        <v>319</v>
      </c>
      <c r="C415" s="37" t="s">
        <v>70</v>
      </c>
      <c r="D415" s="296">
        <v>3007</v>
      </c>
      <c r="E415" s="297">
        <v>30007</v>
      </c>
      <c r="F415" s="27" t="s">
        <v>317</v>
      </c>
      <c r="G415" s="73" t="s">
        <v>137</v>
      </c>
      <c r="H415" s="35">
        <v>210111</v>
      </c>
      <c r="I415" s="35">
        <v>54</v>
      </c>
      <c r="J415" s="37" t="s">
        <v>13</v>
      </c>
      <c r="K415" s="37" t="s">
        <v>138</v>
      </c>
      <c r="L415" s="8">
        <v>1</v>
      </c>
      <c r="M415" s="8">
        <v>2287</v>
      </c>
      <c r="N415" s="9"/>
      <c r="O415" s="8">
        <v>861</v>
      </c>
      <c r="P415" s="9"/>
      <c r="Q415" s="8">
        <v>96</v>
      </c>
      <c r="R415" s="9"/>
      <c r="S415" s="8">
        <v>501</v>
      </c>
      <c r="T415" s="9"/>
      <c r="U415" s="8">
        <v>0</v>
      </c>
      <c r="V415" s="9"/>
      <c r="W415" s="33">
        <v>3745</v>
      </c>
      <c r="X415" s="9"/>
      <c r="Y415" s="30">
        <v>2</v>
      </c>
      <c r="Z415" s="9"/>
      <c r="AA415" s="30">
        <v>0</v>
      </c>
      <c r="AB415" s="9"/>
      <c r="AC415" s="30">
        <v>0.5</v>
      </c>
      <c r="AD415" s="9"/>
      <c r="AE415" s="30">
        <v>1.5</v>
      </c>
      <c r="AF415" s="9"/>
      <c r="AG415" s="30">
        <v>0</v>
      </c>
      <c r="AH415" s="9"/>
      <c r="AI415" s="32">
        <v>4</v>
      </c>
      <c r="AJ415" s="12"/>
      <c r="AK415" s="22">
        <v>46756</v>
      </c>
      <c r="AM415" s="22">
        <v>17273</v>
      </c>
      <c r="AO415" s="22">
        <v>1308</v>
      </c>
      <c r="AQ415" s="22">
        <v>5584</v>
      </c>
      <c r="AS415" s="26">
        <v>70921</v>
      </c>
      <c r="AU415" s="23">
        <v>20.444299999999998</v>
      </c>
      <c r="AW415" s="23">
        <v>20.061599999999999</v>
      </c>
      <c r="AY415" s="23">
        <v>13.625</v>
      </c>
      <c r="BA415" s="23">
        <v>11.1457</v>
      </c>
      <c r="BC415" s="24">
        <v>18.9375</v>
      </c>
      <c r="BE415" s="1" t="str">
        <f t="shared" si="6"/>
        <v>No</v>
      </c>
    </row>
    <row r="416" spans="1:57" ht="11.25" customHeight="1">
      <c r="A416" s="7" t="s">
        <v>1040</v>
      </c>
      <c r="B416" s="7" t="s">
        <v>191</v>
      </c>
      <c r="C416" s="37" t="s">
        <v>54</v>
      </c>
      <c r="D416" s="296">
        <v>2003</v>
      </c>
      <c r="E416" s="297">
        <v>20003</v>
      </c>
      <c r="F416" s="27" t="s">
        <v>140</v>
      </c>
      <c r="G416" s="73" t="s">
        <v>137</v>
      </c>
      <c r="H416" s="35">
        <v>158084</v>
      </c>
      <c r="I416" s="35">
        <v>53</v>
      </c>
      <c r="J416" s="37" t="s">
        <v>9</v>
      </c>
      <c r="K416" s="37" t="s">
        <v>138</v>
      </c>
      <c r="L416" s="8">
        <v>7</v>
      </c>
      <c r="M416" s="8">
        <v>19015</v>
      </c>
      <c r="N416" s="9"/>
      <c r="O416" s="8">
        <v>4021</v>
      </c>
      <c r="P416" s="9"/>
      <c r="Q416" s="8">
        <v>1294</v>
      </c>
      <c r="R416" s="9"/>
      <c r="S416" s="8">
        <v>3468</v>
      </c>
      <c r="T416" s="9"/>
      <c r="U416" s="8">
        <v>0</v>
      </c>
      <c r="V416" s="9"/>
      <c r="W416" s="33">
        <v>27798</v>
      </c>
      <c r="X416" s="9"/>
      <c r="Y416" s="30">
        <v>12</v>
      </c>
      <c r="Z416" s="9"/>
      <c r="AA416" s="30">
        <v>2.5</v>
      </c>
      <c r="AB416" s="9"/>
      <c r="AC416" s="30">
        <v>1.25</v>
      </c>
      <c r="AD416" s="9"/>
      <c r="AE416" s="30">
        <v>2</v>
      </c>
      <c r="AF416" s="9"/>
      <c r="AG416" s="30">
        <v>0</v>
      </c>
      <c r="AH416" s="9"/>
      <c r="AI416" s="32">
        <v>17.75</v>
      </c>
      <c r="AJ416" s="12"/>
      <c r="AK416" s="22">
        <v>290035</v>
      </c>
      <c r="AM416" s="22">
        <v>105052</v>
      </c>
      <c r="AO416" s="22">
        <v>20577</v>
      </c>
      <c r="AQ416" s="22">
        <v>88426</v>
      </c>
      <c r="AS416" s="26">
        <v>504090</v>
      </c>
      <c r="AU416" s="23">
        <v>15.253</v>
      </c>
      <c r="AW416" s="23">
        <v>26.125800000000002</v>
      </c>
      <c r="AY416" s="23">
        <v>15.901899999999999</v>
      </c>
      <c r="BA416" s="23">
        <v>25.497699999999998</v>
      </c>
      <c r="BC416" s="24">
        <v>18.134</v>
      </c>
      <c r="BE416" s="1" t="str">
        <f t="shared" si="6"/>
        <v>No</v>
      </c>
    </row>
    <row r="417" spans="1:57" ht="11.25" customHeight="1">
      <c r="A417" s="7" t="s">
        <v>1041</v>
      </c>
      <c r="B417" s="7" t="s">
        <v>518</v>
      </c>
      <c r="C417" s="37" t="s">
        <v>21</v>
      </c>
      <c r="D417" s="296">
        <v>8106</v>
      </c>
      <c r="E417" s="297">
        <v>80106</v>
      </c>
      <c r="F417" s="27" t="s">
        <v>163</v>
      </c>
      <c r="G417" s="73" t="s">
        <v>137</v>
      </c>
      <c r="H417" s="35">
        <v>264465</v>
      </c>
      <c r="I417" s="35">
        <v>53</v>
      </c>
      <c r="J417" s="37" t="s">
        <v>7</v>
      </c>
      <c r="K417" s="37" t="s">
        <v>138</v>
      </c>
      <c r="L417" s="8">
        <v>53</v>
      </c>
      <c r="M417" s="8">
        <v>0</v>
      </c>
      <c r="N417" s="9"/>
      <c r="O417" s="8">
        <v>0</v>
      </c>
      <c r="P417" s="9"/>
      <c r="Q417" s="8">
        <v>0</v>
      </c>
      <c r="R417" s="9"/>
      <c r="S417" s="8">
        <v>3519</v>
      </c>
      <c r="T417" s="9"/>
      <c r="U417" s="8">
        <v>0</v>
      </c>
      <c r="V417" s="9"/>
      <c r="W417" s="33">
        <v>3519</v>
      </c>
      <c r="X417" s="9"/>
      <c r="Y417" s="30">
        <v>0</v>
      </c>
      <c r="Z417" s="9"/>
      <c r="AA417" s="30">
        <v>0</v>
      </c>
      <c r="AB417" s="9"/>
      <c r="AC417" s="30">
        <v>0</v>
      </c>
      <c r="AD417" s="9"/>
      <c r="AE417" s="30">
        <v>8</v>
      </c>
      <c r="AF417" s="9"/>
      <c r="AG417" s="30">
        <v>0</v>
      </c>
      <c r="AH417" s="9"/>
      <c r="AI417" s="32">
        <v>8</v>
      </c>
      <c r="AJ417" s="12"/>
      <c r="AK417" s="22">
        <v>0</v>
      </c>
      <c r="AM417" s="22">
        <v>0</v>
      </c>
      <c r="AO417" s="22">
        <v>0</v>
      </c>
      <c r="AQ417" s="22">
        <v>112500</v>
      </c>
      <c r="AS417" s="26">
        <v>112500</v>
      </c>
      <c r="BA417" s="23">
        <v>31.9693</v>
      </c>
      <c r="BC417" s="24">
        <v>31.9693</v>
      </c>
      <c r="BE417" s="1" t="str">
        <f t="shared" si="6"/>
        <v>No</v>
      </c>
    </row>
    <row r="418" spans="1:57" ht="11.25" customHeight="1">
      <c r="A418" s="7" t="s">
        <v>1040</v>
      </c>
      <c r="B418" s="7" t="s">
        <v>191</v>
      </c>
      <c r="C418" s="37" t="s">
        <v>54</v>
      </c>
      <c r="D418" s="296">
        <v>2003</v>
      </c>
      <c r="E418" s="297">
        <v>20003</v>
      </c>
      <c r="F418" s="27" t="s">
        <v>140</v>
      </c>
      <c r="G418" s="73" t="s">
        <v>137</v>
      </c>
      <c r="H418" s="35">
        <v>158084</v>
      </c>
      <c r="I418" s="35">
        <v>53</v>
      </c>
      <c r="J418" s="37" t="s">
        <v>6</v>
      </c>
      <c r="K418" s="37" t="s">
        <v>138</v>
      </c>
      <c r="L418" s="8">
        <v>36</v>
      </c>
      <c r="M418" s="8">
        <v>120169</v>
      </c>
      <c r="N418" s="9"/>
      <c r="O418" s="8">
        <v>26113</v>
      </c>
      <c r="P418" s="9"/>
      <c r="Q418" s="8">
        <v>4069</v>
      </c>
      <c r="R418" s="9"/>
      <c r="S418" s="8">
        <v>1768</v>
      </c>
      <c r="T418" s="9"/>
      <c r="U418" s="8">
        <v>0</v>
      </c>
      <c r="V418" s="9"/>
      <c r="W418" s="33">
        <v>152119</v>
      </c>
      <c r="X418" s="9"/>
      <c r="Y418" s="30">
        <v>64</v>
      </c>
      <c r="Z418" s="9"/>
      <c r="AA418" s="30">
        <v>16.25</v>
      </c>
      <c r="AB418" s="9"/>
      <c r="AC418" s="30">
        <v>3.05</v>
      </c>
      <c r="AD418" s="9"/>
      <c r="AE418" s="30">
        <v>1</v>
      </c>
      <c r="AF418" s="9"/>
      <c r="AG418" s="30">
        <v>0</v>
      </c>
      <c r="AH418" s="9"/>
      <c r="AI418" s="32">
        <v>84.3</v>
      </c>
      <c r="AJ418" s="12"/>
      <c r="AK418" s="22">
        <v>2693269</v>
      </c>
      <c r="AM418" s="22">
        <v>645322</v>
      </c>
      <c r="AO418" s="22">
        <v>102806</v>
      </c>
      <c r="AQ418" s="22">
        <v>62684</v>
      </c>
      <c r="AS418" s="26">
        <v>3504081</v>
      </c>
      <c r="AU418" s="23">
        <v>22.412299999999998</v>
      </c>
      <c r="AW418" s="23">
        <v>24.712700000000002</v>
      </c>
      <c r="AY418" s="23">
        <v>25.265699999999999</v>
      </c>
      <c r="BA418" s="23">
        <v>35.454799999999999</v>
      </c>
      <c r="BC418" s="24">
        <v>23.0351</v>
      </c>
      <c r="BE418" s="1" t="str">
        <f t="shared" si="6"/>
        <v>No</v>
      </c>
    </row>
    <row r="419" spans="1:57" ht="11.25" customHeight="1">
      <c r="A419" s="7" t="s">
        <v>197</v>
      </c>
      <c r="B419" s="7" t="s">
        <v>198</v>
      </c>
      <c r="C419" s="37" t="s">
        <v>61</v>
      </c>
      <c r="D419" s="296">
        <v>3012</v>
      </c>
      <c r="E419" s="297">
        <v>30012</v>
      </c>
      <c r="F419" s="27" t="s">
        <v>142</v>
      </c>
      <c r="G419" s="73" t="s">
        <v>137</v>
      </c>
      <c r="H419" s="35">
        <v>69014</v>
      </c>
      <c r="I419" s="35">
        <v>53</v>
      </c>
      <c r="J419" s="37" t="s">
        <v>6</v>
      </c>
      <c r="K419" s="37" t="s">
        <v>138</v>
      </c>
      <c r="L419" s="8">
        <v>32</v>
      </c>
      <c r="M419" s="8">
        <v>113666</v>
      </c>
      <c r="N419" s="9"/>
      <c r="O419" s="8">
        <v>28572</v>
      </c>
      <c r="P419" s="9"/>
      <c r="Q419" s="8">
        <v>13469</v>
      </c>
      <c r="R419" s="9"/>
      <c r="S419" s="8">
        <v>20055</v>
      </c>
      <c r="T419" s="9"/>
      <c r="U419" s="8">
        <v>0</v>
      </c>
      <c r="V419" s="9"/>
      <c r="W419" s="33">
        <v>175762</v>
      </c>
      <c r="X419" s="9"/>
      <c r="Y419" s="30">
        <v>68.45</v>
      </c>
      <c r="Z419" s="9"/>
      <c r="AA419" s="30">
        <v>14.98</v>
      </c>
      <c r="AB419" s="9"/>
      <c r="AC419" s="30">
        <v>9</v>
      </c>
      <c r="AD419" s="9"/>
      <c r="AE419" s="30">
        <v>11.29</v>
      </c>
      <c r="AF419" s="9"/>
      <c r="AG419" s="30">
        <v>0</v>
      </c>
      <c r="AH419" s="9"/>
      <c r="AI419" s="32">
        <v>103.72</v>
      </c>
      <c r="AJ419" s="12"/>
      <c r="AK419" s="22">
        <v>2355156</v>
      </c>
      <c r="AM419" s="22">
        <v>610195</v>
      </c>
      <c r="AO419" s="22">
        <v>147940</v>
      </c>
      <c r="AQ419" s="22">
        <v>431456</v>
      </c>
      <c r="AS419" s="26">
        <v>3544747</v>
      </c>
      <c r="AU419" s="23">
        <v>20.72</v>
      </c>
      <c r="AW419" s="23">
        <v>21.356400000000001</v>
      </c>
      <c r="AY419" s="23">
        <v>10.983700000000001</v>
      </c>
      <c r="BA419" s="23">
        <v>21.5136</v>
      </c>
      <c r="BC419" s="24">
        <v>20.167899999999999</v>
      </c>
      <c r="BE419" s="1" t="str">
        <f t="shared" si="6"/>
        <v>No</v>
      </c>
    </row>
    <row r="420" spans="1:57" ht="11.25" customHeight="1">
      <c r="A420" s="7" t="s">
        <v>197</v>
      </c>
      <c r="B420" s="7" t="s">
        <v>198</v>
      </c>
      <c r="C420" s="37" t="s">
        <v>61</v>
      </c>
      <c r="D420" s="296">
        <v>3012</v>
      </c>
      <c r="E420" s="297">
        <v>30012</v>
      </c>
      <c r="F420" s="27" t="s">
        <v>142</v>
      </c>
      <c r="G420" s="73" t="s">
        <v>137</v>
      </c>
      <c r="H420" s="35">
        <v>69014</v>
      </c>
      <c r="I420" s="35">
        <v>53</v>
      </c>
      <c r="J420" s="37" t="s">
        <v>62</v>
      </c>
      <c r="K420" s="37" t="s">
        <v>138</v>
      </c>
      <c r="L420" s="8">
        <v>2</v>
      </c>
      <c r="M420" s="8">
        <v>7099</v>
      </c>
      <c r="N420" s="9"/>
      <c r="O420" s="8">
        <v>824</v>
      </c>
      <c r="P420" s="9"/>
      <c r="Q420" s="8">
        <v>1235</v>
      </c>
      <c r="R420" s="9"/>
      <c r="S420" s="8">
        <v>10579</v>
      </c>
      <c r="T420" s="9"/>
      <c r="U420" s="8">
        <v>0</v>
      </c>
      <c r="V420" s="9"/>
      <c r="W420" s="33">
        <v>19737</v>
      </c>
      <c r="X420" s="9"/>
      <c r="Y420" s="30">
        <v>6.3</v>
      </c>
      <c r="Z420" s="9"/>
      <c r="AA420" s="30">
        <v>0.4</v>
      </c>
      <c r="AB420" s="9"/>
      <c r="AC420" s="30">
        <v>0.6</v>
      </c>
      <c r="AD420" s="9"/>
      <c r="AE420" s="30">
        <v>14.17</v>
      </c>
      <c r="AF420" s="9"/>
      <c r="AG420" s="30">
        <v>0</v>
      </c>
      <c r="AH420" s="9"/>
      <c r="AI420" s="32">
        <v>21.47</v>
      </c>
      <c r="AJ420" s="12"/>
      <c r="AK420" s="22">
        <v>79267</v>
      </c>
      <c r="AM420" s="22">
        <v>12971</v>
      </c>
      <c r="AO420" s="22">
        <v>19457</v>
      </c>
      <c r="AQ420" s="22">
        <v>216340</v>
      </c>
      <c r="AS420" s="26">
        <v>328035</v>
      </c>
      <c r="AU420" s="23">
        <v>11.165900000000001</v>
      </c>
      <c r="AW420" s="23">
        <v>15.7415</v>
      </c>
      <c r="AY420" s="23">
        <v>15.7547</v>
      </c>
      <c r="BA420" s="23">
        <v>20.4499</v>
      </c>
      <c r="BC420" s="24">
        <v>16.6203</v>
      </c>
      <c r="BE420" s="1" t="str">
        <f t="shared" si="6"/>
        <v>No</v>
      </c>
    </row>
    <row r="421" spans="1:57" ht="11.25" customHeight="1">
      <c r="A421" s="7" t="s">
        <v>197</v>
      </c>
      <c r="B421" s="7" t="s">
        <v>198</v>
      </c>
      <c r="C421" s="37" t="s">
        <v>61</v>
      </c>
      <c r="D421" s="296">
        <v>3012</v>
      </c>
      <c r="E421" s="297">
        <v>30012</v>
      </c>
      <c r="F421" s="27" t="s">
        <v>142</v>
      </c>
      <c r="G421" s="73" t="s">
        <v>137</v>
      </c>
      <c r="H421" s="35">
        <v>69014</v>
      </c>
      <c r="I421" s="35">
        <v>53</v>
      </c>
      <c r="J421" s="37" t="s">
        <v>9</v>
      </c>
      <c r="K421" s="37" t="s">
        <v>138</v>
      </c>
      <c r="L421" s="8">
        <v>19</v>
      </c>
      <c r="M421" s="8">
        <v>33377</v>
      </c>
      <c r="N421" s="9"/>
      <c r="O421" s="8">
        <v>5457</v>
      </c>
      <c r="P421" s="9"/>
      <c r="Q421" s="8">
        <v>649</v>
      </c>
      <c r="R421" s="9"/>
      <c r="S421" s="8">
        <v>2724</v>
      </c>
      <c r="T421" s="9"/>
      <c r="U421" s="8">
        <v>0</v>
      </c>
      <c r="V421" s="9"/>
      <c r="W421" s="33">
        <v>42207</v>
      </c>
      <c r="X421" s="9"/>
      <c r="Y421" s="30">
        <v>20.55</v>
      </c>
      <c r="Z421" s="9"/>
      <c r="AA421" s="30">
        <v>3.02</v>
      </c>
      <c r="AB421" s="9"/>
      <c r="AC421" s="30">
        <v>0</v>
      </c>
      <c r="AD421" s="9"/>
      <c r="AE421" s="30">
        <v>1.57</v>
      </c>
      <c r="AF421" s="9"/>
      <c r="AG421" s="30">
        <v>0</v>
      </c>
      <c r="AH421" s="9"/>
      <c r="AI421" s="32">
        <v>25.14</v>
      </c>
      <c r="AJ421" s="12"/>
      <c r="AK421" s="22">
        <v>646214</v>
      </c>
      <c r="AM421" s="22">
        <v>116919</v>
      </c>
      <c r="AO421" s="22">
        <v>7926</v>
      </c>
      <c r="AQ421" s="22">
        <v>84165</v>
      </c>
      <c r="AS421" s="26">
        <v>855224</v>
      </c>
      <c r="AU421" s="23">
        <v>19.3611</v>
      </c>
      <c r="AW421" s="23">
        <v>21.4255</v>
      </c>
      <c r="AY421" s="23">
        <v>12.2126</v>
      </c>
      <c r="BA421" s="23">
        <v>30.897600000000001</v>
      </c>
      <c r="BC421" s="24">
        <v>20.262599999999999</v>
      </c>
      <c r="BE421" s="1" t="str">
        <f t="shared" si="6"/>
        <v>No</v>
      </c>
    </row>
    <row r="422" spans="1:57" ht="11.25" customHeight="1">
      <c r="A422" s="7" t="s">
        <v>1042</v>
      </c>
      <c r="B422" s="7" t="s">
        <v>518</v>
      </c>
      <c r="C422" s="37" t="s">
        <v>21</v>
      </c>
      <c r="D422" s="296">
        <v>8011</v>
      </c>
      <c r="E422" s="297">
        <v>80011</v>
      </c>
      <c r="F422" s="27" t="s">
        <v>140</v>
      </c>
      <c r="G422" s="73" t="s">
        <v>137</v>
      </c>
      <c r="H422" s="35">
        <v>264465</v>
      </c>
      <c r="I422" s="35">
        <v>52</v>
      </c>
      <c r="J422" s="37" t="s">
        <v>17</v>
      </c>
      <c r="K422" s="37" t="s">
        <v>138</v>
      </c>
      <c r="L422" s="8">
        <v>6</v>
      </c>
      <c r="M422" s="8">
        <v>51469</v>
      </c>
      <c r="N422" s="9"/>
      <c r="O422" s="8">
        <v>0</v>
      </c>
      <c r="P422" s="9"/>
      <c r="Q422" s="8">
        <v>1093</v>
      </c>
      <c r="R422" s="9"/>
      <c r="S422" s="8">
        <v>8784</v>
      </c>
      <c r="T422" s="9"/>
      <c r="U422" s="8">
        <v>0</v>
      </c>
      <c r="V422" s="9"/>
      <c r="W422" s="33">
        <v>61346</v>
      </c>
      <c r="X422" s="9"/>
      <c r="Y422" s="30">
        <v>30.16</v>
      </c>
      <c r="Z422" s="9"/>
      <c r="AA422" s="30">
        <v>0</v>
      </c>
      <c r="AB422" s="9"/>
      <c r="AC422" s="30">
        <v>0.71</v>
      </c>
      <c r="AD422" s="9"/>
      <c r="AE422" s="30">
        <v>4.71</v>
      </c>
      <c r="AF422" s="9"/>
      <c r="AG422" s="30">
        <v>0</v>
      </c>
      <c r="AH422" s="9"/>
      <c r="AI422" s="32">
        <v>35.58</v>
      </c>
      <c r="AJ422" s="12"/>
      <c r="AK422" s="22">
        <v>1097818</v>
      </c>
      <c r="AM422" s="22">
        <v>0</v>
      </c>
      <c r="AO422" s="22">
        <v>17393</v>
      </c>
      <c r="AQ422" s="22">
        <v>225376</v>
      </c>
      <c r="AS422" s="26">
        <v>1340587</v>
      </c>
      <c r="AU422" s="23">
        <v>21.329699999999999</v>
      </c>
      <c r="AY422" s="23">
        <v>15.9131</v>
      </c>
      <c r="BA422" s="23">
        <v>25.657599999999999</v>
      </c>
      <c r="BC422" s="24">
        <v>21.852900000000002</v>
      </c>
      <c r="BE422" s="1" t="str">
        <f t="shared" si="6"/>
        <v>No</v>
      </c>
    </row>
    <row r="423" spans="1:57" ht="11.25" customHeight="1">
      <c r="A423" s="7" t="s">
        <v>1043</v>
      </c>
      <c r="B423" s="7" t="s">
        <v>517</v>
      </c>
      <c r="C423" s="37" t="s">
        <v>61</v>
      </c>
      <c r="D423" s="296">
        <v>2169</v>
      </c>
      <c r="E423" s="297">
        <v>20169</v>
      </c>
      <c r="F423" s="27" t="s">
        <v>149</v>
      </c>
      <c r="G423" s="73" t="s">
        <v>137</v>
      </c>
      <c r="H423" s="35">
        <v>18351295</v>
      </c>
      <c r="I423" s="35">
        <v>52</v>
      </c>
      <c r="J423" s="37" t="s">
        <v>13</v>
      </c>
      <c r="K423" s="37" t="s">
        <v>138</v>
      </c>
      <c r="L423" s="8">
        <v>52</v>
      </c>
      <c r="M423" s="8">
        <v>320440</v>
      </c>
      <c r="N423" s="9"/>
      <c r="O423" s="8">
        <v>60836</v>
      </c>
      <c r="P423" s="9"/>
      <c r="Q423" s="8">
        <v>4156</v>
      </c>
      <c r="R423" s="9"/>
      <c r="S423" s="8">
        <v>72041</v>
      </c>
      <c r="T423" s="9"/>
      <c r="U423" s="8">
        <v>0</v>
      </c>
      <c r="V423" s="9"/>
      <c r="W423" s="33">
        <v>457473</v>
      </c>
      <c r="X423" s="9"/>
      <c r="Y423" s="30">
        <v>129</v>
      </c>
      <c r="Z423" s="9"/>
      <c r="AA423" s="30">
        <v>39</v>
      </c>
      <c r="AB423" s="9"/>
      <c r="AC423" s="30">
        <v>2</v>
      </c>
      <c r="AD423" s="9"/>
      <c r="AE423" s="30">
        <v>55</v>
      </c>
      <c r="AF423" s="9"/>
      <c r="AG423" s="30">
        <v>0</v>
      </c>
      <c r="AH423" s="9"/>
      <c r="AI423" s="32">
        <v>225</v>
      </c>
      <c r="AJ423" s="12"/>
      <c r="AK423" s="22">
        <v>4849989</v>
      </c>
      <c r="AM423" s="22">
        <v>1236297</v>
      </c>
      <c r="AO423" s="22">
        <v>67694</v>
      </c>
      <c r="AQ423" s="22">
        <v>1743449</v>
      </c>
      <c r="AS423" s="26">
        <v>7897429</v>
      </c>
      <c r="AU423" s="23">
        <v>15.135400000000001</v>
      </c>
      <c r="AW423" s="23">
        <v>20.3218</v>
      </c>
      <c r="AY423" s="23">
        <v>16.2883</v>
      </c>
      <c r="BA423" s="23">
        <v>24.200800000000001</v>
      </c>
      <c r="BC423" s="24">
        <v>17.263200000000001</v>
      </c>
      <c r="BE423" s="1" t="str">
        <f t="shared" si="6"/>
        <v>No</v>
      </c>
    </row>
    <row r="424" spans="1:57" ht="11.25" customHeight="1">
      <c r="A424" s="7" t="s">
        <v>172</v>
      </c>
      <c r="B424" s="7" t="s">
        <v>173</v>
      </c>
      <c r="C424" s="37" t="s">
        <v>39</v>
      </c>
      <c r="D424" s="296">
        <v>5029</v>
      </c>
      <c r="E424" s="297">
        <v>50029</v>
      </c>
      <c r="F424" s="27" t="s">
        <v>142</v>
      </c>
      <c r="G424" s="73" t="s">
        <v>137</v>
      </c>
      <c r="H424" s="35">
        <v>70585</v>
      </c>
      <c r="I424" s="35">
        <v>52</v>
      </c>
      <c r="J424" s="37" t="s">
        <v>6</v>
      </c>
      <c r="K424" s="37" t="s">
        <v>138</v>
      </c>
      <c r="L424" s="8">
        <v>38</v>
      </c>
      <c r="M424" s="8">
        <v>81483</v>
      </c>
      <c r="N424" s="9"/>
      <c r="O424" s="8">
        <v>16663</v>
      </c>
      <c r="P424" s="9"/>
      <c r="Q424" s="8">
        <v>5719</v>
      </c>
      <c r="R424" s="9"/>
      <c r="S424" s="8">
        <v>15062</v>
      </c>
      <c r="T424" s="9"/>
      <c r="U424" s="8">
        <v>0</v>
      </c>
      <c r="V424" s="9"/>
      <c r="W424" s="33">
        <v>118927</v>
      </c>
      <c r="X424" s="9"/>
      <c r="Y424" s="30">
        <v>44</v>
      </c>
      <c r="Z424" s="9"/>
      <c r="AA424" s="30">
        <v>8</v>
      </c>
      <c r="AB424" s="9"/>
      <c r="AC424" s="30">
        <v>3</v>
      </c>
      <c r="AD424" s="9"/>
      <c r="AE424" s="30">
        <v>8</v>
      </c>
      <c r="AF424" s="9"/>
      <c r="AG424" s="30">
        <v>0</v>
      </c>
      <c r="AH424" s="9"/>
      <c r="AI424" s="32">
        <v>63</v>
      </c>
      <c r="AJ424" s="12"/>
      <c r="AK424" s="22">
        <v>1436494</v>
      </c>
      <c r="AM424" s="22">
        <v>355367</v>
      </c>
      <c r="AO424" s="22">
        <v>111034</v>
      </c>
      <c r="AQ424" s="22">
        <v>360252</v>
      </c>
      <c r="AS424" s="26">
        <v>2263147</v>
      </c>
      <c r="AU424" s="23">
        <v>17.6294</v>
      </c>
      <c r="AW424" s="23">
        <v>21.326699999999999</v>
      </c>
      <c r="AY424" s="23">
        <v>19.414899999999999</v>
      </c>
      <c r="BA424" s="23">
        <v>23.917899999999999</v>
      </c>
      <c r="BC424" s="24">
        <v>19.029699999999998</v>
      </c>
      <c r="BE424" s="1" t="str">
        <f t="shared" si="6"/>
        <v>No</v>
      </c>
    </row>
    <row r="425" spans="1:57" ht="11.25" customHeight="1">
      <c r="A425" s="7" t="s">
        <v>1042</v>
      </c>
      <c r="B425" s="7" t="s">
        <v>518</v>
      </c>
      <c r="C425" s="37" t="s">
        <v>21</v>
      </c>
      <c r="D425" s="296">
        <v>8011</v>
      </c>
      <c r="E425" s="297">
        <v>80011</v>
      </c>
      <c r="F425" s="27" t="s">
        <v>140</v>
      </c>
      <c r="G425" s="73" t="s">
        <v>137</v>
      </c>
      <c r="H425" s="35">
        <v>264465</v>
      </c>
      <c r="I425" s="35">
        <v>52</v>
      </c>
      <c r="J425" s="37" t="s">
        <v>6</v>
      </c>
      <c r="K425" s="37" t="s">
        <v>138</v>
      </c>
      <c r="L425" s="8">
        <v>32</v>
      </c>
      <c r="M425" s="8">
        <v>167026</v>
      </c>
      <c r="N425" s="9"/>
      <c r="O425" s="8">
        <v>0</v>
      </c>
      <c r="P425" s="9"/>
      <c r="Q425" s="8">
        <v>3549</v>
      </c>
      <c r="R425" s="9"/>
      <c r="S425" s="8">
        <v>28507</v>
      </c>
      <c r="T425" s="9"/>
      <c r="U425" s="8">
        <v>0</v>
      </c>
      <c r="V425" s="9"/>
      <c r="W425" s="33">
        <v>199082</v>
      </c>
      <c r="X425" s="9"/>
      <c r="Y425" s="30">
        <v>97.84</v>
      </c>
      <c r="Z425" s="9"/>
      <c r="AA425" s="30">
        <v>0</v>
      </c>
      <c r="AB425" s="9"/>
      <c r="AC425" s="30">
        <v>2.29</v>
      </c>
      <c r="AD425" s="9"/>
      <c r="AE425" s="30">
        <v>15.29</v>
      </c>
      <c r="AF425" s="9"/>
      <c r="AG425" s="30">
        <v>0</v>
      </c>
      <c r="AH425" s="9"/>
      <c r="AI425" s="32">
        <v>115.42</v>
      </c>
      <c r="AJ425" s="12"/>
      <c r="AK425" s="22">
        <v>4032368</v>
      </c>
      <c r="AM425" s="22">
        <v>0</v>
      </c>
      <c r="AO425" s="22">
        <v>63884</v>
      </c>
      <c r="AQ425" s="22">
        <v>827822</v>
      </c>
      <c r="AS425" s="26">
        <v>4924074</v>
      </c>
      <c r="AU425" s="23">
        <v>24.142199999999999</v>
      </c>
      <c r="AY425" s="23">
        <v>18.000599999999999</v>
      </c>
      <c r="BA425" s="23">
        <v>29.039300000000001</v>
      </c>
      <c r="BC425" s="24">
        <v>24.733899999999998</v>
      </c>
      <c r="BE425" s="1" t="str">
        <f t="shared" si="6"/>
        <v>No</v>
      </c>
    </row>
    <row r="426" spans="1:57" ht="11.25" customHeight="1">
      <c r="A426" s="7" t="s">
        <v>172</v>
      </c>
      <c r="B426" s="7" t="s">
        <v>173</v>
      </c>
      <c r="C426" s="37" t="s">
        <v>39</v>
      </c>
      <c r="D426" s="296">
        <v>5029</v>
      </c>
      <c r="E426" s="297">
        <v>50029</v>
      </c>
      <c r="F426" s="27" t="s">
        <v>142</v>
      </c>
      <c r="G426" s="73" t="s">
        <v>137</v>
      </c>
      <c r="H426" s="35">
        <v>70585</v>
      </c>
      <c r="I426" s="35">
        <v>52</v>
      </c>
      <c r="J426" s="37" t="s">
        <v>9</v>
      </c>
      <c r="K426" s="37" t="s">
        <v>138</v>
      </c>
      <c r="L426" s="8">
        <v>14</v>
      </c>
      <c r="M426" s="8">
        <v>38489</v>
      </c>
      <c r="N426" s="9"/>
      <c r="O426" s="8">
        <v>7141</v>
      </c>
      <c r="P426" s="9"/>
      <c r="Q426" s="8">
        <v>2451</v>
      </c>
      <c r="R426" s="9"/>
      <c r="S426" s="8">
        <v>6455</v>
      </c>
      <c r="T426" s="9"/>
      <c r="U426" s="8">
        <v>0</v>
      </c>
      <c r="V426" s="9"/>
      <c r="W426" s="33">
        <v>54536</v>
      </c>
      <c r="X426" s="9"/>
      <c r="Y426" s="30">
        <v>19</v>
      </c>
      <c r="Z426" s="9"/>
      <c r="AA426" s="30">
        <v>4</v>
      </c>
      <c r="AB426" s="9"/>
      <c r="AC426" s="30">
        <v>2</v>
      </c>
      <c r="AD426" s="9"/>
      <c r="AE426" s="30">
        <v>4</v>
      </c>
      <c r="AF426" s="9"/>
      <c r="AG426" s="30">
        <v>0</v>
      </c>
      <c r="AH426" s="9"/>
      <c r="AI426" s="32">
        <v>29</v>
      </c>
      <c r="AJ426" s="12"/>
      <c r="AK426" s="22">
        <v>773497</v>
      </c>
      <c r="AM426" s="22">
        <v>152300</v>
      </c>
      <c r="AO426" s="22">
        <v>47586</v>
      </c>
      <c r="AQ426" s="22">
        <v>177437</v>
      </c>
      <c r="AS426" s="26">
        <v>1150820</v>
      </c>
      <c r="AU426" s="23">
        <v>20.096599999999999</v>
      </c>
      <c r="AW426" s="23">
        <v>21.327500000000001</v>
      </c>
      <c r="AY426" s="23">
        <v>19.414899999999999</v>
      </c>
      <c r="BA426" s="23">
        <v>27.488299999999999</v>
      </c>
      <c r="BC426" s="24">
        <v>21.102</v>
      </c>
      <c r="BE426" s="1" t="str">
        <f t="shared" si="6"/>
        <v>No</v>
      </c>
    </row>
    <row r="427" spans="1:57" ht="11.25" customHeight="1">
      <c r="A427" s="7" t="s">
        <v>1044</v>
      </c>
      <c r="B427" s="7" t="s">
        <v>353</v>
      </c>
      <c r="C427" s="37" t="s">
        <v>68</v>
      </c>
      <c r="D427" s="296">
        <v>6009</v>
      </c>
      <c r="E427" s="297">
        <v>60009</v>
      </c>
      <c r="F427" s="27" t="s">
        <v>140</v>
      </c>
      <c r="G427" s="73" t="s">
        <v>137</v>
      </c>
      <c r="H427" s="35">
        <v>235730</v>
      </c>
      <c r="I427" s="35">
        <v>51</v>
      </c>
      <c r="J427" s="37" t="s">
        <v>6</v>
      </c>
      <c r="K427" s="37" t="s">
        <v>138</v>
      </c>
      <c r="L427" s="8">
        <v>35</v>
      </c>
      <c r="M427" s="8">
        <v>197738</v>
      </c>
      <c r="N427" s="9"/>
      <c r="O427" s="8">
        <v>42624</v>
      </c>
      <c r="P427" s="9"/>
      <c r="Q427" s="8">
        <v>22293</v>
      </c>
      <c r="R427" s="9"/>
      <c r="S427" s="8">
        <v>15543</v>
      </c>
      <c r="T427" s="9"/>
      <c r="U427" s="8">
        <v>0</v>
      </c>
      <c r="V427" s="9"/>
      <c r="W427" s="33">
        <v>278198</v>
      </c>
      <c r="X427" s="9"/>
      <c r="Y427" s="30">
        <v>108</v>
      </c>
      <c r="Z427" s="9"/>
      <c r="AA427" s="30">
        <v>23</v>
      </c>
      <c r="AB427" s="9"/>
      <c r="AC427" s="30">
        <v>12.5</v>
      </c>
      <c r="AD427" s="9"/>
      <c r="AE427" s="30">
        <v>9</v>
      </c>
      <c r="AF427" s="9"/>
      <c r="AG427" s="30">
        <v>0</v>
      </c>
      <c r="AH427" s="9"/>
      <c r="AI427" s="32">
        <v>152.5</v>
      </c>
      <c r="AJ427" s="12"/>
      <c r="AK427" s="22">
        <v>3994957</v>
      </c>
      <c r="AM427" s="22">
        <v>973774</v>
      </c>
      <c r="AO427" s="22">
        <v>270225</v>
      </c>
      <c r="AQ427" s="22">
        <v>278837</v>
      </c>
      <c r="AS427" s="26">
        <v>5517793</v>
      </c>
      <c r="AU427" s="23">
        <v>20.203299999999999</v>
      </c>
      <c r="AW427" s="23">
        <v>22.845700000000001</v>
      </c>
      <c r="AY427" s="23">
        <v>12.121499999999999</v>
      </c>
      <c r="BA427" s="23">
        <v>17.939699999999998</v>
      </c>
      <c r="BC427" s="24">
        <v>19.834</v>
      </c>
      <c r="BE427" s="1" t="str">
        <f t="shared" si="6"/>
        <v>No</v>
      </c>
    </row>
    <row r="428" spans="1:57" ht="11.25" customHeight="1">
      <c r="A428" s="7" t="s">
        <v>573</v>
      </c>
      <c r="B428" s="7" t="s">
        <v>574</v>
      </c>
      <c r="C428" s="37" t="s">
        <v>68</v>
      </c>
      <c r="D428" s="296">
        <v>6102</v>
      </c>
      <c r="E428" s="297">
        <v>60102</v>
      </c>
      <c r="F428" s="27" t="s">
        <v>142</v>
      </c>
      <c r="G428" s="73" t="s">
        <v>137</v>
      </c>
      <c r="H428" s="35">
        <v>92984</v>
      </c>
      <c r="I428" s="35">
        <v>51</v>
      </c>
      <c r="J428" s="37" t="s">
        <v>9</v>
      </c>
      <c r="K428" s="37" t="s">
        <v>138</v>
      </c>
      <c r="L428" s="8">
        <v>35</v>
      </c>
      <c r="M428" s="8">
        <v>64244</v>
      </c>
      <c r="N428" s="9"/>
      <c r="O428" s="8">
        <v>0</v>
      </c>
      <c r="P428" s="9"/>
      <c r="Q428" s="8">
        <v>1030</v>
      </c>
      <c r="R428" s="9"/>
      <c r="S428" s="8">
        <v>13600</v>
      </c>
      <c r="T428" s="9"/>
      <c r="U428" s="8">
        <v>0</v>
      </c>
      <c r="V428" s="9"/>
      <c r="W428" s="33">
        <v>78874</v>
      </c>
      <c r="X428" s="9"/>
      <c r="Y428" s="30">
        <v>57</v>
      </c>
      <c r="Z428" s="9"/>
      <c r="AA428" s="30">
        <v>0</v>
      </c>
      <c r="AB428" s="9"/>
      <c r="AC428" s="30">
        <v>2</v>
      </c>
      <c r="AD428" s="9"/>
      <c r="AE428" s="30">
        <v>7</v>
      </c>
      <c r="AF428" s="9"/>
      <c r="AG428" s="30">
        <v>0</v>
      </c>
      <c r="AH428" s="9"/>
      <c r="AI428" s="32">
        <v>66</v>
      </c>
      <c r="AJ428" s="12"/>
      <c r="AK428" s="22">
        <v>969218</v>
      </c>
      <c r="AM428" s="22">
        <v>0</v>
      </c>
      <c r="AO428" s="22">
        <v>13000</v>
      </c>
      <c r="AQ428" s="22">
        <v>323429</v>
      </c>
      <c r="AS428" s="26">
        <v>1305647</v>
      </c>
      <c r="AU428" s="23">
        <v>15.086499999999999</v>
      </c>
      <c r="AY428" s="23">
        <v>12.6214</v>
      </c>
      <c r="BA428" s="23">
        <v>23.781500000000001</v>
      </c>
      <c r="BC428" s="24">
        <v>16.553599999999999</v>
      </c>
      <c r="BE428" s="1" t="str">
        <f t="shared" si="6"/>
        <v>No</v>
      </c>
    </row>
    <row r="429" spans="1:57" ht="11.25" customHeight="1">
      <c r="A429" s="7" t="s">
        <v>451</v>
      </c>
      <c r="B429" s="7" t="s">
        <v>452</v>
      </c>
      <c r="C429" s="37" t="s">
        <v>30</v>
      </c>
      <c r="D429" s="296">
        <v>5058</v>
      </c>
      <c r="E429" s="297">
        <v>50058</v>
      </c>
      <c r="F429" s="27" t="s">
        <v>142</v>
      </c>
      <c r="G429" s="73" t="s">
        <v>137</v>
      </c>
      <c r="H429" s="35">
        <v>296863</v>
      </c>
      <c r="I429" s="35">
        <v>51</v>
      </c>
      <c r="J429" s="37" t="s">
        <v>9</v>
      </c>
      <c r="K429" s="37" t="s">
        <v>138</v>
      </c>
      <c r="L429" s="8">
        <v>27</v>
      </c>
      <c r="M429" s="8">
        <v>73505</v>
      </c>
      <c r="N429" s="9"/>
      <c r="O429" s="8">
        <v>9299</v>
      </c>
      <c r="P429" s="9"/>
      <c r="Q429" s="8">
        <v>3624</v>
      </c>
      <c r="R429" s="9"/>
      <c r="S429" s="8">
        <v>3459</v>
      </c>
      <c r="T429" s="9"/>
      <c r="U429" s="8">
        <v>0</v>
      </c>
      <c r="V429" s="9"/>
      <c r="W429" s="33">
        <v>89887</v>
      </c>
      <c r="X429" s="9"/>
      <c r="Y429" s="30">
        <v>38.700000000000003</v>
      </c>
      <c r="Z429" s="9"/>
      <c r="AA429" s="30">
        <v>5.4</v>
      </c>
      <c r="AB429" s="9"/>
      <c r="AC429" s="30">
        <v>2.2999999999999998</v>
      </c>
      <c r="AD429" s="9"/>
      <c r="AE429" s="30">
        <v>2</v>
      </c>
      <c r="AF429" s="9"/>
      <c r="AG429" s="30">
        <v>0</v>
      </c>
      <c r="AH429" s="9"/>
      <c r="AI429" s="32">
        <v>48.4</v>
      </c>
      <c r="AJ429" s="12"/>
      <c r="AK429" s="22">
        <v>1463929</v>
      </c>
      <c r="AM429" s="22">
        <v>274770</v>
      </c>
      <c r="AO429" s="22">
        <v>96452</v>
      </c>
      <c r="AQ429" s="22">
        <v>66188</v>
      </c>
      <c r="AS429" s="26">
        <v>1901339</v>
      </c>
      <c r="AU429" s="23">
        <v>19.916</v>
      </c>
      <c r="AW429" s="23">
        <v>29.548300000000001</v>
      </c>
      <c r="AY429" s="23">
        <v>26.614799999999999</v>
      </c>
      <c r="BA429" s="23">
        <v>19.135000000000002</v>
      </c>
      <c r="BC429" s="24">
        <v>21.1525</v>
      </c>
      <c r="BE429" s="1" t="str">
        <f t="shared" si="6"/>
        <v>No</v>
      </c>
    </row>
    <row r="430" spans="1:57" ht="11.25" customHeight="1">
      <c r="A430" s="7" t="s">
        <v>451</v>
      </c>
      <c r="B430" s="7" t="s">
        <v>452</v>
      </c>
      <c r="C430" s="37" t="s">
        <v>30</v>
      </c>
      <c r="D430" s="296">
        <v>5058</v>
      </c>
      <c r="E430" s="297">
        <v>50058</v>
      </c>
      <c r="F430" s="27" t="s">
        <v>142</v>
      </c>
      <c r="G430" s="73" t="s">
        <v>137</v>
      </c>
      <c r="H430" s="35">
        <v>296863</v>
      </c>
      <c r="I430" s="35">
        <v>51</v>
      </c>
      <c r="J430" s="37" t="s">
        <v>6</v>
      </c>
      <c r="K430" s="37" t="s">
        <v>138</v>
      </c>
      <c r="L430" s="8">
        <v>24</v>
      </c>
      <c r="M430" s="8">
        <v>121304</v>
      </c>
      <c r="N430" s="9"/>
      <c r="O430" s="8">
        <v>21723</v>
      </c>
      <c r="P430" s="9"/>
      <c r="Q430" s="8">
        <v>7128</v>
      </c>
      <c r="R430" s="9"/>
      <c r="S430" s="8">
        <v>18161</v>
      </c>
      <c r="T430" s="9"/>
      <c r="U430" s="8">
        <v>0</v>
      </c>
      <c r="V430" s="9"/>
      <c r="W430" s="33">
        <v>168316</v>
      </c>
      <c r="X430" s="9"/>
      <c r="Y430" s="30">
        <v>67.400000000000006</v>
      </c>
      <c r="Z430" s="9"/>
      <c r="AA430" s="30">
        <v>12.9</v>
      </c>
      <c r="AB430" s="9"/>
      <c r="AC430" s="30">
        <v>4.7</v>
      </c>
      <c r="AD430" s="9"/>
      <c r="AE430" s="30">
        <v>10.5</v>
      </c>
      <c r="AF430" s="9"/>
      <c r="AG430" s="30">
        <v>0</v>
      </c>
      <c r="AH430" s="9"/>
      <c r="AI430" s="32">
        <v>95.5</v>
      </c>
      <c r="AJ430" s="12"/>
      <c r="AK430" s="22">
        <v>3006895</v>
      </c>
      <c r="AM430" s="22">
        <v>602956</v>
      </c>
      <c r="AO430" s="22">
        <v>162758</v>
      </c>
      <c r="AQ430" s="22">
        <v>829586</v>
      </c>
      <c r="AS430" s="26">
        <v>4602195</v>
      </c>
      <c r="AU430" s="23">
        <v>24.7881</v>
      </c>
      <c r="AW430" s="23">
        <v>27.756599999999999</v>
      </c>
      <c r="AY430" s="23">
        <v>22.833600000000001</v>
      </c>
      <c r="BA430" s="23">
        <v>45.679499999999997</v>
      </c>
      <c r="BC430" s="24">
        <v>27.342600000000001</v>
      </c>
      <c r="BE430" s="1" t="str">
        <f t="shared" si="6"/>
        <v>No</v>
      </c>
    </row>
    <row r="431" spans="1:57" ht="11.25" customHeight="1">
      <c r="A431" s="7" t="s">
        <v>1044</v>
      </c>
      <c r="B431" s="7" t="s">
        <v>353</v>
      </c>
      <c r="C431" s="37" t="s">
        <v>68</v>
      </c>
      <c r="D431" s="296">
        <v>6009</v>
      </c>
      <c r="E431" s="297">
        <v>60009</v>
      </c>
      <c r="F431" s="27" t="s">
        <v>140</v>
      </c>
      <c r="G431" s="73" t="s">
        <v>137</v>
      </c>
      <c r="H431" s="35">
        <v>235730</v>
      </c>
      <c r="I431" s="35">
        <v>51</v>
      </c>
      <c r="J431" s="37" t="s">
        <v>9</v>
      </c>
      <c r="K431" s="37" t="s">
        <v>138</v>
      </c>
      <c r="L431" s="8">
        <v>16</v>
      </c>
      <c r="M431" s="8">
        <v>40646</v>
      </c>
      <c r="N431" s="9"/>
      <c r="O431" s="8">
        <v>8235</v>
      </c>
      <c r="P431" s="9"/>
      <c r="Q431" s="8">
        <v>4244</v>
      </c>
      <c r="R431" s="9"/>
      <c r="S431" s="8">
        <v>3108</v>
      </c>
      <c r="T431" s="9"/>
      <c r="U431" s="8">
        <v>0</v>
      </c>
      <c r="V431" s="9"/>
      <c r="W431" s="33">
        <v>56233</v>
      </c>
      <c r="X431" s="9"/>
      <c r="Y431" s="30">
        <v>22</v>
      </c>
      <c r="Z431" s="9"/>
      <c r="AA431" s="30">
        <v>4.5</v>
      </c>
      <c r="AB431" s="9"/>
      <c r="AC431" s="30">
        <v>2.5</v>
      </c>
      <c r="AD431" s="9"/>
      <c r="AE431" s="30">
        <v>1.7</v>
      </c>
      <c r="AF431" s="9"/>
      <c r="AG431" s="30">
        <v>0</v>
      </c>
      <c r="AH431" s="9"/>
      <c r="AI431" s="32">
        <v>30.7</v>
      </c>
      <c r="AJ431" s="12"/>
      <c r="AK431" s="22">
        <v>860789</v>
      </c>
      <c r="AM431" s="22">
        <v>167965</v>
      </c>
      <c r="AO431" s="22">
        <v>67557</v>
      </c>
      <c r="AQ431" s="22">
        <v>69710</v>
      </c>
      <c r="AS431" s="26">
        <v>1166021</v>
      </c>
      <c r="AU431" s="23">
        <v>21.177700000000002</v>
      </c>
      <c r="AW431" s="23">
        <v>20.3965</v>
      </c>
      <c r="AY431" s="23">
        <v>15.918200000000001</v>
      </c>
      <c r="BA431" s="23">
        <v>22.429200000000002</v>
      </c>
      <c r="BC431" s="24">
        <v>20.735499999999998</v>
      </c>
      <c r="BE431" s="1" t="str">
        <f t="shared" si="6"/>
        <v>No</v>
      </c>
    </row>
    <row r="432" spans="1:57" ht="11.25" customHeight="1">
      <c r="A432" s="7" t="s">
        <v>573</v>
      </c>
      <c r="B432" s="7" t="s">
        <v>574</v>
      </c>
      <c r="C432" s="37" t="s">
        <v>68</v>
      </c>
      <c r="D432" s="296">
        <v>6102</v>
      </c>
      <c r="E432" s="297">
        <v>60102</v>
      </c>
      <c r="F432" s="27" t="s">
        <v>142</v>
      </c>
      <c r="G432" s="73" t="s">
        <v>137</v>
      </c>
      <c r="H432" s="35">
        <v>92984</v>
      </c>
      <c r="I432" s="35">
        <v>51</v>
      </c>
      <c r="J432" s="37" t="s">
        <v>6</v>
      </c>
      <c r="K432" s="37" t="s">
        <v>138</v>
      </c>
      <c r="L432" s="8">
        <v>16</v>
      </c>
      <c r="M432" s="8">
        <v>32455</v>
      </c>
      <c r="N432" s="9"/>
      <c r="O432" s="8">
        <v>0</v>
      </c>
      <c r="P432" s="9"/>
      <c r="Q432" s="8">
        <v>1036</v>
      </c>
      <c r="R432" s="9"/>
      <c r="S432" s="8">
        <v>4058</v>
      </c>
      <c r="T432" s="9"/>
      <c r="U432" s="8">
        <v>0</v>
      </c>
      <c r="V432" s="9"/>
      <c r="W432" s="33">
        <v>37549</v>
      </c>
      <c r="X432" s="9"/>
      <c r="Y432" s="30">
        <v>14</v>
      </c>
      <c r="Z432" s="9"/>
      <c r="AA432" s="30">
        <v>0</v>
      </c>
      <c r="AB432" s="9"/>
      <c r="AC432" s="30">
        <v>2</v>
      </c>
      <c r="AD432" s="9"/>
      <c r="AE432" s="30">
        <v>2</v>
      </c>
      <c r="AF432" s="9"/>
      <c r="AG432" s="30">
        <v>0</v>
      </c>
      <c r="AH432" s="9"/>
      <c r="AI432" s="32">
        <v>18</v>
      </c>
      <c r="AJ432" s="12"/>
      <c r="AK432" s="22">
        <v>458279</v>
      </c>
      <c r="AM432" s="22">
        <v>0</v>
      </c>
      <c r="AO432" s="22">
        <v>13014</v>
      </c>
      <c r="AQ432" s="22">
        <v>115913</v>
      </c>
      <c r="AS432" s="26">
        <v>587206</v>
      </c>
      <c r="AU432" s="23">
        <v>14.1204</v>
      </c>
      <c r="AY432" s="23">
        <v>12.5618</v>
      </c>
      <c r="BA432" s="23">
        <v>28.5641</v>
      </c>
      <c r="BC432" s="24">
        <v>15.638400000000001</v>
      </c>
      <c r="BE432" s="1" t="str">
        <f t="shared" si="6"/>
        <v>No</v>
      </c>
    </row>
    <row r="433" spans="1:57" ht="11.25" customHeight="1">
      <c r="A433" s="7" t="s">
        <v>1045</v>
      </c>
      <c r="B433" s="7" t="s">
        <v>281</v>
      </c>
      <c r="C433" s="37" t="s">
        <v>28</v>
      </c>
      <c r="D433" s="296">
        <v>4082</v>
      </c>
      <c r="E433" s="297">
        <v>40082</v>
      </c>
      <c r="F433" s="27" t="s">
        <v>140</v>
      </c>
      <c r="G433" s="73" t="s">
        <v>137</v>
      </c>
      <c r="H433" s="35">
        <v>4515419</v>
      </c>
      <c r="I433" s="35">
        <v>50</v>
      </c>
      <c r="J433" s="37" t="s">
        <v>9</v>
      </c>
      <c r="K433" s="37" t="s">
        <v>138</v>
      </c>
      <c r="L433" s="8">
        <v>5</v>
      </c>
      <c r="M433" s="8">
        <v>10708</v>
      </c>
      <c r="N433" s="9"/>
      <c r="O433" s="8">
        <v>0</v>
      </c>
      <c r="P433" s="9"/>
      <c r="Q433" s="8">
        <v>0</v>
      </c>
      <c r="R433" s="9"/>
      <c r="S433" s="8">
        <v>2287</v>
      </c>
      <c r="T433" s="9"/>
      <c r="U433" s="8">
        <v>0</v>
      </c>
      <c r="V433" s="9"/>
      <c r="W433" s="33">
        <v>12995</v>
      </c>
      <c r="X433" s="9"/>
      <c r="Y433" s="30">
        <v>8.5</v>
      </c>
      <c r="Z433" s="9"/>
      <c r="AA433" s="30">
        <v>0</v>
      </c>
      <c r="AB433" s="9"/>
      <c r="AC433" s="30">
        <v>0</v>
      </c>
      <c r="AD433" s="9"/>
      <c r="AE433" s="30">
        <v>1.5</v>
      </c>
      <c r="AF433" s="9"/>
      <c r="AG433" s="30">
        <v>0</v>
      </c>
      <c r="AH433" s="9"/>
      <c r="AI433" s="32">
        <v>10</v>
      </c>
      <c r="AJ433" s="12"/>
      <c r="AK433" s="22">
        <v>137710</v>
      </c>
      <c r="AM433" s="22">
        <v>0</v>
      </c>
      <c r="AO433" s="22">
        <v>0</v>
      </c>
      <c r="AQ433" s="22">
        <v>43909</v>
      </c>
      <c r="AS433" s="26">
        <v>181619</v>
      </c>
      <c r="AU433" s="23">
        <v>12.8605</v>
      </c>
      <c r="BA433" s="23">
        <v>19.199400000000001</v>
      </c>
      <c r="BC433" s="24">
        <v>13.976100000000001</v>
      </c>
      <c r="BE433" s="1" t="str">
        <f t="shared" si="6"/>
        <v>No</v>
      </c>
    </row>
    <row r="434" spans="1:57" ht="11.25" customHeight="1">
      <c r="A434" s="7" t="s">
        <v>1045</v>
      </c>
      <c r="B434" s="7" t="s">
        <v>281</v>
      </c>
      <c r="C434" s="37" t="s">
        <v>28</v>
      </c>
      <c r="D434" s="296">
        <v>4082</v>
      </c>
      <c r="E434" s="297">
        <v>40082</v>
      </c>
      <c r="F434" s="27" t="s">
        <v>140</v>
      </c>
      <c r="G434" s="73" t="s">
        <v>137</v>
      </c>
      <c r="H434" s="35">
        <v>4515419</v>
      </c>
      <c r="I434" s="35">
        <v>50</v>
      </c>
      <c r="J434" s="37" t="s">
        <v>7</v>
      </c>
      <c r="K434" s="37" t="s">
        <v>138</v>
      </c>
      <c r="L434" s="8">
        <v>45</v>
      </c>
      <c r="M434" s="8">
        <v>818</v>
      </c>
      <c r="N434" s="9"/>
      <c r="O434" s="8">
        <v>1293</v>
      </c>
      <c r="P434" s="9"/>
      <c r="Q434" s="8">
        <v>554</v>
      </c>
      <c r="R434" s="9"/>
      <c r="S434" s="8">
        <v>6544</v>
      </c>
      <c r="T434" s="9"/>
      <c r="U434" s="8">
        <v>0</v>
      </c>
      <c r="V434" s="9"/>
      <c r="W434" s="33">
        <v>9209</v>
      </c>
      <c r="X434" s="9"/>
      <c r="Y434" s="30">
        <v>0.5</v>
      </c>
      <c r="Z434" s="9"/>
      <c r="AA434" s="30">
        <v>0.75</v>
      </c>
      <c r="AB434" s="9"/>
      <c r="AC434" s="30">
        <v>0.25</v>
      </c>
      <c r="AD434" s="9"/>
      <c r="AE434" s="30">
        <v>4.5</v>
      </c>
      <c r="AF434" s="9"/>
      <c r="AG434" s="30">
        <v>0</v>
      </c>
      <c r="AH434" s="9"/>
      <c r="AI434" s="32">
        <v>6</v>
      </c>
      <c r="AJ434" s="12"/>
      <c r="AK434" s="22">
        <v>21719</v>
      </c>
      <c r="AM434" s="22">
        <v>25491</v>
      </c>
      <c r="AO434" s="22">
        <v>8496</v>
      </c>
      <c r="AQ434" s="22">
        <v>183332</v>
      </c>
      <c r="AS434" s="26">
        <v>239038</v>
      </c>
      <c r="AU434" s="23">
        <v>26.551300000000001</v>
      </c>
      <c r="AW434" s="23">
        <v>19.714600000000001</v>
      </c>
      <c r="AY434" s="23">
        <v>15.335699999999999</v>
      </c>
      <c r="BA434" s="23">
        <v>28.0153</v>
      </c>
      <c r="BC434" s="24">
        <v>25.957000000000001</v>
      </c>
      <c r="BE434" s="1" t="str">
        <f t="shared" si="6"/>
        <v>No</v>
      </c>
    </row>
    <row r="435" spans="1:57" ht="11.25" customHeight="1">
      <c r="A435" s="7" t="s">
        <v>481</v>
      </c>
      <c r="B435" s="7" t="s">
        <v>482</v>
      </c>
      <c r="C435" s="37" t="s">
        <v>32</v>
      </c>
      <c r="D435" s="296">
        <v>5052</v>
      </c>
      <c r="E435" s="297">
        <v>50052</v>
      </c>
      <c r="F435" s="27" t="s">
        <v>142</v>
      </c>
      <c r="G435" s="73" t="s">
        <v>137</v>
      </c>
      <c r="H435" s="35">
        <v>278165</v>
      </c>
      <c r="I435" s="35">
        <v>50</v>
      </c>
      <c r="J435" s="37" t="s">
        <v>6</v>
      </c>
      <c r="K435" s="37" t="s">
        <v>138</v>
      </c>
      <c r="L435" s="8">
        <v>35</v>
      </c>
      <c r="M435" s="8">
        <v>137877</v>
      </c>
      <c r="N435" s="9"/>
      <c r="O435" s="8">
        <v>20295</v>
      </c>
      <c r="P435" s="9"/>
      <c r="Q435" s="8">
        <v>5773</v>
      </c>
      <c r="R435" s="9"/>
      <c r="S435" s="8">
        <v>19425</v>
      </c>
      <c r="T435" s="9"/>
      <c r="U435" s="8">
        <v>0</v>
      </c>
      <c r="V435" s="9"/>
      <c r="W435" s="33">
        <v>183370</v>
      </c>
      <c r="X435" s="9"/>
      <c r="Y435" s="30">
        <v>62</v>
      </c>
      <c r="Z435" s="9"/>
      <c r="AA435" s="30">
        <v>11.2</v>
      </c>
      <c r="AB435" s="9"/>
      <c r="AC435" s="30">
        <v>4.2</v>
      </c>
      <c r="AD435" s="9"/>
      <c r="AE435" s="30">
        <v>14</v>
      </c>
      <c r="AF435" s="9"/>
      <c r="AG435" s="30">
        <v>0</v>
      </c>
      <c r="AH435" s="9"/>
      <c r="AI435" s="32">
        <v>91.4</v>
      </c>
      <c r="AJ435" s="12"/>
      <c r="AK435" s="22">
        <v>3374518</v>
      </c>
      <c r="AM435" s="22">
        <v>541370</v>
      </c>
      <c r="AO435" s="22">
        <v>60566</v>
      </c>
      <c r="AQ435" s="22">
        <v>254071</v>
      </c>
      <c r="AS435" s="26">
        <v>4230525</v>
      </c>
      <c r="AU435" s="23">
        <v>24.474799999999998</v>
      </c>
      <c r="AW435" s="23">
        <v>26.675000000000001</v>
      </c>
      <c r="AY435" s="23">
        <v>10.491300000000001</v>
      </c>
      <c r="BA435" s="23">
        <v>13.079599999999999</v>
      </c>
      <c r="BC435" s="24">
        <v>23.071000000000002</v>
      </c>
      <c r="BE435" s="1" t="str">
        <f t="shared" si="6"/>
        <v>No</v>
      </c>
    </row>
    <row r="436" spans="1:57" ht="11.25" customHeight="1">
      <c r="A436" s="7" t="s">
        <v>543</v>
      </c>
      <c r="B436" s="7" t="s">
        <v>544</v>
      </c>
      <c r="C436" s="37" t="s">
        <v>57</v>
      </c>
      <c r="D436" s="296">
        <v>5024</v>
      </c>
      <c r="E436" s="297">
        <v>50024</v>
      </c>
      <c r="F436" s="27" t="s">
        <v>142</v>
      </c>
      <c r="G436" s="73" t="s">
        <v>137</v>
      </c>
      <c r="H436" s="35">
        <v>387550</v>
      </c>
      <c r="I436" s="35">
        <v>50</v>
      </c>
      <c r="J436" s="37" t="s">
        <v>6</v>
      </c>
      <c r="K436" s="37" t="s">
        <v>138</v>
      </c>
      <c r="L436" s="8">
        <v>35</v>
      </c>
      <c r="M436" s="8">
        <v>129337</v>
      </c>
      <c r="N436" s="9"/>
      <c r="O436" s="8">
        <v>26039</v>
      </c>
      <c r="P436" s="9"/>
      <c r="Q436" s="8">
        <v>1764</v>
      </c>
      <c r="R436" s="9"/>
      <c r="S436" s="8">
        <v>8617</v>
      </c>
      <c r="T436" s="9"/>
      <c r="U436" s="8">
        <v>0</v>
      </c>
      <c r="V436" s="9"/>
      <c r="W436" s="33">
        <v>165757</v>
      </c>
      <c r="X436" s="9"/>
      <c r="Y436" s="30">
        <v>58</v>
      </c>
      <c r="Z436" s="9"/>
      <c r="AA436" s="30">
        <v>14.4</v>
      </c>
      <c r="AB436" s="9"/>
      <c r="AC436" s="30">
        <v>0.9</v>
      </c>
      <c r="AD436" s="9"/>
      <c r="AE436" s="30">
        <v>4.5</v>
      </c>
      <c r="AF436" s="9"/>
      <c r="AG436" s="30">
        <v>0</v>
      </c>
      <c r="AH436" s="9"/>
      <c r="AI436" s="32">
        <v>77.8</v>
      </c>
      <c r="AJ436" s="12"/>
      <c r="AK436" s="22">
        <v>3090138</v>
      </c>
      <c r="AM436" s="22">
        <v>657813</v>
      </c>
      <c r="AO436" s="22">
        <v>37587</v>
      </c>
      <c r="AQ436" s="22">
        <v>295555</v>
      </c>
      <c r="AS436" s="26">
        <v>4081093</v>
      </c>
      <c r="AU436" s="23">
        <v>23.892099999999999</v>
      </c>
      <c r="AW436" s="23">
        <v>25.262599999999999</v>
      </c>
      <c r="AY436" s="23">
        <v>21.3078</v>
      </c>
      <c r="BA436" s="23">
        <v>34.299100000000003</v>
      </c>
      <c r="BC436" s="24">
        <v>24.620899999999999</v>
      </c>
      <c r="BE436" s="1" t="str">
        <f t="shared" si="6"/>
        <v>No</v>
      </c>
    </row>
    <row r="437" spans="1:57" ht="11.25" customHeight="1">
      <c r="A437" s="7" t="s">
        <v>1046</v>
      </c>
      <c r="B437" s="7" t="s">
        <v>285</v>
      </c>
      <c r="C437" s="37" t="s">
        <v>77</v>
      </c>
      <c r="D437" s="296">
        <v>5099</v>
      </c>
      <c r="E437" s="297">
        <v>50099</v>
      </c>
      <c r="F437" s="27" t="s">
        <v>140</v>
      </c>
      <c r="G437" s="73" t="s">
        <v>137</v>
      </c>
      <c r="H437" s="35">
        <v>102852</v>
      </c>
      <c r="I437" s="35">
        <v>50</v>
      </c>
      <c r="J437" s="37" t="s">
        <v>6</v>
      </c>
      <c r="K437" s="37" t="s">
        <v>138</v>
      </c>
      <c r="L437" s="8">
        <v>16</v>
      </c>
      <c r="M437" s="8">
        <v>53770</v>
      </c>
      <c r="N437" s="9"/>
      <c r="O437" s="8">
        <v>9530</v>
      </c>
      <c r="P437" s="9"/>
      <c r="Q437" s="8">
        <v>0</v>
      </c>
      <c r="R437" s="9"/>
      <c r="S437" s="8">
        <v>5366</v>
      </c>
      <c r="T437" s="9"/>
      <c r="U437" s="8">
        <v>0</v>
      </c>
      <c r="V437" s="9"/>
      <c r="W437" s="33">
        <v>68666</v>
      </c>
      <c r="X437" s="9"/>
      <c r="Y437" s="30">
        <v>29.15</v>
      </c>
      <c r="Z437" s="9"/>
      <c r="AA437" s="30">
        <v>5.22</v>
      </c>
      <c r="AB437" s="9"/>
      <c r="AC437" s="30">
        <v>0</v>
      </c>
      <c r="AD437" s="9"/>
      <c r="AE437" s="30">
        <v>3.63</v>
      </c>
      <c r="AF437" s="9"/>
      <c r="AG437" s="30">
        <v>0</v>
      </c>
      <c r="AH437" s="9"/>
      <c r="AI437" s="32">
        <v>38</v>
      </c>
      <c r="AJ437" s="12"/>
      <c r="AK437" s="22">
        <v>1481148</v>
      </c>
      <c r="AM437" s="22">
        <v>259031</v>
      </c>
      <c r="AO437" s="22">
        <v>0</v>
      </c>
      <c r="AQ437" s="22">
        <v>181111</v>
      </c>
      <c r="AS437" s="26">
        <v>1921290</v>
      </c>
      <c r="AU437" s="23">
        <v>27.545999999999999</v>
      </c>
      <c r="AW437" s="23">
        <v>27.180599999999998</v>
      </c>
      <c r="BA437" s="23">
        <v>33.751600000000003</v>
      </c>
      <c r="BC437" s="24">
        <v>27.9802</v>
      </c>
      <c r="BE437" s="1" t="str">
        <f t="shared" si="6"/>
        <v>No</v>
      </c>
    </row>
    <row r="438" spans="1:57" ht="11.25" customHeight="1">
      <c r="A438" s="7" t="s">
        <v>481</v>
      </c>
      <c r="B438" s="7" t="s">
        <v>482</v>
      </c>
      <c r="C438" s="37" t="s">
        <v>32</v>
      </c>
      <c r="D438" s="296">
        <v>5052</v>
      </c>
      <c r="E438" s="297">
        <v>50052</v>
      </c>
      <c r="F438" s="27" t="s">
        <v>142</v>
      </c>
      <c r="G438" s="73" t="s">
        <v>137</v>
      </c>
      <c r="H438" s="35">
        <v>278165</v>
      </c>
      <c r="I438" s="35">
        <v>50</v>
      </c>
      <c r="J438" s="37" t="s">
        <v>9</v>
      </c>
      <c r="K438" s="37" t="s">
        <v>138</v>
      </c>
      <c r="L438" s="8">
        <v>15</v>
      </c>
      <c r="M438" s="8">
        <v>38475</v>
      </c>
      <c r="N438" s="9"/>
      <c r="O438" s="8">
        <v>5895</v>
      </c>
      <c r="P438" s="9"/>
      <c r="Q438" s="8">
        <v>1315</v>
      </c>
      <c r="R438" s="9"/>
      <c r="S438" s="8">
        <v>4192</v>
      </c>
      <c r="T438" s="9"/>
      <c r="U438" s="8">
        <v>0</v>
      </c>
      <c r="V438" s="9"/>
      <c r="W438" s="33">
        <v>49877</v>
      </c>
      <c r="X438" s="9"/>
      <c r="Y438" s="30">
        <v>18.5</v>
      </c>
      <c r="Z438" s="9"/>
      <c r="AA438" s="30">
        <v>2.8</v>
      </c>
      <c r="AB438" s="9"/>
      <c r="AC438" s="30">
        <v>0.7</v>
      </c>
      <c r="AD438" s="9"/>
      <c r="AE438" s="30">
        <v>2</v>
      </c>
      <c r="AF438" s="9"/>
      <c r="AG438" s="30">
        <v>0</v>
      </c>
      <c r="AH438" s="9"/>
      <c r="AI438" s="32">
        <v>24</v>
      </c>
      <c r="AJ438" s="12"/>
      <c r="AK438" s="22">
        <v>622782</v>
      </c>
      <c r="AM438" s="22">
        <v>157248</v>
      </c>
      <c r="AO438" s="22">
        <v>17593</v>
      </c>
      <c r="AQ438" s="22">
        <v>73798</v>
      </c>
      <c r="AS438" s="26">
        <v>871421</v>
      </c>
      <c r="AU438" s="23">
        <v>16.186699999999998</v>
      </c>
      <c r="AW438" s="23">
        <v>26.674800000000001</v>
      </c>
      <c r="AY438" s="23">
        <v>13.3787</v>
      </c>
      <c r="BA438" s="23">
        <v>17.604500000000002</v>
      </c>
      <c r="BC438" s="24">
        <v>17.471399999999999</v>
      </c>
      <c r="BE438" s="1" t="str">
        <f t="shared" si="6"/>
        <v>No</v>
      </c>
    </row>
    <row r="439" spans="1:57" ht="11.25" customHeight="1">
      <c r="A439" s="7" t="s">
        <v>543</v>
      </c>
      <c r="B439" s="7" t="s">
        <v>544</v>
      </c>
      <c r="C439" s="37" t="s">
        <v>57</v>
      </c>
      <c r="D439" s="296">
        <v>5024</v>
      </c>
      <c r="E439" s="297">
        <v>50024</v>
      </c>
      <c r="F439" s="27" t="s">
        <v>142</v>
      </c>
      <c r="G439" s="73" t="s">
        <v>137</v>
      </c>
      <c r="H439" s="35">
        <v>387550</v>
      </c>
      <c r="I439" s="35">
        <v>50</v>
      </c>
      <c r="J439" s="37" t="s">
        <v>9</v>
      </c>
      <c r="K439" s="37" t="s">
        <v>138</v>
      </c>
      <c r="L439" s="8">
        <v>15</v>
      </c>
      <c r="M439" s="8">
        <v>38478</v>
      </c>
      <c r="N439" s="9"/>
      <c r="O439" s="8">
        <v>1370</v>
      </c>
      <c r="P439" s="9"/>
      <c r="Q439" s="8">
        <v>176</v>
      </c>
      <c r="R439" s="9"/>
      <c r="S439" s="8">
        <v>957</v>
      </c>
      <c r="T439" s="9"/>
      <c r="U439" s="8">
        <v>0</v>
      </c>
      <c r="V439" s="9"/>
      <c r="W439" s="33">
        <v>40981</v>
      </c>
      <c r="X439" s="9"/>
      <c r="Y439" s="30">
        <v>18</v>
      </c>
      <c r="Z439" s="9"/>
      <c r="AA439" s="30">
        <v>0.7</v>
      </c>
      <c r="AB439" s="9"/>
      <c r="AC439" s="30">
        <v>0.1</v>
      </c>
      <c r="AD439" s="9"/>
      <c r="AE439" s="30">
        <v>0.5</v>
      </c>
      <c r="AF439" s="9"/>
      <c r="AG439" s="30">
        <v>0</v>
      </c>
      <c r="AH439" s="9"/>
      <c r="AI439" s="32">
        <v>19.3</v>
      </c>
      <c r="AJ439" s="12"/>
      <c r="AK439" s="22">
        <v>915183</v>
      </c>
      <c r="AM439" s="22">
        <v>31217</v>
      </c>
      <c r="AO439" s="22">
        <v>4176</v>
      </c>
      <c r="AQ439" s="22">
        <v>32839</v>
      </c>
      <c r="AS439" s="26">
        <v>983415</v>
      </c>
      <c r="AU439" s="23">
        <v>23.784600000000001</v>
      </c>
      <c r="AW439" s="23">
        <v>22.786100000000001</v>
      </c>
      <c r="AY439" s="23">
        <v>23.7273</v>
      </c>
      <c r="BA439" s="23">
        <v>34.314500000000002</v>
      </c>
      <c r="BC439" s="24">
        <v>23.9969</v>
      </c>
      <c r="BE439" s="1" t="str">
        <f t="shared" si="6"/>
        <v>No</v>
      </c>
    </row>
    <row r="440" spans="1:57" ht="11.25" customHeight="1">
      <c r="A440" s="7" t="s">
        <v>1047</v>
      </c>
      <c r="B440" s="7" t="s">
        <v>580</v>
      </c>
      <c r="C440" s="37" t="s">
        <v>44</v>
      </c>
      <c r="D440" s="296">
        <v>4172</v>
      </c>
      <c r="E440" s="297">
        <v>40172</v>
      </c>
      <c r="F440" s="27" t="s">
        <v>142</v>
      </c>
      <c r="G440" s="73" t="s">
        <v>137</v>
      </c>
      <c r="H440" s="35">
        <v>212195</v>
      </c>
      <c r="I440" s="35">
        <v>49</v>
      </c>
      <c r="J440" s="37" t="s">
        <v>6</v>
      </c>
      <c r="K440" s="37" t="s">
        <v>138</v>
      </c>
      <c r="L440" s="8">
        <v>6</v>
      </c>
      <c r="M440" s="8">
        <v>25845</v>
      </c>
      <c r="N440" s="9"/>
      <c r="O440" s="8">
        <v>1989</v>
      </c>
      <c r="P440" s="9"/>
      <c r="Q440" s="8">
        <v>0</v>
      </c>
      <c r="R440" s="9"/>
      <c r="S440" s="8">
        <v>7891</v>
      </c>
      <c r="T440" s="9"/>
      <c r="U440" s="8">
        <v>0</v>
      </c>
      <c r="V440" s="9"/>
      <c r="W440" s="33">
        <v>35725</v>
      </c>
      <c r="X440" s="9"/>
      <c r="Y440" s="30">
        <v>20</v>
      </c>
      <c r="Z440" s="9"/>
      <c r="AA440" s="30">
        <v>1</v>
      </c>
      <c r="AB440" s="9"/>
      <c r="AC440" s="30">
        <v>0</v>
      </c>
      <c r="AD440" s="9"/>
      <c r="AE440" s="30">
        <v>4</v>
      </c>
      <c r="AF440" s="9"/>
      <c r="AG440" s="30">
        <v>0</v>
      </c>
      <c r="AH440" s="9"/>
      <c r="AI440" s="32">
        <v>25</v>
      </c>
      <c r="AJ440" s="12"/>
      <c r="AK440" s="22">
        <v>312259</v>
      </c>
      <c r="AM440" s="22">
        <v>42838</v>
      </c>
      <c r="AO440" s="22">
        <v>0</v>
      </c>
      <c r="AQ440" s="22">
        <v>187229</v>
      </c>
      <c r="AS440" s="26">
        <v>542326</v>
      </c>
      <c r="AU440" s="23">
        <v>12.082000000000001</v>
      </c>
      <c r="AW440" s="23">
        <v>21.537500000000001</v>
      </c>
      <c r="BA440" s="23">
        <v>23.726900000000001</v>
      </c>
      <c r="BC440" s="24">
        <v>15.1806</v>
      </c>
      <c r="BE440" s="1" t="str">
        <f t="shared" si="6"/>
        <v>No</v>
      </c>
    </row>
    <row r="441" spans="1:57" ht="11.25" customHeight="1">
      <c r="A441" s="7" t="s">
        <v>1048</v>
      </c>
      <c r="B441" s="7" t="s">
        <v>235</v>
      </c>
      <c r="C441" s="37" t="s">
        <v>12</v>
      </c>
      <c r="D441" s="296">
        <v>9042</v>
      </c>
      <c r="E441" s="297">
        <v>90042</v>
      </c>
      <c r="F441" s="27" t="s">
        <v>140</v>
      </c>
      <c r="G441" s="73" t="s">
        <v>137</v>
      </c>
      <c r="H441" s="35">
        <v>12150996</v>
      </c>
      <c r="I441" s="35">
        <v>49</v>
      </c>
      <c r="J441" s="37" t="s">
        <v>9</v>
      </c>
      <c r="K441" s="37" t="s">
        <v>138</v>
      </c>
      <c r="L441" s="8">
        <v>6</v>
      </c>
      <c r="M441" s="8">
        <v>13924</v>
      </c>
      <c r="N441" s="9"/>
      <c r="O441" s="8">
        <v>1141</v>
      </c>
      <c r="P441" s="9"/>
      <c r="Q441" s="8">
        <v>259</v>
      </c>
      <c r="R441" s="9"/>
      <c r="S441" s="8">
        <v>1777</v>
      </c>
      <c r="T441" s="9"/>
      <c r="U441" s="8">
        <v>0</v>
      </c>
      <c r="V441" s="9"/>
      <c r="W441" s="33">
        <v>17101</v>
      </c>
      <c r="X441" s="9"/>
      <c r="Y441" s="30">
        <v>7.41</v>
      </c>
      <c r="Z441" s="9"/>
      <c r="AA441" s="30">
        <v>0.65</v>
      </c>
      <c r="AB441" s="9"/>
      <c r="AC441" s="30">
        <v>0.14000000000000001</v>
      </c>
      <c r="AD441" s="9"/>
      <c r="AE441" s="30">
        <v>1.1399999999999999</v>
      </c>
      <c r="AF441" s="9"/>
      <c r="AG441" s="30">
        <v>0</v>
      </c>
      <c r="AH441" s="9"/>
      <c r="AI441" s="32">
        <v>9.34</v>
      </c>
      <c r="AJ441" s="12"/>
      <c r="AK441" s="22">
        <v>316538</v>
      </c>
      <c r="AM441" s="22">
        <v>23005</v>
      </c>
      <c r="AO441" s="22">
        <v>5557</v>
      </c>
      <c r="AQ441" s="22">
        <v>63836</v>
      </c>
      <c r="AS441" s="26">
        <v>408936</v>
      </c>
      <c r="AU441" s="23">
        <v>22.7333</v>
      </c>
      <c r="AW441" s="23">
        <v>20.162099999999999</v>
      </c>
      <c r="AY441" s="23">
        <v>21.4556</v>
      </c>
      <c r="BA441" s="23">
        <v>35.923499999999997</v>
      </c>
      <c r="BC441" s="24">
        <v>23.913</v>
      </c>
      <c r="BE441" s="1" t="str">
        <f t="shared" si="6"/>
        <v>No</v>
      </c>
    </row>
    <row r="442" spans="1:57" ht="11.25" customHeight="1">
      <c r="A442" s="7" t="s">
        <v>1048</v>
      </c>
      <c r="B442" s="7" t="s">
        <v>235</v>
      </c>
      <c r="C442" s="37" t="s">
        <v>12</v>
      </c>
      <c r="D442" s="296">
        <v>9042</v>
      </c>
      <c r="E442" s="297">
        <v>90042</v>
      </c>
      <c r="F442" s="27" t="s">
        <v>140</v>
      </c>
      <c r="G442" s="73" t="s">
        <v>137</v>
      </c>
      <c r="H442" s="35">
        <v>12150996</v>
      </c>
      <c r="I442" s="35">
        <v>49</v>
      </c>
      <c r="J442" s="37" t="s">
        <v>6</v>
      </c>
      <c r="K442" s="37" t="s">
        <v>138</v>
      </c>
      <c r="L442" s="8">
        <v>43</v>
      </c>
      <c r="M442" s="8">
        <v>187136</v>
      </c>
      <c r="N442" s="9"/>
      <c r="O442" s="8">
        <v>33583</v>
      </c>
      <c r="P442" s="9"/>
      <c r="Q442" s="8">
        <v>5952</v>
      </c>
      <c r="R442" s="9"/>
      <c r="S442" s="8">
        <v>21331</v>
      </c>
      <c r="T442" s="9"/>
      <c r="U442" s="8">
        <v>0</v>
      </c>
      <c r="V442" s="9"/>
      <c r="W442" s="33">
        <v>248002</v>
      </c>
      <c r="X442" s="9"/>
      <c r="Y442" s="30">
        <v>107.6</v>
      </c>
      <c r="Z442" s="9"/>
      <c r="AA442" s="30">
        <v>18.45</v>
      </c>
      <c r="AB442" s="9"/>
      <c r="AC442" s="30">
        <v>4.04</v>
      </c>
      <c r="AD442" s="9"/>
      <c r="AE442" s="30">
        <v>15.88</v>
      </c>
      <c r="AF442" s="9"/>
      <c r="AG442" s="30">
        <v>0</v>
      </c>
      <c r="AH442" s="9"/>
      <c r="AI442" s="32">
        <v>145.97</v>
      </c>
      <c r="AJ442" s="12"/>
      <c r="AK442" s="22">
        <v>6038605</v>
      </c>
      <c r="AM442" s="22">
        <v>1048350</v>
      </c>
      <c r="AO442" s="22">
        <v>196342</v>
      </c>
      <c r="AQ442" s="22">
        <v>767581</v>
      </c>
      <c r="AS442" s="26">
        <v>8050878</v>
      </c>
      <c r="AU442" s="23">
        <v>32.268500000000003</v>
      </c>
      <c r="AW442" s="23">
        <v>31.216699999999999</v>
      </c>
      <c r="AY442" s="23">
        <v>32.9876</v>
      </c>
      <c r="BA442" s="23">
        <v>35.984299999999998</v>
      </c>
      <c r="BC442" s="24">
        <v>32.463000000000001</v>
      </c>
      <c r="BE442" s="1" t="str">
        <f t="shared" si="6"/>
        <v>No</v>
      </c>
    </row>
    <row r="443" spans="1:57" ht="11.25" customHeight="1">
      <c r="A443" s="7" t="s">
        <v>1047</v>
      </c>
      <c r="B443" s="7" t="s">
        <v>580</v>
      </c>
      <c r="C443" s="37" t="s">
        <v>44</v>
      </c>
      <c r="D443" s="296">
        <v>4172</v>
      </c>
      <c r="E443" s="297">
        <v>40172</v>
      </c>
      <c r="F443" s="27" t="s">
        <v>142</v>
      </c>
      <c r="G443" s="73" t="s">
        <v>137</v>
      </c>
      <c r="H443" s="35">
        <v>212195</v>
      </c>
      <c r="I443" s="35">
        <v>49</v>
      </c>
      <c r="J443" s="37" t="s">
        <v>9</v>
      </c>
      <c r="K443" s="37" t="s">
        <v>138</v>
      </c>
      <c r="L443" s="8">
        <v>43</v>
      </c>
      <c r="M443" s="8">
        <v>82254</v>
      </c>
      <c r="N443" s="9"/>
      <c r="O443" s="8">
        <v>4038</v>
      </c>
      <c r="P443" s="9"/>
      <c r="Q443" s="8">
        <v>0</v>
      </c>
      <c r="R443" s="9"/>
      <c r="S443" s="8">
        <v>11996</v>
      </c>
      <c r="T443" s="9"/>
      <c r="U443" s="8">
        <v>0</v>
      </c>
      <c r="V443" s="9"/>
      <c r="W443" s="33">
        <v>98288</v>
      </c>
      <c r="X443" s="9"/>
      <c r="Y443" s="30">
        <v>51</v>
      </c>
      <c r="Z443" s="9"/>
      <c r="AA443" s="30">
        <v>2</v>
      </c>
      <c r="AB443" s="9"/>
      <c r="AC443" s="30">
        <v>0</v>
      </c>
      <c r="AD443" s="9"/>
      <c r="AE443" s="30">
        <v>6</v>
      </c>
      <c r="AF443" s="9"/>
      <c r="AG443" s="30">
        <v>0</v>
      </c>
      <c r="AH443" s="9"/>
      <c r="AI443" s="32">
        <v>59</v>
      </c>
      <c r="AJ443" s="12"/>
      <c r="AK443" s="22">
        <v>1176352</v>
      </c>
      <c r="AM443" s="22">
        <v>75429</v>
      </c>
      <c r="AO443" s="22">
        <v>0</v>
      </c>
      <c r="AQ443" s="22">
        <v>331113</v>
      </c>
      <c r="AS443" s="26">
        <v>1582894</v>
      </c>
      <c r="AU443" s="23">
        <v>14.301500000000001</v>
      </c>
      <c r="AW443" s="23">
        <v>18.6798</v>
      </c>
      <c r="BA443" s="23">
        <v>27.602</v>
      </c>
      <c r="BC443" s="24">
        <v>16.104700000000001</v>
      </c>
      <c r="BE443" s="1" t="str">
        <f t="shared" si="6"/>
        <v>No</v>
      </c>
    </row>
    <row r="444" spans="1:57" ht="11.25" customHeight="1">
      <c r="A444" s="7" t="s">
        <v>412</v>
      </c>
      <c r="B444" s="7" t="s">
        <v>413</v>
      </c>
      <c r="C444" s="37" t="s">
        <v>8</v>
      </c>
      <c r="D444" s="296">
        <v>4068</v>
      </c>
      <c r="E444" s="297">
        <v>40068</v>
      </c>
      <c r="F444" s="27" t="s">
        <v>163</v>
      </c>
      <c r="G444" s="73" t="s">
        <v>137</v>
      </c>
      <c r="H444" s="35">
        <v>77074</v>
      </c>
      <c r="I444" s="35">
        <v>49</v>
      </c>
      <c r="J444" s="37" t="s">
        <v>9</v>
      </c>
      <c r="K444" s="37" t="s">
        <v>138</v>
      </c>
      <c r="L444" s="8">
        <v>39</v>
      </c>
      <c r="M444" s="8">
        <v>38934</v>
      </c>
      <c r="N444" s="9"/>
      <c r="O444" s="8">
        <v>975</v>
      </c>
      <c r="P444" s="9"/>
      <c r="Q444" s="8">
        <v>0</v>
      </c>
      <c r="R444" s="9"/>
      <c r="S444" s="8">
        <v>3383</v>
      </c>
      <c r="T444" s="9"/>
      <c r="U444" s="8">
        <v>0</v>
      </c>
      <c r="V444" s="9"/>
      <c r="W444" s="33">
        <v>43292</v>
      </c>
      <c r="X444" s="9"/>
      <c r="Y444" s="30">
        <v>30.5</v>
      </c>
      <c r="Z444" s="9"/>
      <c r="AA444" s="30">
        <v>0.5</v>
      </c>
      <c r="AB444" s="9"/>
      <c r="AC444" s="30">
        <v>0</v>
      </c>
      <c r="AD444" s="9"/>
      <c r="AE444" s="30">
        <v>3</v>
      </c>
      <c r="AF444" s="9"/>
      <c r="AG444" s="30">
        <v>0</v>
      </c>
      <c r="AH444" s="9"/>
      <c r="AI444" s="32">
        <v>34</v>
      </c>
      <c r="AJ444" s="12"/>
      <c r="AK444" s="22">
        <v>389066</v>
      </c>
      <c r="AM444" s="22">
        <v>13021</v>
      </c>
      <c r="AO444" s="22">
        <v>0</v>
      </c>
      <c r="AQ444" s="22">
        <v>95033</v>
      </c>
      <c r="AS444" s="26">
        <v>497120</v>
      </c>
      <c r="AU444" s="23">
        <v>9.9930000000000003</v>
      </c>
      <c r="AW444" s="23">
        <v>13.354900000000001</v>
      </c>
      <c r="BA444" s="23">
        <v>28.0913</v>
      </c>
      <c r="BC444" s="24">
        <v>11.483000000000001</v>
      </c>
      <c r="BE444" s="1" t="str">
        <f t="shared" si="6"/>
        <v>No</v>
      </c>
    </row>
    <row r="445" spans="1:57" ht="11.25" customHeight="1">
      <c r="A445" s="7" t="s">
        <v>1049</v>
      </c>
      <c r="B445" s="7" t="s">
        <v>284</v>
      </c>
      <c r="C445" s="37" t="s">
        <v>54</v>
      </c>
      <c r="D445" s="296">
        <v>2010</v>
      </c>
      <c r="E445" s="297">
        <v>20010</v>
      </c>
      <c r="F445" s="27" t="s">
        <v>140</v>
      </c>
      <c r="G445" s="73" t="s">
        <v>137</v>
      </c>
      <c r="H445" s="35">
        <v>423566</v>
      </c>
      <c r="I445" s="35">
        <v>49</v>
      </c>
      <c r="J445" s="37" t="s">
        <v>6</v>
      </c>
      <c r="K445" s="37" t="s">
        <v>138</v>
      </c>
      <c r="L445" s="8">
        <v>34</v>
      </c>
      <c r="M445" s="8">
        <v>112241</v>
      </c>
      <c r="N445" s="9"/>
      <c r="O445" s="8">
        <v>14297</v>
      </c>
      <c r="P445" s="9"/>
      <c r="Q445" s="8">
        <v>1542</v>
      </c>
      <c r="R445" s="9"/>
      <c r="S445" s="8">
        <v>7510</v>
      </c>
      <c r="T445" s="9"/>
      <c r="U445" s="8">
        <v>0</v>
      </c>
      <c r="V445" s="9"/>
      <c r="W445" s="33">
        <v>135590</v>
      </c>
      <c r="X445" s="9"/>
      <c r="Y445" s="30">
        <v>62</v>
      </c>
      <c r="Z445" s="9"/>
      <c r="AA445" s="30">
        <v>7</v>
      </c>
      <c r="AB445" s="9"/>
      <c r="AC445" s="30">
        <v>0.5</v>
      </c>
      <c r="AD445" s="9"/>
      <c r="AE445" s="30">
        <v>4</v>
      </c>
      <c r="AF445" s="9"/>
      <c r="AG445" s="30">
        <v>0</v>
      </c>
      <c r="AH445" s="9"/>
      <c r="AI445" s="32">
        <v>73.5</v>
      </c>
      <c r="AJ445" s="12"/>
      <c r="AK445" s="22">
        <v>2776529</v>
      </c>
      <c r="AM445" s="22">
        <v>392373</v>
      </c>
      <c r="AO445" s="22">
        <v>35670</v>
      </c>
      <c r="AQ445" s="22">
        <v>285362</v>
      </c>
      <c r="AS445" s="26">
        <v>3489934</v>
      </c>
      <c r="AU445" s="23">
        <v>24.737200000000001</v>
      </c>
      <c r="AW445" s="23">
        <v>27.444400000000002</v>
      </c>
      <c r="AY445" s="23">
        <v>23.132300000000001</v>
      </c>
      <c r="BA445" s="23">
        <v>37.997599999999998</v>
      </c>
      <c r="BC445" s="24">
        <v>25.738900000000001</v>
      </c>
      <c r="BE445" s="1" t="str">
        <f t="shared" si="6"/>
        <v>No</v>
      </c>
    </row>
    <row r="446" spans="1:57" ht="11.25" customHeight="1">
      <c r="A446" s="7" t="s">
        <v>438</v>
      </c>
      <c r="B446" s="7" t="s">
        <v>439</v>
      </c>
      <c r="C446" s="37" t="s">
        <v>57</v>
      </c>
      <c r="D446" s="296">
        <v>5021</v>
      </c>
      <c r="E446" s="297">
        <v>50021</v>
      </c>
      <c r="F446" s="27" t="s">
        <v>142</v>
      </c>
      <c r="G446" s="73" t="s">
        <v>137</v>
      </c>
      <c r="H446" s="35">
        <v>569499</v>
      </c>
      <c r="I446" s="35">
        <v>49</v>
      </c>
      <c r="J446" s="37" t="s">
        <v>9</v>
      </c>
      <c r="K446" s="37" t="s">
        <v>138</v>
      </c>
      <c r="L446" s="8">
        <v>26</v>
      </c>
      <c r="M446" s="8">
        <v>60637</v>
      </c>
      <c r="N446" s="9"/>
      <c r="O446" s="8">
        <v>13867</v>
      </c>
      <c r="P446" s="9"/>
      <c r="Q446" s="8">
        <v>2509</v>
      </c>
      <c r="R446" s="9"/>
      <c r="S446" s="8">
        <v>13209</v>
      </c>
      <c r="T446" s="9"/>
      <c r="U446" s="8">
        <v>860</v>
      </c>
      <c r="V446" s="9"/>
      <c r="W446" s="33">
        <v>91082</v>
      </c>
      <c r="X446" s="9"/>
      <c r="Y446" s="30">
        <v>34.950000000000003</v>
      </c>
      <c r="Z446" s="9"/>
      <c r="AA446" s="30">
        <v>8.06</v>
      </c>
      <c r="AB446" s="9"/>
      <c r="AC446" s="30">
        <v>0.45</v>
      </c>
      <c r="AD446" s="9"/>
      <c r="AE446" s="30">
        <v>7.61</v>
      </c>
      <c r="AF446" s="9"/>
      <c r="AG446" s="30">
        <v>0.4</v>
      </c>
      <c r="AH446" s="9"/>
      <c r="AI446" s="32">
        <v>51.47</v>
      </c>
      <c r="AJ446" s="12"/>
      <c r="AK446" s="22">
        <v>1174185</v>
      </c>
      <c r="AM446" s="22">
        <v>354181</v>
      </c>
      <c r="AO446" s="22">
        <v>40906</v>
      </c>
      <c r="AQ446" s="22">
        <v>445289</v>
      </c>
      <c r="AS446" s="26">
        <v>2014561</v>
      </c>
      <c r="AU446" s="23">
        <v>19.3642</v>
      </c>
      <c r="AW446" s="23">
        <v>25.5413</v>
      </c>
      <c r="AY446" s="23">
        <v>16.303699999999999</v>
      </c>
      <c r="BA446" s="23">
        <v>33.710999999999999</v>
      </c>
      <c r="BC446" s="24">
        <v>22.118099999999998</v>
      </c>
      <c r="BE446" s="1" t="str">
        <f t="shared" si="6"/>
        <v>No</v>
      </c>
    </row>
    <row r="447" spans="1:57" ht="11.25" customHeight="1">
      <c r="A447" s="7" t="s">
        <v>438</v>
      </c>
      <c r="B447" s="7" t="s">
        <v>439</v>
      </c>
      <c r="C447" s="37" t="s">
        <v>57</v>
      </c>
      <c r="D447" s="296">
        <v>5021</v>
      </c>
      <c r="E447" s="297">
        <v>50021</v>
      </c>
      <c r="F447" s="27" t="s">
        <v>142</v>
      </c>
      <c r="G447" s="73" t="s">
        <v>137</v>
      </c>
      <c r="H447" s="35">
        <v>569499</v>
      </c>
      <c r="I447" s="35">
        <v>49</v>
      </c>
      <c r="J447" s="37" t="s">
        <v>6</v>
      </c>
      <c r="K447" s="37" t="s">
        <v>138</v>
      </c>
      <c r="L447" s="8">
        <v>23</v>
      </c>
      <c r="M447" s="8">
        <v>107069</v>
      </c>
      <c r="N447" s="9"/>
      <c r="O447" s="8">
        <v>17086</v>
      </c>
      <c r="P447" s="9"/>
      <c r="Q447" s="8">
        <v>3090</v>
      </c>
      <c r="R447" s="9"/>
      <c r="S447" s="8">
        <v>16275</v>
      </c>
      <c r="T447" s="9"/>
      <c r="U447" s="8">
        <v>1060</v>
      </c>
      <c r="V447" s="9"/>
      <c r="W447" s="33">
        <v>144580</v>
      </c>
      <c r="X447" s="9"/>
      <c r="Y447" s="30">
        <v>96.05</v>
      </c>
      <c r="Z447" s="9"/>
      <c r="AA447" s="30">
        <v>9.94</v>
      </c>
      <c r="AB447" s="9"/>
      <c r="AC447" s="30">
        <v>0.55000000000000004</v>
      </c>
      <c r="AD447" s="9"/>
      <c r="AE447" s="30">
        <v>9.39</v>
      </c>
      <c r="AF447" s="9"/>
      <c r="AG447" s="30">
        <v>0.6</v>
      </c>
      <c r="AH447" s="9"/>
      <c r="AI447" s="32">
        <v>116.53</v>
      </c>
      <c r="AJ447" s="12"/>
      <c r="AK447" s="22">
        <v>1446764</v>
      </c>
      <c r="AM447" s="22">
        <v>436402</v>
      </c>
      <c r="AO447" s="22">
        <v>50402</v>
      </c>
      <c r="AQ447" s="22">
        <v>548660</v>
      </c>
      <c r="AS447" s="26">
        <v>2482228</v>
      </c>
      <c r="AU447" s="23">
        <v>13.5124</v>
      </c>
      <c r="AW447" s="23">
        <v>25.541499999999999</v>
      </c>
      <c r="AY447" s="23">
        <v>16.311299999999999</v>
      </c>
      <c r="BA447" s="23">
        <v>33.711799999999997</v>
      </c>
      <c r="BC447" s="24">
        <v>17.168500000000002</v>
      </c>
      <c r="BE447" s="1" t="str">
        <f t="shared" si="6"/>
        <v>No</v>
      </c>
    </row>
    <row r="448" spans="1:57" ht="11.25" customHeight="1">
      <c r="A448" s="7" t="s">
        <v>1049</v>
      </c>
      <c r="B448" s="7" t="s">
        <v>284</v>
      </c>
      <c r="C448" s="37" t="s">
        <v>54</v>
      </c>
      <c r="D448" s="296">
        <v>2010</v>
      </c>
      <c r="E448" s="297">
        <v>20010</v>
      </c>
      <c r="F448" s="27" t="s">
        <v>140</v>
      </c>
      <c r="G448" s="73" t="s">
        <v>137</v>
      </c>
      <c r="H448" s="35">
        <v>423566</v>
      </c>
      <c r="I448" s="35">
        <v>49</v>
      </c>
      <c r="J448" s="37" t="s">
        <v>9</v>
      </c>
      <c r="K448" s="37" t="s">
        <v>138</v>
      </c>
      <c r="L448" s="8">
        <v>15</v>
      </c>
      <c r="M448" s="8">
        <v>61155</v>
      </c>
      <c r="N448" s="9"/>
      <c r="O448" s="8">
        <v>7699</v>
      </c>
      <c r="P448" s="9"/>
      <c r="Q448" s="8">
        <v>725</v>
      </c>
      <c r="R448" s="9"/>
      <c r="S448" s="8">
        <v>5019</v>
      </c>
      <c r="T448" s="9"/>
      <c r="U448" s="8">
        <v>0</v>
      </c>
      <c r="V448" s="9"/>
      <c r="W448" s="33">
        <v>74598</v>
      </c>
      <c r="X448" s="9"/>
      <c r="Y448" s="30">
        <v>32</v>
      </c>
      <c r="Z448" s="9"/>
      <c r="AA448" s="30">
        <v>4</v>
      </c>
      <c r="AB448" s="9"/>
      <c r="AC448" s="30">
        <v>0.5</v>
      </c>
      <c r="AD448" s="9"/>
      <c r="AE448" s="30">
        <v>3</v>
      </c>
      <c r="AF448" s="9"/>
      <c r="AG448" s="30">
        <v>0</v>
      </c>
      <c r="AH448" s="9"/>
      <c r="AI448" s="32">
        <v>39.5</v>
      </c>
      <c r="AJ448" s="12"/>
      <c r="AK448" s="22">
        <v>1326095</v>
      </c>
      <c r="AM448" s="22">
        <v>201432</v>
      </c>
      <c r="AO448" s="22">
        <v>16786</v>
      </c>
      <c r="AQ448" s="22">
        <v>134288</v>
      </c>
      <c r="AS448" s="26">
        <v>1678601</v>
      </c>
      <c r="AU448" s="23">
        <v>21.684200000000001</v>
      </c>
      <c r="AW448" s="23">
        <v>26.163399999999999</v>
      </c>
      <c r="AY448" s="23">
        <v>23.153099999999998</v>
      </c>
      <c r="BA448" s="23">
        <v>26.7559</v>
      </c>
      <c r="BC448" s="24">
        <v>22.501999999999999</v>
      </c>
      <c r="BE448" s="1" t="str">
        <f t="shared" si="6"/>
        <v>No</v>
      </c>
    </row>
    <row r="449" spans="1:57" ht="11.25" customHeight="1">
      <c r="A449" s="7" t="s">
        <v>620</v>
      </c>
      <c r="B449" s="7" t="s">
        <v>621</v>
      </c>
      <c r="C449" s="37" t="s">
        <v>68</v>
      </c>
      <c r="D449" s="296">
        <v>6130</v>
      </c>
      <c r="E449" s="297">
        <v>60130</v>
      </c>
      <c r="F449" s="27" t="s">
        <v>163</v>
      </c>
      <c r="G449" s="73" t="s">
        <v>137</v>
      </c>
      <c r="H449" s="35">
        <v>1758210</v>
      </c>
      <c r="I449" s="35">
        <v>48</v>
      </c>
      <c r="J449" s="37" t="s">
        <v>9</v>
      </c>
      <c r="K449" s="37" t="s">
        <v>138</v>
      </c>
      <c r="L449" s="8">
        <v>48</v>
      </c>
      <c r="M449" s="8">
        <v>111311</v>
      </c>
      <c r="N449" s="9"/>
      <c r="O449" s="8">
        <v>4608</v>
      </c>
      <c r="P449" s="9"/>
      <c r="Q449" s="8">
        <v>0</v>
      </c>
      <c r="R449" s="9"/>
      <c r="S449" s="8">
        <v>6245</v>
      </c>
      <c r="T449" s="9"/>
      <c r="U449" s="8">
        <v>0</v>
      </c>
      <c r="V449" s="9"/>
      <c r="W449" s="33">
        <v>122164</v>
      </c>
      <c r="X449" s="9"/>
      <c r="Y449" s="30">
        <v>67</v>
      </c>
      <c r="Z449" s="9"/>
      <c r="AA449" s="30">
        <v>2</v>
      </c>
      <c r="AB449" s="9"/>
      <c r="AC449" s="30">
        <v>0</v>
      </c>
      <c r="AD449" s="9"/>
      <c r="AE449" s="30">
        <v>3</v>
      </c>
      <c r="AF449" s="9"/>
      <c r="AG449" s="30">
        <v>0</v>
      </c>
      <c r="AH449" s="9"/>
      <c r="AI449" s="32">
        <v>72</v>
      </c>
      <c r="AJ449" s="12"/>
      <c r="AK449" s="22">
        <v>972405</v>
      </c>
      <c r="AM449" s="22">
        <v>62060</v>
      </c>
      <c r="AO449" s="22">
        <v>0</v>
      </c>
      <c r="AQ449" s="22">
        <v>227043</v>
      </c>
      <c r="AS449" s="26">
        <v>1261508</v>
      </c>
      <c r="AU449" s="23">
        <v>8.7359000000000009</v>
      </c>
      <c r="AW449" s="23">
        <v>13.4679</v>
      </c>
      <c r="BA449" s="23">
        <v>36.356000000000002</v>
      </c>
      <c r="BC449" s="24">
        <v>10.3263</v>
      </c>
      <c r="BE449" s="1" t="str">
        <f t="shared" si="6"/>
        <v>No</v>
      </c>
    </row>
    <row r="450" spans="1:57" ht="11.25" customHeight="1">
      <c r="A450" s="7" t="s">
        <v>597</v>
      </c>
      <c r="B450" s="7" t="s">
        <v>598</v>
      </c>
      <c r="C450" s="37" t="s">
        <v>48</v>
      </c>
      <c r="D450" s="296">
        <v>2204</v>
      </c>
      <c r="E450" s="297">
        <v>20204</v>
      </c>
      <c r="F450" s="27" t="s">
        <v>158</v>
      </c>
      <c r="G450" s="73" t="s">
        <v>137</v>
      </c>
      <c r="H450" s="35">
        <v>5441567</v>
      </c>
      <c r="I450" s="35">
        <v>47</v>
      </c>
      <c r="J450" s="37" t="s">
        <v>9</v>
      </c>
      <c r="K450" s="37" t="s">
        <v>138</v>
      </c>
      <c r="L450" s="8">
        <v>47</v>
      </c>
      <c r="M450" s="8">
        <v>96276</v>
      </c>
      <c r="N450" s="9"/>
      <c r="O450" s="8">
        <v>4176</v>
      </c>
      <c r="P450" s="9"/>
      <c r="Q450" s="8">
        <v>0</v>
      </c>
      <c r="R450" s="9"/>
      <c r="S450" s="8">
        <v>4680</v>
      </c>
      <c r="T450" s="9"/>
      <c r="U450" s="8">
        <v>0</v>
      </c>
      <c r="V450" s="9"/>
      <c r="W450" s="33">
        <v>105132</v>
      </c>
      <c r="X450" s="9"/>
      <c r="Y450" s="30">
        <v>76</v>
      </c>
      <c r="Z450" s="9"/>
      <c r="AA450" s="30">
        <v>2</v>
      </c>
      <c r="AB450" s="9"/>
      <c r="AC450" s="30">
        <v>0</v>
      </c>
      <c r="AD450" s="9"/>
      <c r="AE450" s="30">
        <v>3</v>
      </c>
      <c r="AF450" s="9"/>
      <c r="AG450" s="30">
        <v>0</v>
      </c>
      <c r="AH450" s="9"/>
      <c r="AI450" s="32">
        <v>81</v>
      </c>
      <c r="AJ450" s="12"/>
      <c r="AK450" s="22">
        <v>1485092</v>
      </c>
      <c r="AM450" s="22">
        <v>111646</v>
      </c>
      <c r="AO450" s="22">
        <v>0</v>
      </c>
      <c r="AQ450" s="22">
        <v>198136</v>
      </c>
      <c r="AS450" s="26">
        <v>1794874</v>
      </c>
      <c r="AU450" s="23">
        <v>15.4254</v>
      </c>
      <c r="AW450" s="23">
        <v>26.735199999999999</v>
      </c>
      <c r="BA450" s="23">
        <v>42.336799999999997</v>
      </c>
      <c r="BC450" s="24">
        <v>17.072600000000001</v>
      </c>
      <c r="BE450" s="1" t="str">
        <f t="shared" ref="BE450:BE513" si="7">IF(BD450&amp;BB450&amp;AZ450&amp;AX450&amp;AV450&amp;AT450&amp;AR450&amp;AP450&amp;AN450&amp;AL450&amp;AJ450&amp;AH450&amp;AF450&amp;AD450&amp;AB450&amp;Z450&amp;X450&amp;V450&amp;T450&amp;R450&amp;P450&amp;N450&lt;&gt;"","Yes","No")</f>
        <v>No</v>
      </c>
    </row>
    <row r="451" spans="1:57" ht="11.25" customHeight="1">
      <c r="A451" s="7" t="s">
        <v>185</v>
      </c>
      <c r="B451" s="7" t="s">
        <v>186</v>
      </c>
      <c r="C451" s="37" t="s">
        <v>30</v>
      </c>
      <c r="D451" s="296">
        <v>5047</v>
      </c>
      <c r="E451" s="297">
        <v>50047</v>
      </c>
      <c r="F451" s="27" t="s">
        <v>142</v>
      </c>
      <c r="G451" s="73" t="s">
        <v>137</v>
      </c>
      <c r="H451" s="35">
        <v>132600</v>
      </c>
      <c r="I451" s="35">
        <v>47</v>
      </c>
      <c r="J451" s="37" t="s">
        <v>6</v>
      </c>
      <c r="K451" s="37" t="s">
        <v>138</v>
      </c>
      <c r="L451" s="8">
        <v>32</v>
      </c>
      <c r="M451" s="8">
        <v>154473</v>
      </c>
      <c r="N451" s="9"/>
      <c r="O451" s="8">
        <v>19098</v>
      </c>
      <c r="P451" s="9"/>
      <c r="Q451" s="8">
        <v>8987</v>
      </c>
      <c r="R451" s="9"/>
      <c r="S451" s="8">
        <v>15045</v>
      </c>
      <c r="T451" s="9"/>
      <c r="U451" s="8">
        <v>0</v>
      </c>
      <c r="V451" s="9"/>
      <c r="W451" s="33">
        <v>197603</v>
      </c>
      <c r="X451" s="9"/>
      <c r="Y451" s="30">
        <v>82.4</v>
      </c>
      <c r="Z451" s="9"/>
      <c r="AA451" s="30">
        <v>10.71</v>
      </c>
      <c r="AB451" s="9"/>
      <c r="AC451" s="30">
        <v>5.04</v>
      </c>
      <c r="AD451" s="9"/>
      <c r="AE451" s="30">
        <v>7.7</v>
      </c>
      <c r="AF451" s="9"/>
      <c r="AG451" s="30">
        <v>0</v>
      </c>
      <c r="AH451" s="9"/>
      <c r="AI451" s="32">
        <v>105.85</v>
      </c>
      <c r="AJ451" s="12"/>
      <c r="AK451" s="22">
        <v>3426125</v>
      </c>
      <c r="AM451" s="22">
        <v>491872</v>
      </c>
      <c r="AO451" s="22">
        <v>231469</v>
      </c>
      <c r="AQ451" s="22">
        <v>425874</v>
      </c>
      <c r="AS451" s="26">
        <v>4575340</v>
      </c>
      <c r="AU451" s="23">
        <v>22.179400000000001</v>
      </c>
      <c r="AW451" s="23">
        <v>25.755199999999999</v>
      </c>
      <c r="AY451" s="23">
        <v>25.756</v>
      </c>
      <c r="BA451" s="23">
        <v>28.306699999999999</v>
      </c>
      <c r="BC451" s="24">
        <v>23.154199999999999</v>
      </c>
      <c r="BE451" s="1" t="str">
        <f t="shared" si="7"/>
        <v>No</v>
      </c>
    </row>
    <row r="452" spans="1:57" ht="11.25" customHeight="1">
      <c r="A452" s="7" t="s">
        <v>568</v>
      </c>
      <c r="B452" s="7" t="s">
        <v>569</v>
      </c>
      <c r="C452" s="37" t="s">
        <v>12</v>
      </c>
      <c r="D452" s="296">
        <v>9206</v>
      </c>
      <c r="E452" s="297">
        <v>90206</v>
      </c>
      <c r="F452" s="27" t="s">
        <v>142</v>
      </c>
      <c r="G452" s="73" t="s">
        <v>137</v>
      </c>
      <c r="H452" s="35">
        <v>59219</v>
      </c>
      <c r="I452" s="35">
        <v>47</v>
      </c>
      <c r="J452" s="37" t="s">
        <v>6</v>
      </c>
      <c r="K452" s="37" t="s">
        <v>138</v>
      </c>
      <c r="L452" s="8">
        <v>25</v>
      </c>
      <c r="M452" s="8">
        <v>109551</v>
      </c>
      <c r="N452" s="9"/>
      <c r="O452" s="8">
        <v>16448</v>
      </c>
      <c r="P452" s="9"/>
      <c r="Q452" s="8">
        <v>0</v>
      </c>
      <c r="R452" s="9"/>
      <c r="S452" s="8">
        <v>7078</v>
      </c>
      <c r="T452" s="9"/>
      <c r="U452" s="8">
        <v>0</v>
      </c>
      <c r="V452" s="9"/>
      <c r="W452" s="33">
        <v>133077</v>
      </c>
      <c r="X452" s="9"/>
      <c r="Y452" s="30">
        <v>69.459999999999994</v>
      </c>
      <c r="Z452" s="9"/>
      <c r="AA452" s="30">
        <v>8.73</v>
      </c>
      <c r="AB452" s="9"/>
      <c r="AC452" s="30">
        <v>0</v>
      </c>
      <c r="AD452" s="9"/>
      <c r="AE452" s="30">
        <v>3.94</v>
      </c>
      <c r="AF452" s="9"/>
      <c r="AG452" s="30">
        <v>0</v>
      </c>
      <c r="AH452" s="9"/>
      <c r="AI452" s="32">
        <v>82.13</v>
      </c>
      <c r="AJ452" s="12"/>
      <c r="AK452" s="22">
        <v>2078815</v>
      </c>
      <c r="AM452" s="22">
        <v>466969</v>
      </c>
      <c r="AO452" s="22">
        <v>0</v>
      </c>
      <c r="AQ452" s="22">
        <v>264593</v>
      </c>
      <c r="AS452" s="26">
        <v>2810377</v>
      </c>
      <c r="AU452" s="23">
        <v>18.9758</v>
      </c>
      <c r="AW452" s="23">
        <v>28.390599999999999</v>
      </c>
      <c r="BA452" s="23">
        <v>37.3825</v>
      </c>
      <c r="BC452" s="24">
        <v>21.118400000000001</v>
      </c>
      <c r="BE452" s="1" t="str">
        <f t="shared" si="7"/>
        <v>No</v>
      </c>
    </row>
    <row r="453" spans="1:57" ht="11.25" customHeight="1">
      <c r="A453" s="7" t="s">
        <v>568</v>
      </c>
      <c r="B453" s="7" t="s">
        <v>569</v>
      </c>
      <c r="C453" s="37" t="s">
        <v>12</v>
      </c>
      <c r="D453" s="296">
        <v>9206</v>
      </c>
      <c r="E453" s="297">
        <v>90206</v>
      </c>
      <c r="F453" s="27" t="s">
        <v>142</v>
      </c>
      <c r="G453" s="73" t="s">
        <v>137</v>
      </c>
      <c r="H453" s="35">
        <v>59219</v>
      </c>
      <c r="I453" s="35">
        <v>47</v>
      </c>
      <c r="J453" s="37" t="s">
        <v>9</v>
      </c>
      <c r="K453" s="37" t="s">
        <v>138</v>
      </c>
      <c r="L453" s="8">
        <v>22</v>
      </c>
      <c r="M453" s="8">
        <v>68026</v>
      </c>
      <c r="N453" s="9"/>
      <c r="O453" s="8">
        <v>11567</v>
      </c>
      <c r="P453" s="9"/>
      <c r="Q453" s="8">
        <v>0</v>
      </c>
      <c r="R453" s="9"/>
      <c r="S453" s="8">
        <v>5536</v>
      </c>
      <c r="T453" s="9"/>
      <c r="U453" s="8">
        <v>0</v>
      </c>
      <c r="V453" s="9"/>
      <c r="W453" s="33">
        <v>85129</v>
      </c>
      <c r="X453" s="9"/>
      <c r="Y453" s="30">
        <v>37.130000000000003</v>
      </c>
      <c r="Z453" s="9"/>
      <c r="AA453" s="30">
        <v>6.2</v>
      </c>
      <c r="AB453" s="9"/>
      <c r="AC453" s="30">
        <v>0</v>
      </c>
      <c r="AD453" s="9"/>
      <c r="AE453" s="30">
        <v>3.08</v>
      </c>
      <c r="AF453" s="9"/>
      <c r="AG453" s="30">
        <v>0</v>
      </c>
      <c r="AH453" s="9"/>
      <c r="AI453" s="32">
        <v>46.41</v>
      </c>
      <c r="AJ453" s="12"/>
      <c r="AK453" s="22">
        <v>1295989</v>
      </c>
      <c r="AM453" s="22">
        <v>344391</v>
      </c>
      <c r="AO453" s="22">
        <v>0</v>
      </c>
      <c r="AQ453" s="22">
        <v>206946</v>
      </c>
      <c r="AS453" s="26">
        <v>1847326</v>
      </c>
      <c r="AU453" s="23">
        <v>19.051400000000001</v>
      </c>
      <c r="AW453" s="23">
        <v>29.773599999999998</v>
      </c>
      <c r="BA453" s="23">
        <v>37.381900000000002</v>
      </c>
      <c r="BC453" s="24">
        <v>21.700299999999999</v>
      </c>
      <c r="BE453" s="1" t="str">
        <f t="shared" si="7"/>
        <v>No</v>
      </c>
    </row>
    <row r="454" spans="1:57" ht="11.25" customHeight="1">
      <c r="A454" s="7" t="s">
        <v>185</v>
      </c>
      <c r="B454" s="7" t="s">
        <v>186</v>
      </c>
      <c r="C454" s="37" t="s">
        <v>30</v>
      </c>
      <c r="D454" s="296">
        <v>5047</v>
      </c>
      <c r="E454" s="297">
        <v>50047</v>
      </c>
      <c r="F454" s="27" t="s">
        <v>142</v>
      </c>
      <c r="G454" s="73" t="s">
        <v>137</v>
      </c>
      <c r="H454" s="35">
        <v>132600</v>
      </c>
      <c r="I454" s="35">
        <v>47</v>
      </c>
      <c r="J454" s="37" t="s">
        <v>9</v>
      </c>
      <c r="K454" s="37" t="s">
        <v>138</v>
      </c>
      <c r="L454" s="8">
        <v>15</v>
      </c>
      <c r="M454" s="8">
        <v>38618</v>
      </c>
      <c r="N454" s="9"/>
      <c r="O454" s="8">
        <v>6366</v>
      </c>
      <c r="P454" s="9"/>
      <c r="Q454" s="8">
        <v>2996</v>
      </c>
      <c r="R454" s="9"/>
      <c r="S454" s="8">
        <v>6448</v>
      </c>
      <c r="T454" s="9"/>
      <c r="U454" s="8">
        <v>0</v>
      </c>
      <c r="V454" s="9"/>
      <c r="W454" s="33">
        <v>54428</v>
      </c>
      <c r="X454" s="9"/>
      <c r="Y454" s="30">
        <v>20.6</v>
      </c>
      <c r="Z454" s="9"/>
      <c r="AA454" s="30">
        <v>3.57</v>
      </c>
      <c r="AB454" s="9"/>
      <c r="AC454" s="30">
        <v>1.68</v>
      </c>
      <c r="AD454" s="9"/>
      <c r="AE454" s="30">
        <v>3.3</v>
      </c>
      <c r="AF454" s="9"/>
      <c r="AG454" s="30">
        <v>0</v>
      </c>
      <c r="AH454" s="9"/>
      <c r="AI454" s="32">
        <v>29.15</v>
      </c>
      <c r="AJ454" s="12"/>
      <c r="AK454" s="22">
        <v>936069</v>
      </c>
      <c r="AM454" s="22">
        <v>153794</v>
      </c>
      <c r="AO454" s="22">
        <v>72374</v>
      </c>
      <c r="AQ454" s="22">
        <v>236596</v>
      </c>
      <c r="AS454" s="26">
        <v>1398833</v>
      </c>
      <c r="AU454" s="23">
        <v>24.2392</v>
      </c>
      <c r="AW454" s="23">
        <v>24.1587</v>
      </c>
      <c r="AY454" s="23">
        <v>24.1569</v>
      </c>
      <c r="BA454" s="23">
        <v>36.692900000000002</v>
      </c>
      <c r="BC454" s="24">
        <v>25.700600000000001</v>
      </c>
      <c r="BE454" s="1" t="str">
        <f t="shared" si="7"/>
        <v>No</v>
      </c>
    </row>
    <row r="455" spans="1:57" ht="11.25" customHeight="1">
      <c r="A455" s="7" t="s">
        <v>1050</v>
      </c>
      <c r="B455" s="7" t="s">
        <v>162</v>
      </c>
      <c r="C455" s="37" t="s">
        <v>70</v>
      </c>
      <c r="D455" s="296">
        <v>3091</v>
      </c>
      <c r="E455" s="297">
        <v>30091</v>
      </c>
      <c r="F455" s="27" t="s">
        <v>140</v>
      </c>
      <c r="G455" s="73" t="s">
        <v>137</v>
      </c>
      <c r="H455" s="35">
        <v>88542</v>
      </c>
      <c r="I455" s="35">
        <v>46</v>
      </c>
      <c r="J455" s="37" t="s">
        <v>9</v>
      </c>
      <c r="K455" s="37" t="s">
        <v>138</v>
      </c>
      <c r="L455" s="8">
        <v>9</v>
      </c>
      <c r="M455" s="8">
        <v>25501</v>
      </c>
      <c r="N455" s="9"/>
      <c r="O455" s="8">
        <v>2862</v>
      </c>
      <c r="P455" s="9"/>
      <c r="Q455" s="8">
        <v>49</v>
      </c>
      <c r="R455" s="9"/>
      <c r="S455" s="8">
        <v>4239</v>
      </c>
      <c r="T455" s="9"/>
      <c r="U455" s="8">
        <v>0</v>
      </c>
      <c r="V455" s="9"/>
      <c r="W455" s="33">
        <v>32651</v>
      </c>
      <c r="X455" s="9"/>
      <c r="Y455" s="30">
        <v>21.5</v>
      </c>
      <c r="Z455" s="9"/>
      <c r="AA455" s="30">
        <v>1.83</v>
      </c>
      <c r="AB455" s="9"/>
      <c r="AC455" s="30">
        <v>0.03</v>
      </c>
      <c r="AD455" s="9"/>
      <c r="AE455" s="30">
        <v>2.25</v>
      </c>
      <c r="AF455" s="9"/>
      <c r="AG455" s="30">
        <v>0</v>
      </c>
      <c r="AH455" s="9"/>
      <c r="AI455" s="32">
        <v>25.61</v>
      </c>
      <c r="AJ455" s="12"/>
      <c r="AK455" s="22">
        <v>406037</v>
      </c>
      <c r="AM455" s="22">
        <v>58763</v>
      </c>
      <c r="AO455" s="22">
        <v>1564</v>
      </c>
      <c r="AQ455" s="22">
        <v>138983</v>
      </c>
      <c r="AS455" s="26">
        <v>605347</v>
      </c>
      <c r="AU455" s="23">
        <v>15.9224</v>
      </c>
      <c r="AW455" s="23">
        <v>20.5321</v>
      </c>
      <c r="AY455" s="23">
        <v>31.918399999999998</v>
      </c>
      <c r="BA455" s="23">
        <v>32.786700000000003</v>
      </c>
      <c r="BC455" s="24">
        <v>18.539899999999999</v>
      </c>
      <c r="BE455" s="1" t="str">
        <f t="shared" si="7"/>
        <v>No</v>
      </c>
    </row>
    <row r="456" spans="1:57" ht="11.25" customHeight="1">
      <c r="A456" s="7" t="s">
        <v>1051</v>
      </c>
      <c r="B456" s="7" t="s">
        <v>270</v>
      </c>
      <c r="C456" s="37" t="s">
        <v>12</v>
      </c>
      <c r="D456" s="296">
        <v>9039</v>
      </c>
      <c r="E456" s="297">
        <v>90039</v>
      </c>
      <c r="F456" s="27" t="s">
        <v>140</v>
      </c>
      <c r="G456" s="73" t="s">
        <v>137</v>
      </c>
      <c r="H456" s="35">
        <v>12150996</v>
      </c>
      <c r="I456" s="35">
        <v>46</v>
      </c>
      <c r="J456" s="37" t="s">
        <v>6</v>
      </c>
      <c r="K456" s="37" t="s">
        <v>138</v>
      </c>
      <c r="L456" s="8">
        <v>44</v>
      </c>
      <c r="M456" s="8">
        <v>250993</v>
      </c>
      <c r="N456" s="9"/>
      <c r="O456" s="8">
        <v>39544</v>
      </c>
      <c r="P456" s="9"/>
      <c r="Q456" s="8">
        <v>1664</v>
      </c>
      <c r="R456" s="9"/>
      <c r="S456" s="8">
        <v>28537</v>
      </c>
      <c r="T456" s="9"/>
      <c r="U456" s="8">
        <v>0</v>
      </c>
      <c r="V456" s="9"/>
      <c r="W456" s="33">
        <v>320738</v>
      </c>
      <c r="X456" s="9"/>
      <c r="Y456" s="30">
        <v>134.13</v>
      </c>
      <c r="Z456" s="9"/>
      <c r="AA456" s="30">
        <v>20</v>
      </c>
      <c r="AB456" s="9"/>
      <c r="AC456" s="30">
        <v>1</v>
      </c>
      <c r="AD456" s="9"/>
      <c r="AE456" s="30">
        <v>15.5</v>
      </c>
      <c r="AF456" s="9"/>
      <c r="AG456" s="30">
        <v>0</v>
      </c>
      <c r="AH456" s="9"/>
      <c r="AI456" s="32">
        <v>170.63</v>
      </c>
      <c r="AJ456" s="12"/>
      <c r="AK456" s="22">
        <v>7048309</v>
      </c>
      <c r="AM456" s="22">
        <v>959216</v>
      </c>
      <c r="AO456" s="22">
        <v>69934</v>
      </c>
      <c r="AQ456" s="22">
        <v>843132</v>
      </c>
      <c r="AS456" s="26">
        <v>8920591</v>
      </c>
      <c r="AU456" s="23">
        <v>28.081700000000001</v>
      </c>
      <c r="AW456" s="23">
        <v>24.256900000000002</v>
      </c>
      <c r="AY456" s="23">
        <v>42.0276</v>
      </c>
      <c r="BA456" s="23">
        <v>29.545200000000001</v>
      </c>
      <c r="BC456" s="24">
        <v>27.8127</v>
      </c>
      <c r="BE456" s="1" t="str">
        <f t="shared" si="7"/>
        <v>No</v>
      </c>
    </row>
    <row r="457" spans="1:57" ht="11.25" customHeight="1">
      <c r="A457" s="7" t="s">
        <v>1050</v>
      </c>
      <c r="B457" s="7" t="s">
        <v>162</v>
      </c>
      <c r="C457" s="37" t="s">
        <v>70</v>
      </c>
      <c r="D457" s="296">
        <v>3091</v>
      </c>
      <c r="E457" s="297">
        <v>30091</v>
      </c>
      <c r="F457" s="27" t="s">
        <v>140</v>
      </c>
      <c r="G457" s="73" t="s">
        <v>137</v>
      </c>
      <c r="H457" s="35">
        <v>88542</v>
      </c>
      <c r="I457" s="35">
        <v>46</v>
      </c>
      <c r="J457" s="37" t="s">
        <v>6</v>
      </c>
      <c r="K457" s="37" t="s">
        <v>138</v>
      </c>
      <c r="L457" s="8">
        <v>37</v>
      </c>
      <c r="M457" s="8">
        <v>125701</v>
      </c>
      <c r="N457" s="9"/>
      <c r="O457" s="8">
        <v>23274</v>
      </c>
      <c r="P457" s="9"/>
      <c r="Q457" s="8">
        <v>396</v>
      </c>
      <c r="R457" s="9"/>
      <c r="S457" s="8">
        <v>35895</v>
      </c>
      <c r="T457" s="9"/>
      <c r="U457" s="8">
        <v>0</v>
      </c>
      <c r="V457" s="9"/>
      <c r="W457" s="33">
        <v>185266</v>
      </c>
      <c r="X457" s="9"/>
      <c r="Y457" s="30">
        <v>207</v>
      </c>
      <c r="Z457" s="9"/>
      <c r="AA457" s="30">
        <v>13.7</v>
      </c>
      <c r="AB457" s="9"/>
      <c r="AC457" s="30">
        <v>0.2</v>
      </c>
      <c r="AD457" s="9"/>
      <c r="AE457" s="30">
        <v>19.5</v>
      </c>
      <c r="AF457" s="9"/>
      <c r="AG457" s="30">
        <v>0</v>
      </c>
      <c r="AH457" s="9"/>
      <c r="AI457" s="32">
        <v>240.4</v>
      </c>
      <c r="AJ457" s="12"/>
      <c r="AK457" s="22">
        <v>2057600</v>
      </c>
      <c r="AM457" s="22">
        <v>528650</v>
      </c>
      <c r="AO457" s="22">
        <v>14227</v>
      </c>
      <c r="AQ457" s="22">
        <v>1042310</v>
      </c>
      <c r="AS457" s="26">
        <v>3642787</v>
      </c>
      <c r="AU457" s="23">
        <v>16.369</v>
      </c>
      <c r="AW457" s="23">
        <v>22.714200000000002</v>
      </c>
      <c r="AY457" s="23">
        <v>35.9268</v>
      </c>
      <c r="BA457" s="23">
        <v>29.037700000000001</v>
      </c>
      <c r="BC457" s="24">
        <v>19.662500000000001</v>
      </c>
      <c r="BE457" s="1" t="str">
        <f t="shared" si="7"/>
        <v>No</v>
      </c>
    </row>
    <row r="458" spans="1:57" ht="11.25" customHeight="1">
      <c r="A458" s="7" t="s">
        <v>341</v>
      </c>
      <c r="B458" s="7" t="s">
        <v>342</v>
      </c>
      <c r="C458" s="37" t="s">
        <v>78</v>
      </c>
      <c r="D458" s="296">
        <v>3001</v>
      </c>
      <c r="E458" s="297">
        <v>30001</v>
      </c>
      <c r="F458" s="27" t="s">
        <v>142</v>
      </c>
      <c r="G458" s="73" t="s">
        <v>137</v>
      </c>
      <c r="H458" s="35">
        <v>153199</v>
      </c>
      <c r="I458" s="35">
        <v>46</v>
      </c>
      <c r="J458" s="37" t="s">
        <v>6</v>
      </c>
      <c r="K458" s="37" t="s">
        <v>138</v>
      </c>
      <c r="L458" s="8">
        <v>35</v>
      </c>
      <c r="M458" s="8">
        <v>169432</v>
      </c>
      <c r="N458" s="9"/>
      <c r="O458" s="8">
        <v>40361</v>
      </c>
      <c r="P458" s="9"/>
      <c r="Q458" s="8">
        <v>4905</v>
      </c>
      <c r="R458" s="9"/>
      <c r="S458" s="8">
        <v>21168</v>
      </c>
      <c r="T458" s="9"/>
      <c r="U458" s="8">
        <v>0</v>
      </c>
      <c r="V458" s="9"/>
      <c r="W458" s="33">
        <v>235866</v>
      </c>
      <c r="X458" s="9"/>
      <c r="Y458" s="30">
        <v>90</v>
      </c>
      <c r="Z458" s="9"/>
      <c r="AA458" s="30">
        <v>24.84</v>
      </c>
      <c r="AB458" s="9"/>
      <c r="AC458" s="30">
        <v>2.76</v>
      </c>
      <c r="AD458" s="9"/>
      <c r="AE458" s="30">
        <v>11.12</v>
      </c>
      <c r="AF458" s="9"/>
      <c r="AG458" s="30">
        <v>0</v>
      </c>
      <c r="AH458" s="9"/>
      <c r="AI458" s="32">
        <v>128.72</v>
      </c>
      <c r="AJ458" s="12"/>
      <c r="AK458" s="22">
        <v>3750921</v>
      </c>
      <c r="AM458" s="22">
        <v>1093985</v>
      </c>
      <c r="AO458" s="22">
        <v>69420</v>
      </c>
      <c r="AQ458" s="22">
        <v>469827</v>
      </c>
      <c r="AS458" s="26">
        <v>5384153</v>
      </c>
      <c r="AU458" s="23">
        <v>22.138200000000001</v>
      </c>
      <c r="AW458" s="23">
        <v>27.105</v>
      </c>
      <c r="AY458" s="23">
        <v>14.152900000000001</v>
      </c>
      <c r="BA458" s="23">
        <v>22.1952</v>
      </c>
      <c r="BC458" s="24">
        <v>22.827200000000001</v>
      </c>
      <c r="BE458" s="1" t="str">
        <f t="shared" si="7"/>
        <v>No</v>
      </c>
    </row>
    <row r="459" spans="1:57" ht="11.25" customHeight="1">
      <c r="A459" s="7" t="s">
        <v>75</v>
      </c>
      <c r="B459" s="7" t="s">
        <v>153</v>
      </c>
      <c r="C459" s="37" t="s">
        <v>73</v>
      </c>
      <c r="D459" s="296">
        <v>43</v>
      </c>
      <c r="E459" s="297">
        <v>43</v>
      </c>
      <c r="F459" s="27" t="s">
        <v>142</v>
      </c>
      <c r="G459" s="73" t="s">
        <v>137</v>
      </c>
      <c r="H459" s="35">
        <v>67227</v>
      </c>
      <c r="I459" s="35">
        <v>46</v>
      </c>
      <c r="J459" s="37" t="s">
        <v>6</v>
      </c>
      <c r="K459" s="37" t="s">
        <v>138</v>
      </c>
      <c r="L459" s="8">
        <v>31</v>
      </c>
      <c r="M459" s="8">
        <v>122740</v>
      </c>
      <c r="N459" s="9"/>
      <c r="O459" s="8">
        <v>29240</v>
      </c>
      <c r="P459" s="9"/>
      <c r="Q459" s="8">
        <v>7991</v>
      </c>
      <c r="R459" s="9"/>
      <c r="S459" s="8">
        <v>34308</v>
      </c>
      <c r="T459" s="9"/>
      <c r="U459" s="8">
        <v>2163</v>
      </c>
      <c r="V459" s="9"/>
      <c r="W459" s="33">
        <v>196442</v>
      </c>
      <c r="X459" s="9"/>
      <c r="Y459" s="30">
        <v>69.2</v>
      </c>
      <c r="Z459" s="9"/>
      <c r="AA459" s="30">
        <v>16.37</v>
      </c>
      <c r="AB459" s="9"/>
      <c r="AC459" s="30">
        <v>4.07</v>
      </c>
      <c r="AD459" s="9"/>
      <c r="AE459" s="30">
        <v>19.75</v>
      </c>
      <c r="AF459" s="9"/>
      <c r="AG459" s="30">
        <v>1.1000000000000001</v>
      </c>
      <c r="AH459" s="9"/>
      <c r="AI459" s="32">
        <v>110.49</v>
      </c>
      <c r="AJ459" s="12"/>
      <c r="AK459" s="22">
        <v>2921685</v>
      </c>
      <c r="AM459" s="22">
        <v>876298</v>
      </c>
      <c r="AO459" s="22">
        <v>173446</v>
      </c>
      <c r="AQ459" s="22">
        <v>1045270</v>
      </c>
      <c r="AS459" s="26">
        <v>5016699</v>
      </c>
      <c r="AU459" s="23">
        <v>23.803899999999999</v>
      </c>
      <c r="AW459" s="23">
        <v>29.969200000000001</v>
      </c>
      <c r="AY459" s="23">
        <v>21.705200000000001</v>
      </c>
      <c r="BA459" s="23">
        <v>30.467199999999998</v>
      </c>
      <c r="BC459" s="24">
        <v>25.537800000000001</v>
      </c>
      <c r="BE459" s="1" t="str">
        <f t="shared" si="7"/>
        <v>No</v>
      </c>
    </row>
    <row r="460" spans="1:57" ht="11.25" customHeight="1">
      <c r="A460" s="7" t="s">
        <v>291</v>
      </c>
      <c r="B460" s="7" t="s">
        <v>292</v>
      </c>
      <c r="C460" s="37" t="s">
        <v>32</v>
      </c>
      <c r="D460" s="296">
        <v>5044</v>
      </c>
      <c r="E460" s="297">
        <v>50044</v>
      </c>
      <c r="F460" s="27" t="s">
        <v>142</v>
      </c>
      <c r="G460" s="73" t="s">
        <v>137</v>
      </c>
      <c r="H460" s="35">
        <v>313492</v>
      </c>
      <c r="I460" s="35">
        <v>46</v>
      </c>
      <c r="J460" s="37" t="s">
        <v>6</v>
      </c>
      <c r="K460" s="37" t="s">
        <v>138</v>
      </c>
      <c r="L460" s="8">
        <v>29</v>
      </c>
      <c r="M460" s="8">
        <v>137573</v>
      </c>
      <c r="N460" s="9"/>
      <c r="O460" s="8">
        <v>23448</v>
      </c>
      <c r="P460" s="9"/>
      <c r="Q460" s="8">
        <v>2612</v>
      </c>
      <c r="R460" s="9"/>
      <c r="S460" s="8">
        <v>7068</v>
      </c>
      <c r="T460" s="9"/>
      <c r="U460" s="8">
        <v>0</v>
      </c>
      <c r="V460" s="9"/>
      <c r="W460" s="33">
        <v>170701</v>
      </c>
      <c r="X460" s="9"/>
      <c r="Y460" s="30">
        <v>71.400000000000006</v>
      </c>
      <c r="Z460" s="9"/>
      <c r="AA460" s="30">
        <v>14.3</v>
      </c>
      <c r="AB460" s="9"/>
      <c r="AC460" s="30">
        <v>1.42</v>
      </c>
      <c r="AD460" s="9"/>
      <c r="AE460" s="30">
        <v>3.7</v>
      </c>
      <c r="AF460" s="9"/>
      <c r="AG460" s="30">
        <v>0</v>
      </c>
      <c r="AH460" s="9"/>
      <c r="AI460" s="32">
        <v>90.82</v>
      </c>
      <c r="AJ460" s="12"/>
      <c r="AK460" s="22">
        <v>3487794</v>
      </c>
      <c r="AM460" s="22">
        <v>570602</v>
      </c>
      <c r="AO460" s="22">
        <v>48162</v>
      </c>
      <c r="AQ460" s="22">
        <v>195332</v>
      </c>
      <c r="AS460" s="26">
        <v>4301890</v>
      </c>
      <c r="AU460" s="23">
        <v>25.3523</v>
      </c>
      <c r="AW460" s="23">
        <v>24.334800000000001</v>
      </c>
      <c r="AY460" s="23">
        <v>18.438700000000001</v>
      </c>
      <c r="BA460" s="23">
        <v>27.636099999999999</v>
      </c>
      <c r="BC460" s="24">
        <v>25.2013</v>
      </c>
      <c r="BE460" s="1" t="str">
        <f t="shared" si="7"/>
        <v>No</v>
      </c>
    </row>
    <row r="461" spans="1:57" ht="11.25" customHeight="1">
      <c r="A461" s="7" t="s">
        <v>1052</v>
      </c>
      <c r="B461" s="7" t="s">
        <v>375</v>
      </c>
      <c r="C461" s="37" t="s">
        <v>8</v>
      </c>
      <c r="D461" s="296">
        <v>4043</v>
      </c>
      <c r="E461" s="297">
        <v>40043</v>
      </c>
      <c r="F461" s="27" t="s">
        <v>140</v>
      </c>
      <c r="G461" s="73" t="s">
        <v>137</v>
      </c>
      <c r="H461" s="35">
        <v>326183</v>
      </c>
      <c r="I461" s="35">
        <v>46</v>
      </c>
      <c r="J461" s="37" t="s">
        <v>9</v>
      </c>
      <c r="K461" s="37" t="s">
        <v>138</v>
      </c>
      <c r="L461" s="8">
        <v>25</v>
      </c>
      <c r="M461" s="8">
        <v>59705</v>
      </c>
      <c r="N461" s="9"/>
      <c r="O461" s="8">
        <v>7702</v>
      </c>
      <c r="P461" s="9"/>
      <c r="Q461" s="8">
        <v>1043</v>
      </c>
      <c r="R461" s="9"/>
      <c r="S461" s="8">
        <v>5648</v>
      </c>
      <c r="T461" s="9"/>
      <c r="U461" s="8">
        <v>0</v>
      </c>
      <c r="V461" s="9"/>
      <c r="W461" s="33">
        <v>74098</v>
      </c>
      <c r="X461" s="9"/>
      <c r="Y461" s="30">
        <v>33</v>
      </c>
      <c r="Z461" s="9"/>
      <c r="AA461" s="30">
        <v>3.9</v>
      </c>
      <c r="AB461" s="9"/>
      <c r="AC461" s="30">
        <v>0.5</v>
      </c>
      <c r="AD461" s="9"/>
      <c r="AE461" s="30">
        <v>3</v>
      </c>
      <c r="AF461" s="9"/>
      <c r="AG461" s="30">
        <v>0</v>
      </c>
      <c r="AH461" s="9"/>
      <c r="AI461" s="32">
        <v>40.4</v>
      </c>
      <c r="AJ461" s="12"/>
      <c r="AK461" s="22">
        <v>936739</v>
      </c>
      <c r="AM461" s="22">
        <v>167944</v>
      </c>
      <c r="AO461" s="22">
        <v>14903</v>
      </c>
      <c r="AQ461" s="22">
        <v>52649</v>
      </c>
      <c r="AS461" s="26">
        <v>1172235</v>
      </c>
      <c r="AU461" s="23">
        <v>15.689500000000001</v>
      </c>
      <c r="AW461" s="23">
        <v>21.805199999999999</v>
      </c>
      <c r="AY461" s="23">
        <v>14.288600000000001</v>
      </c>
      <c r="BA461" s="23">
        <v>9.3216999999999999</v>
      </c>
      <c r="BC461" s="24">
        <v>15.8201</v>
      </c>
      <c r="BE461" s="1" t="str">
        <f t="shared" si="7"/>
        <v>No</v>
      </c>
    </row>
    <row r="462" spans="1:57" ht="11.25" customHeight="1">
      <c r="A462" s="7" t="s">
        <v>1052</v>
      </c>
      <c r="B462" s="7" t="s">
        <v>375</v>
      </c>
      <c r="C462" s="37" t="s">
        <v>8</v>
      </c>
      <c r="D462" s="296">
        <v>4043</v>
      </c>
      <c r="E462" s="297">
        <v>40043</v>
      </c>
      <c r="F462" s="27" t="s">
        <v>140</v>
      </c>
      <c r="G462" s="73" t="s">
        <v>137</v>
      </c>
      <c r="H462" s="35">
        <v>326183</v>
      </c>
      <c r="I462" s="35">
        <v>46</v>
      </c>
      <c r="J462" s="37" t="s">
        <v>6</v>
      </c>
      <c r="K462" s="37" t="s">
        <v>138</v>
      </c>
      <c r="L462" s="8">
        <v>21</v>
      </c>
      <c r="M462" s="8">
        <v>100800</v>
      </c>
      <c r="N462" s="9"/>
      <c r="O462" s="8">
        <v>30806</v>
      </c>
      <c r="P462" s="9"/>
      <c r="Q462" s="8">
        <v>1044</v>
      </c>
      <c r="R462" s="9"/>
      <c r="S462" s="8">
        <v>11520</v>
      </c>
      <c r="T462" s="9"/>
      <c r="U462" s="8">
        <v>0</v>
      </c>
      <c r="V462" s="9"/>
      <c r="W462" s="33">
        <v>144170</v>
      </c>
      <c r="X462" s="9"/>
      <c r="Y462" s="30">
        <v>55</v>
      </c>
      <c r="Z462" s="9"/>
      <c r="AA462" s="30">
        <v>15.1</v>
      </c>
      <c r="AB462" s="9"/>
      <c r="AC462" s="30">
        <v>0.5</v>
      </c>
      <c r="AD462" s="9"/>
      <c r="AE462" s="30">
        <v>7</v>
      </c>
      <c r="AF462" s="9"/>
      <c r="AG462" s="30">
        <v>0</v>
      </c>
      <c r="AH462" s="9"/>
      <c r="AI462" s="32">
        <v>77.599999999999994</v>
      </c>
      <c r="AJ462" s="12"/>
      <c r="AK462" s="22">
        <v>1838986</v>
      </c>
      <c r="AM462" s="22">
        <v>551964</v>
      </c>
      <c r="AO462" s="22">
        <v>14904</v>
      </c>
      <c r="AQ462" s="22">
        <v>243027</v>
      </c>
      <c r="AS462" s="26">
        <v>2648881</v>
      </c>
      <c r="AU462" s="23">
        <v>18.2439</v>
      </c>
      <c r="AW462" s="23">
        <v>17.917400000000001</v>
      </c>
      <c r="AY462" s="23">
        <v>14.2759</v>
      </c>
      <c r="BA462" s="23">
        <v>21.0961</v>
      </c>
      <c r="BC462" s="24">
        <v>18.3733</v>
      </c>
      <c r="BE462" s="1" t="str">
        <f t="shared" si="7"/>
        <v>No</v>
      </c>
    </row>
    <row r="463" spans="1:57" ht="11.25" customHeight="1">
      <c r="A463" s="7" t="s">
        <v>1051</v>
      </c>
      <c r="B463" s="7" t="s">
        <v>270</v>
      </c>
      <c r="C463" s="37" t="s">
        <v>12</v>
      </c>
      <c r="D463" s="296">
        <v>9039</v>
      </c>
      <c r="E463" s="297">
        <v>90039</v>
      </c>
      <c r="F463" s="27" t="s">
        <v>140</v>
      </c>
      <c r="G463" s="73" t="s">
        <v>137</v>
      </c>
      <c r="H463" s="35">
        <v>12150996</v>
      </c>
      <c r="I463" s="35">
        <v>46</v>
      </c>
      <c r="J463" s="37" t="s">
        <v>9</v>
      </c>
      <c r="K463" s="37" t="s">
        <v>138</v>
      </c>
      <c r="L463" s="8">
        <v>2</v>
      </c>
      <c r="M463" s="8">
        <v>3536</v>
      </c>
      <c r="N463" s="9"/>
      <c r="O463" s="8">
        <v>164</v>
      </c>
      <c r="P463" s="9"/>
      <c r="Q463" s="8">
        <v>9</v>
      </c>
      <c r="R463" s="9"/>
      <c r="S463" s="8">
        <v>468</v>
      </c>
      <c r="T463" s="9"/>
      <c r="U463" s="8">
        <v>0</v>
      </c>
      <c r="V463" s="9"/>
      <c r="W463" s="33">
        <v>4177</v>
      </c>
      <c r="X463" s="9"/>
      <c r="Y463" s="30">
        <v>2</v>
      </c>
      <c r="Z463" s="9"/>
      <c r="AA463" s="30">
        <v>0.11</v>
      </c>
      <c r="AB463" s="9"/>
      <c r="AC463" s="30">
        <v>0.01</v>
      </c>
      <c r="AD463" s="9"/>
      <c r="AE463" s="30">
        <v>0.25</v>
      </c>
      <c r="AF463" s="9"/>
      <c r="AG463" s="30">
        <v>0</v>
      </c>
      <c r="AH463" s="9"/>
      <c r="AI463" s="32">
        <v>2.37</v>
      </c>
      <c r="AJ463" s="12"/>
      <c r="AK463" s="22">
        <v>98851</v>
      </c>
      <c r="AM463" s="22">
        <v>8119</v>
      </c>
      <c r="AO463" s="22">
        <v>389</v>
      </c>
      <c r="AQ463" s="22">
        <v>20853</v>
      </c>
      <c r="AS463" s="26">
        <v>128212</v>
      </c>
      <c r="AU463" s="23">
        <v>27.9556</v>
      </c>
      <c r="AW463" s="23">
        <v>49.506100000000004</v>
      </c>
      <c r="AY463" s="23">
        <v>43.222200000000001</v>
      </c>
      <c r="BA463" s="23">
        <v>44.557699999999997</v>
      </c>
      <c r="BC463" s="24">
        <v>30.694800000000001</v>
      </c>
      <c r="BE463" s="1" t="str">
        <f t="shared" si="7"/>
        <v>No</v>
      </c>
    </row>
    <row r="464" spans="1:57" ht="11.25" customHeight="1">
      <c r="A464" s="7" t="s">
        <v>291</v>
      </c>
      <c r="B464" s="7" t="s">
        <v>292</v>
      </c>
      <c r="C464" s="37" t="s">
        <v>32</v>
      </c>
      <c r="D464" s="296">
        <v>5044</v>
      </c>
      <c r="E464" s="297">
        <v>50044</v>
      </c>
      <c r="F464" s="27" t="s">
        <v>142</v>
      </c>
      <c r="G464" s="73" t="s">
        <v>137</v>
      </c>
      <c r="H464" s="35">
        <v>313492</v>
      </c>
      <c r="I464" s="35">
        <v>46</v>
      </c>
      <c r="J464" s="37" t="s">
        <v>9</v>
      </c>
      <c r="K464" s="37" t="s">
        <v>138</v>
      </c>
      <c r="L464" s="8">
        <v>17</v>
      </c>
      <c r="M464" s="8">
        <v>44377</v>
      </c>
      <c r="N464" s="9"/>
      <c r="O464" s="8">
        <v>3373</v>
      </c>
      <c r="P464" s="9"/>
      <c r="Q464" s="8">
        <v>872</v>
      </c>
      <c r="R464" s="9"/>
      <c r="S464" s="8">
        <v>2361</v>
      </c>
      <c r="T464" s="9"/>
      <c r="U464" s="8">
        <v>0</v>
      </c>
      <c r="V464" s="9"/>
      <c r="W464" s="33">
        <v>50983</v>
      </c>
      <c r="X464" s="9"/>
      <c r="Y464" s="30">
        <v>23.6</v>
      </c>
      <c r="Z464" s="9"/>
      <c r="AA464" s="30">
        <v>2</v>
      </c>
      <c r="AB464" s="9"/>
      <c r="AC464" s="30">
        <v>0.48</v>
      </c>
      <c r="AD464" s="9"/>
      <c r="AE464" s="30">
        <v>1.3</v>
      </c>
      <c r="AF464" s="9"/>
      <c r="AG464" s="30">
        <v>0</v>
      </c>
      <c r="AH464" s="9"/>
      <c r="AI464" s="32">
        <v>27.38</v>
      </c>
      <c r="AJ464" s="12"/>
      <c r="AK464" s="22">
        <v>893344</v>
      </c>
      <c r="AM464" s="22">
        <v>110401</v>
      </c>
      <c r="AO464" s="22">
        <v>16087</v>
      </c>
      <c r="AQ464" s="22">
        <v>65242</v>
      </c>
      <c r="AS464" s="26">
        <v>1085074</v>
      </c>
      <c r="AU464" s="23">
        <v>20.130800000000001</v>
      </c>
      <c r="AW464" s="23">
        <v>32.730800000000002</v>
      </c>
      <c r="AY464" s="23">
        <v>18.448399999999999</v>
      </c>
      <c r="BA464" s="23">
        <v>27.633199999999999</v>
      </c>
      <c r="BC464" s="24">
        <v>21.283100000000001</v>
      </c>
      <c r="BE464" s="1" t="str">
        <f t="shared" si="7"/>
        <v>No</v>
      </c>
    </row>
    <row r="465" spans="1:57" ht="11.25" customHeight="1">
      <c r="A465" s="7" t="s">
        <v>75</v>
      </c>
      <c r="B465" s="7" t="s">
        <v>153</v>
      </c>
      <c r="C465" s="37" t="s">
        <v>73</v>
      </c>
      <c r="D465" s="296">
        <v>43</v>
      </c>
      <c r="E465" s="297">
        <v>43</v>
      </c>
      <c r="F465" s="27" t="s">
        <v>142</v>
      </c>
      <c r="G465" s="73" t="s">
        <v>137</v>
      </c>
      <c r="H465" s="35">
        <v>67227</v>
      </c>
      <c r="I465" s="35">
        <v>46</v>
      </c>
      <c r="J465" s="37" t="s">
        <v>9</v>
      </c>
      <c r="K465" s="37" t="s">
        <v>138</v>
      </c>
      <c r="L465" s="8">
        <v>14</v>
      </c>
      <c r="M465" s="8">
        <v>27364</v>
      </c>
      <c r="N465" s="9"/>
      <c r="O465" s="8">
        <v>3792</v>
      </c>
      <c r="P465" s="9"/>
      <c r="Q465" s="8">
        <v>1823</v>
      </c>
      <c r="R465" s="9"/>
      <c r="S465" s="8">
        <v>7828</v>
      </c>
      <c r="T465" s="9"/>
      <c r="U465" s="8">
        <v>183</v>
      </c>
      <c r="V465" s="9"/>
      <c r="W465" s="33">
        <v>40990</v>
      </c>
      <c r="X465" s="9"/>
      <c r="Y465" s="30">
        <v>15.8</v>
      </c>
      <c r="Z465" s="9"/>
      <c r="AA465" s="30">
        <v>2.11</v>
      </c>
      <c r="AB465" s="9"/>
      <c r="AC465" s="30">
        <v>0.93</v>
      </c>
      <c r="AD465" s="9"/>
      <c r="AE465" s="30">
        <v>4.6500000000000004</v>
      </c>
      <c r="AF465" s="9"/>
      <c r="AG465" s="30">
        <v>7.0000000000000007E-2</v>
      </c>
      <c r="AH465" s="9"/>
      <c r="AI465" s="32">
        <v>23.56</v>
      </c>
      <c r="AJ465" s="12"/>
      <c r="AK465" s="22">
        <v>666613</v>
      </c>
      <c r="AM465" s="22">
        <v>113643</v>
      </c>
      <c r="AO465" s="22">
        <v>39573</v>
      </c>
      <c r="AQ465" s="22">
        <v>238489</v>
      </c>
      <c r="AS465" s="26">
        <v>1058318</v>
      </c>
      <c r="AU465" s="23">
        <v>24.360900000000001</v>
      </c>
      <c r="AW465" s="23">
        <v>29.969100000000001</v>
      </c>
      <c r="AY465" s="23">
        <v>21.707599999999999</v>
      </c>
      <c r="BA465" s="23">
        <v>30.466100000000001</v>
      </c>
      <c r="BC465" s="24">
        <v>25.818899999999999</v>
      </c>
      <c r="BE465" s="1" t="str">
        <f t="shared" si="7"/>
        <v>No</v>
      </c>
    </row>
    <row r="466" spans="1:57" ht="11.25" customHeight="1">
      <c r="A466" s="7" t="s">
        <v>341</v>
      </c>
      <c r="B466" s="7" t="s">
        <v>342</v>
      </c>
      <c r="C466" s="37" t="s">
        <v>78</v>
      </c>
      <c r="D466" s="296">
        <v>3001</v>
      </c>
      <c r="E466" s="297">
        <v>30001</v>
      </c>
      <c r="F466" s="27" t="s">
        <v>142</v>
      </c>
      <c r="G466" s="73" t="s">
        <v>137</v>
      </c>
      <c r="H466" s="35">
        <v>153199</v>
      </c>
      <c r="I466" s="35">
        <v>46</v>
      </c>
      <c r="J466" s="37" t="s">
        <v>9</v>
      </c>
      <c r="K466" s="37" t="s">
        <v>138</v>
      </c>
      <c r="L466" s="8">
        <v>11</v>
      </c>
      <c r="M466" s="8">
        <v>24452</v>
      </c>
      <c r="N466" s="9"/>
      <c r="O466" s="8">
        <v>4182</v>
      </c>
      <c r="P466" s="9"/>
      <c r="Q466" s="8">
        <v>426</v>
      </c>
      <c r="R466" s="9"/>
      <c r="S466" s="8">
        <v>1664</v>
      </c>
      <c r="T466" s="9"/>
      <c r="U466" s="8">
        <v>0</v>
      </c>
      <c r="V466" s="9"/>
      <c r="W466" s="33">
        <v>30724</v>
      </c>
      <c r="X466" s="9"/>
      <c r="Y466" s="30">
        <v>11</v>
      </c>
      <c r="Z466" s="9"/>
      <c r="AA466" s="30">
        <v>2.16</v>
      </c>
      <c r="AB466" s="9"/>
      <c r="AC466" s="30">
        <v>0.24</v>
      </c>
      <c r="AD466" s="9"/>
      <c r="AE466" s="30">
        <v>0.88</v>
      </c>
      <c r="AF466" s="9"/>
      <c r="AG466" s="30">
        <v>0</v>
      </c>
      <c r="AH466" s="9"/>
      <c r="AI466" s="32">
        <v>14.28</v>
      </c>
      <c r="AJ466" s="12"/>
      <c r="AK466" s="22">
        <v>326167</v>
      </c>
      <c r="AM466" s="22">
        <v>95129</v>
      </c>
      <c r="AO466" s="22">
        <v>6036</v>
      </c>
      <c r="AQ466" s="22">
        <v>40854</v>
      </c>
      <c r="AS466" s="26">
        <v>468186</v>
      </c>
      <c r="AU466" s="23">
        <v>13.3391</v>
      </c>
      <c r="AW466" s="23">
        <v>22.747299999999999</v>
      </c>
      <c r="AY466" s="23">
        <v>14.169</v>
      </c>
      <c r="BA466" s="23">
        <v>24.5517</v>
      </c>
      <c r="BC466" s="24">
        <v>15.2384</v>
      </c>
      <c r="BE466" s="1" t="str">
        <f t="shared" si="7"/>
        <v>No</v>
      </c>
    </row>
    <row r="467" spans="1:57" ht="11.25" customHeight="1">
      <c r="A467" s="7" t="s">
        <v>606</v>
      </c>
      <c r="B467" s="7" t="s">
        <v>607</v>
      </c>
      <c r="C467" s="37" t="s">
        <v>60</v>
      </c>
      <c r="D467" s="296">
        <v>57</v>
      </c>
      <c r="E467" s="297">
        <v>57</v>
      </c>
      <c r="F467" s="27" t="s">
        <v>163</v>
      </c>
      <c r="G467" s="73" t="s">
        <v>137</v>
      </c>
      <c r="H467" s="35">
        <v>83794</v>
      </c>
      <c r="I467" s="35">
        <v>45</v>
      </c>
      <c r="J467" s="37" t="s">
        <v>9</v>
      </c>
      <c r="K467" s="37" t="s">
        <v>138</v>
      </c>
      <c r="L467" s="8">
        <v>9</v>
      </c>
      <c r="M467" s="8">
        <v>34195</v>
      </c>
      <c r="N467" s="9"/>
      <c r="O467" s="8">
        <v>0</v>
      </c>
      <c r="P467" s="9"/>
      <c r="Q467" s="8">
        <v>303</v>
      </c>
      <c r="R467" s="9"/>
      <c r="S467" s="8">
        <v>7587</v>
      </c>
      <c r="T467" s="9"/>
      <c r="U467" s="8">
        <v>0</v>
      </c>
      <c r="V467" s="9"/>
      <c r="W467" s="33">
        <v>42085</v>
      </c>
      <c r="X467" s="9"/>
      <c r="Y467" s="30">
        <v>26.4</v>
      </c>
      <c r="Z467" s="9"/>
      <c r="AA467" s="30">
        <v>0</v>
      </c>
      <c r="AB467" s="9"/>
      <c r="AC467" s="30">
        <v>0.22</v>
      </c>
      <c r="AD467" s="9"/>
      <c r="AE467" s="30">
        <v>4.2</v>
      </c>
      <c r="AF467" s="9"/>
      <c r="AG467" s="30">
        <v>0</v>
      </c>
      <c r="AH467" s="9"/>
      <c r="AI467" s="32">
        <v>30.82</v>
      </c>
      <c r="AJ467" s="12"/>
      <c r="AK467" s="22">
        <v>420307</v>
      </c>
      <c r="AM467" s="22">
        <v>0</v>
      </c>
      <c r="AO467" s="22">
        <v>5858</v>
      </c>
      <c r="AQ467" s="22">
        <v>177674</v>
      </c>
      <c r="AS467" s="26">
        <v>603839</v>
      </c>
      <c r="AU467" s="23">
        <v>12.291499999999999</v>
      </c>
      <c r="AY467" s="23">
        <v>19.333300000000001</v>
      </c>
      <c r="BA467" s="23">
        <v>23.418199999999999</v>
      </c>
      <c r="BC467" s="24">
        <v>14.348100000000001</v>
      </c>
      <c r="BE467" s="1" t="str">
        <f t="shared" si="7"/>
        <v>No</v>
      </c>
    </row>
    <row r="468" spans="1:57" ht="11.25" customHeight="1">
      <c r="A468" s="7" t="s">
        <v>606</v>
      </c>
      <c r="B468" s="7" t="s">
        <v>607</v>
      </c>
      <c r="C468" s="37" t="s">
        <v>60</v>
      </c>
      <c r="D468" s="296">
        <v>57</v>
      </c>
      <c r="E468" s="297">
        <v>57</v>
      </c>
      <c r="F468" s="27" t="s">
        <v>163</v>
      </c>
      <c r="G468" s="73" t="s">
        <v>137</v>
      </c>
      <c r="H468" s="35">
        <v>83794</v>
      </c>
      <c r="I468" s="35">
        <v>45</v>
      </c>
      <c r="J468" s="37" t="s">
        <v>13</v>
      </c>
      <c r="K468" s="37" t="s">
        <v>138</v>
      </c>
      <c r="L468" s="8">
        <v>13</v>
      </c>
      <c r="M468" s="8">
        <v>27036</v>
      </c>
      <c r="N468" s="9"/>
      <c r="O468" s="8">
        <v>0</v>
      </c>
      <c r="P468" s="9"/>
      <c r="Q468" s="8">
        <v>325</v>
      </c>
      <c r="R468" s="9"/>
      <c r="S468" s="8">
        <v>6679</v>
      </c>
      <c r="T468" s="9"/>
      <c r="U468" s="8">
        <v>0</v>
      </c>
      <c r="V468" s="9"/>
      <c r="W468" s="33">
        <v>34040</v>
      </c>
      <c r="X468" s="9"/>
      <c r="Y468" s="30">
        <v>19.600000000000001</v>
      </c>
      <c r="Z468" s="9"/>
      <c r="AA468" s="30">
        <v>0</v>
      </c>
      <c r="AB468" s="9"/>
      <c r="AC468" s="30">
        <v>0.23</v>
      </c>
      <c r="AD468" s="9"/>
      <c r="AE468" s="30">
        <v>3.6</v>
      </c>
      <c r="AF468" s="9"/>
      <c r="AG468" s="30">
        <v>0</v>
      </c>
      <c r="AH468" s="9"/>
      <c r="AI468" s="32">
        <v>23.43</v>
      </c>
      <c r="AJ468" s="12"/>
      <c r="AK468" s="22">
        <v>365166</v>
      </c>
      <c r="AM468" s="22">
        <v>0</v>
      </c>
      <c r="AO468" s="22">
        <v>4826</v>
      </c>
      <c r="AQ468" s="22">
        <v>153200</v>
      </c>
      <c r="AS468" s="26">
        <v>523192</v>
      </c>
      <c r="AU468" s="23">
        <v>13.5067</v>
      </c>
      <c r="AY468" s="23">
        <v>14.8492</v>
      </c>
      <c r="BA468" s="23">
        <v>22.9376</v>
      </c>
      <c r="BC468" s="24">
        <v>15.369899999999999</v>
      </c>
      <c r="BE468" s="1" t="str">
        <f t="shared" si="7"/>
        <v>No</v>
      </c>
    </row>
    <row r="469" spans="1:57" ht="11.25" customHeight="1">
      <c r="A469" s="7" t="s">
        <v>606</v>
      </c>
      <c r="B469" s="7" t="s">
        <v>607</v>
      </c>
      <c r="C469" s="37" t="s">
        <v>60</v>
      </c>
      <c r="D469" s="296">
        <v>57</v>
      </c>
      <c r="E469" s="297">
        <v>57</v>
      </c>
      <c r="F469" s="27" t="s">
        <v>163</v>
      </c>
      <c r="G469" s="73" t="s">
        <v>137</v>
      </c>
      <c r="H469" s="35">
        <v>83794</v>
      </c>
      <c r="I469" s="35">
        <v>45</v>
      </c>
      <c r="J469" s="37" t="s">
        <v>6</v>
      </c>
      <c r="K469" s="37" t="s">
        <v>138</v>
      </c>
      <c r="L469" s="8">
        <v>1</v>
      </c>
      <c r="M469" s="8">
        <v>2299</v>
      </c>
      <c r="N469" s="9"/>
      <c r="O469" s="8">
        <v>0</v>
      </c>
      <c r="P469" s="9"/>
      <c r="Q469" s="8">
        <v>3</v>
      </c>
      <c r="R469" s="9"/>
      <c r="S469" s="8">
        <v>325</v>
      </c>
      <c r="T469" s="9"/>
      <c r="U469" s="8">
        <v>0</v>
      </c>
      <c r="V469" s="9"/>
      <c r="W469" s="33">
        <v>2627</v>
      </c>
      <c r="X469" s="9"/>
      <c r="Y469" s="30">
        <v>1.24</v>
      </c>
      <c r="Z469" s="9"/>
      <c r="AA469" s="30">
        <v>0</v>
      </c>
      <c r="AB469" s="9"/>
      <c r="AC469" s="30">
        <v>0.01</v>
      </c>
      <c r="AD469" s="9"/>
      <c r="AE469" s="30">
        <v>0.2</v>
      </c>
      <c r="AF469" s="9"/>
      <c r="AG469" s="30">
        <v>0</v>
      </c>
      <c r="AH469" s="9"/>
      <c r="AI469" s="32">
        <v>1.45</v>
      </c>
      <c r="AJ469" s="12"/>
      <c r="AK469" s="22">
        <v>34150</v>
      </c>
      <c r="AM469" s="22">
        <v>0</v>
      </c>
      <c r="AO469" s="22">
        <v>55</v>
      </c>
      <c r="AQ469" s="22">
        <v>7535</v>
      </c>
      <c r="AS469" s="26">
        <v>41740</v>
      </c>
      <c r="AU469" s="23">
        <v>14.8543</v>
      </c>
      <c r="AY469" s="23">
        <v>18.333300000000001</v>
      </c>
      <c r="BA469" s="23">
        <v>23.1846</v>
      </c>
      <c r="BC469" s="24">
        <v>15.8888</v>
      </c>
      <c r="BE469" s="1" t="str">
        <f t="shared" si="7"/>
        <v>No</v>
      </c>
    </row>
    <row r="470" spans="1:57" ht="11.25" customHeight="1">
      <c r="A470" s="7" t="s">
        <v>1053</v>
      </c>
      <c r="B470" s="7" t="s">
        <v>618</v>
      </c>
      <c r="C470" s="37" t="s">
        <v>61</v>
      </c>
      <c r="D470" s="296" t="s">
        <v>619</v>
      </c>
      <c r="E470" s="297">
        <v>30137</v>
      </c>
      <c r="F470" s="27" t="s">
        <v>142</v>
      </c>
      <c r="G470" s="73" t="s">
        <v>137</v>
      </c>
      <c r="H470" s="35">
        <v>54316</v>
      </c>
      <c r="I470" s="35">
        <v>44</v>
      </c>
      <c r="J470" s="37" t="s">
        <v>6</v>
      </c>
      <c r="K470" s="37" t="s">
        <v>138</v>
      </c>
      <c r="L470" s="8">
        <v>9</v>
      </c>
      <c r="M470" s="8">
        <v>38112</v>
      </c>
      <c r="N470" s="9"/>
      <c r="O470" s="8">
        <v>7411</v>
      </c>
      <c r="P470" s="9"/>
      <c r="Q470" s="8">
        <v>3118</v>
      </c>
      <c r="R470" s="9"/>
      <c r="S470" s="8">
        <v>17269</v>
      </c>
      <c r="T470" s="9"/>
      <c r="U470" s="8">
        <v>0</v>
      </c>
      <c r="V470" s="9"/>
      <c r="W470" s="33">
        <v>65910</v>
      </c>
      <c r="X470" s="9"/>
      <c r="Y470" s="30">
        <v>18.84</v>
      </c>
      <c r="Z470" s="9"/>
      <c r="AA470" s="30">
        <v>3.92</v>
      </c>
      <c r="AB470" s="9"/>
      <c r="AC470" s="30">
        <v>1.68</v>
      </c>
      <c r="AD470" s="9"/>
      <c r="AE470" s="30">
        <v>8</v>
      </c>
      <c r="AF470" s="9"/>
      <c r="AG470" s="30">
        <v>0</v>
      </c>
      <c r="AH470" s="9"/>
      <c r="AI470" s="32">
        <v>32.44</v>
      </c>
      <c r="AJ470" s="12"/>
      <c r="AK470" s="22">
        <v>913536</v>
      </c>
      <c r="AM470" s="22">
        <v>154304</v>
      </c>
      <c r="AO470" s="22">
        <v>73350</v>
      </c>
      <c r="AQ470" s="22">
        <v>372944</v>
      </c>
      <c r="AS470" s="26">
        <v>1514134</v>
      </c>
      <c r="AU470" s="23">
        <v>23.969799999999999</v>
      </c>
      <c r="AW470" s="23">
        <v>20.820900000000002</v>
      </c>
      <c r="AY470" s="23">
        <v>23.524699999999999</v>
      </c>
      <c r="BA470" s="23">
        <v>21.5962</v>
      </c>
      <c r="BC470" s="24">
        <v>22.972799999999999</v>
      </c>
      <c r="BE470" s="1" t="str">
        <f t="shared" si="7"/>
        <v>No</v>
      </c>
    </row>
    <row r="471" spans="1:57" ht="11.25" customHeight="1">
      <c r="A471" s="7" t="s">
        <v>473</v>
      </c>
      <c r="B471" s="7" t="s">
        <v>474</v>
      </c>
      <c r="C471" s="37" t="s">
        <v>65</v>
      </c>
      <c r="D471" s="296">
        <v>4100</v>
      </c>
      <c r="E471" s="297">
        <v>40100</v>
      </c>
      <c r="F471" s="27" t="s">
        <v>142</v>
      </c>
      <c r="G471" s="73" t="s">
        <v>137</v>
      </c>
      <c r="H471" s="35">
        <v>73107</v>
      </c>
      <c r="I471" s="35">
        <v>44</v>
      </c>
      <c r="J471" s="37" t="s">
        <v>13</v>
      </c>
      <c r="K471" s="37" t="s">
        <v>138</v>
      </c>
      <c r="L471" s="8">
        <v>7</v>
      </c>
      <c r="M471" s="8">
        <v>12260</v>
      </c>
      <c r="N471" s="9"/>
      <c r="O471" s="8">
        <v>1325</v>
      </c>
      <c r="P471" s="9"/>
      <c r="Q471" s="8">
        <v>307</v>
      </c>
      <c r="R471" s="9"/>
      <c r="S471" s="8">
        <v>1418</v>
      </c>
      <c r="T471" s="9"/>
      <c r="U471" s="8">
        <v>0</v>
      </c>
      <c r="V471" s="9"/>
      <c r="W471" s="33">
        <v>15310</v>
      </c>
      <c r="X471" s="9"/>
      <c r="Y471" s="30">
        <v>7.32</v>
      </c>
      <c r="Z471" s="9"/>
      <c r="AA471" s="30">
        <v>0.77</v>
      </c>
      <c r="AB471" s="9"/>
      <c r="AC471" s="30">
        <v>0.22</v>
      </c>
      <c r="AD471" s="9"/>
      <c r="AE471" s="30">
        <v>0.88</v>
      </c>
      <c r="AF471" s="9"/>
      <c r="AG471" s="30">
        <v>0</v>
      </c>
      <c r="AH471" s="9"/>
      <c r="AI471" s="32">
        <v>9.19</v>
      </c>
      <c r="AJ471" s="12"/>
      <c r="AK471" s="22">
        <v>125615</v>
      </c>
      <c r="AM471" s="22">
        <v>20335</v>
      </c>
      <c r="AO471" s="22">
        <v>3127</v>
      </c>
      <c r="AQ471" s="22">
        <v>29235</v>
      </c>
      <c r="AS471" s="26">
        <v>178312</v>
      </c>
      <c r="AU471" s="23">
        <v>10.245900000000001</v>
      </c>
      <c r="AW471" s="23">
        <v>15.347200000000001</v>
      </c>
      <c r="AY471" s="23">
        <v>10.185700000000001</v>
      </c>
      <c r="BA471" s="23">
        <v>20.617100000000001</v>
      </c>
      <c r="BC471" s="24">
        <v>11.646800000000001</v>
      </c>
      <c r="BE471" s="1" t="str">
        <f t="shared" si="7"/>
        <v>No</v>
      </c>
    </row>
    <row r="472" spans="1:57" ht="11.25" customHeight="1">
      <c r="A472" s="7" t="s">
        <v>1054</v>
      </c>
      <c r="B472" s="7" t="s">
        <v>495</v>
      </c>
      <c r="C472" s="37" t="s">
        <v>54</v>
      </c>
      <c r="D472" s="296">
        <v>2099</v>
      </c>
      <c r="E472" s="297">
        <v>20099</v>
      </c>
      <c r="F472" s="27" t="s">
        <v>142</v>
      </c>
      <c r="G472" s="73" t="s">
        <v>137</v>
      </c>
      <c r="H472" s="35">
        <v>18351295</v>
      </c>
      <c r="I472" s="35">
        <v>44</v>
      </c>
      <c r="J472" s="37" t="s">
        <v>15</v>
      </c>
      <c r="K472" s="37" t="s">
        <v>138</v>
      </c>
      <c r="L472" s="8">
        <v>44</v>
      </c>
      <c r="M472" s="8">
        <v>217282</v>
      </c>
      <c r="N472" s="9"/>
      <c r="O472" s="8">
        <v>98769</v>
      </c>
      <c r="P472" s="9"/>
      <c r="Q472" s="8">
        <v>309594</v>
      </c>
      <c r="R472" s="9"/>
      <c r="S472" s="8">
        <v>35795</v>
      </c>
      <c r="T472" s="9"/>
      <c r="U472" s="8">
        <v>0</v>
      </c>
      <c r="V472" s="9"/>
      <c r="W472" s="33">
        <v>661440</v>
      </c>
      <c r="X472" s="9"/>
      <c r="Y472" s="30">
        <v>118</v>
      </c>
      <c r="Z472" s="9"/>
      <c r="AA472" s="30">
        <v>49</v>
      </c>
      <c r="AB472" s="9"/>
      <c r="AC472" s="30">
        <v>150</v>
      </c>
      <c r="AD472" s="9"/>
      <c r="AE472" s="30">
        <v>23</v>
      </c>
      <c r="AF472" s="9"/>
      <c r="AG472" s="30">
        <v>0</v>
      </c>
      <c r="AH472" s="9"/>
      <c r="AI472" s="32">
        <v>340</v>
      </c>
      <c r="AJ472" s="12"/>
      <c r="AK472" s="22">
        <v>7933774</v>
      </c>
      <c r="AM472" s="22">
        <v>3568620</v>
      </c>
      <c r="AO472" s="22">
        <v>10846340</v>
      </c>
      <c r="AQ472" s="22">
        <v>2679230</v>
      </c>
      <c r="AS472" s="26">
        <v>25027964</v>
      </c>
      <c r="AU472" s="23">
        <v>36.5137</v>
      </c>
      <c r="AW472" s="23">
        <v>36.131</v>
      </c>
      <c r="AY472" s="23">
        <v>35.034100000000002</v>
      </c>
      <c r="BA472" s="23">
        <v>74.849299999999999</v>
      </c>
      <c r="BC472" s="24">
        <v>37.8386</v>
      </c>
      <c r="BE472" s="1" t="str">
        <f t="shared" si="7"/>
        <v>No</v>
      </c>
    </row>
    <row r="473" spans="1:57" ht="11.25" customHeight="1">
      <c r="A473" s="7" t="s">
        <v>1053</v>
      </c>
      <c r="B473" s="7" t="s">
        <v>618</v>
      </c>
      <c r="C473" s="37" t="s">
        <v>61</v>
      </c>
      <c r="D473" s="296" t="s">
        <v>619</v>
      </c>
      <c r="E473" s="297">
        <v>30137</v>
      </c>
      <c r="F473" s="27" t="s">
        <v>142</v>
      </c>
      <c r="G473" s="73" t="s">
        <v>137</v>
      </c>
      <c r="H473" s="35">
        <v>54316</v>
      </c>
      <c r="I473" s="35">
        <v>44</v>
      </c>
      <c r="J473" s="37" t="s">
        <v>9</v>
      </c>
      <c r="K473" s="37" t="s">
        <v>138</v>
      </c>
      <c r="L473" s="8">
        <v>31</v>
      </c>
      <c r="M473" s="8">
        <v>58167</v>
      </c>
      <c r="N473" s="9"/>
      <c r="O473" s="8">
        <v>5823</v>
      </c>
      <c r="P473" s="9"/>
      <c r="Q473" s="8">
        <v>2450</v>
      </c>
      <c r="R473" s="9"/>
      <c r="S473" s="8">
        <v>19387</v>
      </c>
      <c r="T473" s="9"/>
      <c r="U473" s="8">
        <v>0</v>
      </c>
      <c r="V473" s="9"/>
      <c r="W473" s="33">
        <v>85827</v>
      </c>
      <c r="X473" s="9"/>
      <c r="Y473" s="30">
        <v>32.76</v>
      </c>
      <c r="Z473" s="9"/>
      <c r="AA473" s="30">
        <v>3.08</v>
      </c>
      <c r="AB473" s="9"/>
      <c r="AC473" s="30">
        <v>1.32</v>
      </c>
      <c r="AD473" s="9"/>
      <c r="AE473" s="30">
        <v>12.5</v>
      </c>
      <c r="AF473" s="9"/>
      <c r="AG473" s="30">
        <v>0</v>
      </c>
      <c r="AH473" s="9"/>
      <c r="AI473" s="32">
        <v>49.66</v>
      </c>
      <c r="AJ473" s="12"/>
      <c r="AK473" s="22">
        <v>881620</v>
      </c>
      <c r="AM473" s="22">
        <v>120366</v>
      </c>
      <c r="AO473" s="22">
        <v>57218</v>
      </c>
      <c r="AQ473" s="22">
        <v>388686</v>
      </c>
      <c r="AS473" s="26">
        <v>1447890</v>
      </c>
      <c r="AU473" s="23">
        <v>15.156700000000001</v>
      </c>
      <c r="AW473" s="23">
        <v>20.6708</v>
      </c>
      <c r="AY473" s="23">
        <v>23.354299999999999</v>
      </c>
      <c r="BA473" s="23">
        <v>20.0488</v>
      </c>
      <c r="BC473" s="24">
        <v>16.869900000000001</v>
      </c>
      <c r="BE473" s="1" t="str">
        <f t="shared" si="7"/>
        <v>No</v>
      </c>
    </row>
    <row r="474" spans="1:57" ht="11.25" customHeight="1">
      <c r="A474" s="7" t="s">
        <v>473</v>
      </c>
      <c r="B474" s="7" t="s">
        <v>474</v>
      </c>
      <c r="C474" s="37" t="s">
        <v>65</v>
      </c>
      <c r="D474" s="296">
        <v>4100</v>
      </c>
      <c r="E474" s="297">
        <v>40100</v>
      </c>
      <c r="F474" s="27" t="s">
        <v>142</v>
      </c>
      <c r="G474" s="73" t="s">
        <v>137</v>
      </c>
      <c r="H474" s="35">
        <v>73107</v>
      </c>
      <c r="I474" s="35">
        <v>44</v>
      </c>
      <c r="J474" s="37" t="s">
        <v>9</v>
      </c>
      <c r="K474" s="37" t="s">
        <v>138</v>
      </c>
      <c r="L474" s="8">
        <v>26</v>
      </c>
      <c r="M474" s="8">
        <v>15005</v>
      </c>
      <c r="N474" s="9"/>
      <c r="O474" s="8">
        <v>3493</v>
      </c>
      <c r="P474" s="9"/>
      <c r="Q474" s="8">
        <v>810</v>
      </c>
      <c r="R474" s="9"/>
      <c r="S474" s="8">
        <v>3736</v>
      </c>
      <c r="T474" s="9"/>
      <c r="U474" s="8">
        <v>0</v>
      </c>
      <c r="V474" s="9"/>
      <c r="W474" s="33">
        <v>23044</v>
      </c>
      <c r="X474" s="9"/>
      <c r="Y474" s="30">
        <v>9.48</v>
      </c>
      <c r="Z474" s="9"/>
      <c r="AA474" s="30">
        <v>2.0299999999999998</v>
      </c>
      <c r="AB474" s="9"/>
      <c r="AC474" s="30">
        <v>0.57999999999999996</v>
      </c>
      <c r="AD474" s="9"/>
      <c r="AE474" s="30">
        <v>2.3199999999999998</v>
      </c>
      <c r="AF474" s="9"/>
      <c r="AG474" s="30">
        <v>0</v>
      </c>
      <c r="AH474" s="9"/>
      <c r="AI474" s="32">
        <v>14.41</v>
      </c>
      <c r="AJ474" s="12"/>
      <c r="AK474" s="22">
        <v>209868</v>
      </c>
      <c r="AM474" s="22">
        <v>53612</v>
      </c>
      <c r="AO474" s="22">
        <v>8245</v>
      </c>
      <c r="AQ474" s="22">
        <v>77075</v>
      </c>
      <c r="AS474" s="26">
        <v>348800</v>
      </c>
      <c r="AU474" s="23">
        <v>13.986499999999999</v>
      </c>
      <c r="AW474" s="23">
        <v>15.3484</v>
      </c>
      <c r="AY474" s="23">
        <v>10.179</v>
      </c>
      <c r="BA474" s="23">
        <v>20.630400000000002</v>
      </c>
      <c r="BC474" s="24">
        <v>15.1363</v>
      </c>
      <c r="BE474" s="1" t="str">
        <f t="shared" si="7"/>
        <v>No</v>
      </c>
    </row>
    <row r="475" spans="1:57" ht="11.25" customHeight="1">
      <c r="A475" s="7" t="s">
        <v>1055</v>
      </c>
      <c r="B475" s="7" t="s">
        <v>475</v>
      </c>
      <c r="C475" s="37" t="s">
        <v>26</v>
      </c>
      <c r="D475" s="296">
        <v>4026</v>
      </c>
      <c r="E475" s="297">
        <v>40026</v>
      </c>
      <c r="F475" s="27" t="s">
        <v>140</v>
      </c>
      <c r="G475" s="73" t="s">
        <v>137</v>
      </c>
      <c r="H475" s="35">
        <v>643260</v>
      </c>
      <c r="I475" s="35">
        <v>44</v>
      </c>
      <c r="J475" s="37" t="s">
        <v>9</v>
      </c>
      <c r="K475" s="37" t="s">
        <v>138</v>
      </c>
      <c r="L475" s="8">
        <v>22</v>
      </c>
      <c r="M475" s="8">
        <v>91241</v>
      </c>
      <c r="N475" s="9"/>
      <c r="O475" s="8">
        <v>2470</v>
      </c>
      <c r="P475" s="9"/>
      <c r="Q475" s="8">
        <v>0</v>
      </c>
      <c r="R475" s="9"/>
      <c r="S475" s="8">
        <v>4851</v>
      </c>
      <c r="T475" s="9"/>
      <c r="U475" s="8">
        <v>0</v>
      </c>
      <c r="V475" s="9"/>
      <c r="W475" s="33">
        <v>98562</v>
      </c>
      <c r="X475" s="9"/>
      <c r="Y475" s="30">
        <v>45</v>
      </c>
      <c r="Z475" s="9"/>
      <c r="AA475" s="30">
        <v>1</v>
      </c>
      <c r="AB475" s="9"/>
      <c r="AC475" s="30">
        <v>0</v>
      </c>
      <c r="AD475" s="9"/>
      <c r="AE475" s="30">
        <v>2.77</v>
      </c>
      <c r="AF475" s="9"/>
      <c r="AG475" s="30">
        <v>0</v>
      </c>
      <c r="AH475" s="9"/>
      <c r="AI475" s="32">
        <v>48.77</v>
      </c>
      <c r="AJ475" s="12"/>
      <c r="AK475" s="22">
        <v>1518799</v>
      </c>
      <c r="AM475" s="22">
        <v>36379</v>
      </c>
      <c r="AO475" s="22">
        <v>0</v>
      </c>
      <c r="AQ475" s="22">
        <v>127559</v>
      </c>
      <c r="AS475" s="26">
        <v>1682737</v>
      </c>
      <c r="AU475" s="23">
        <v>16.646000000000001</v>
      </c>
      <c r="AW475" s="23">
        <v>14.728300000000001</v>
      </c>
      <c r="BA475" s="23">
        <v>26.295400000000001</v>
      </c>
      <c r="BC475" s="24">
        <v>17.072900000000001</v>
      </c>
      <c r="BE475" s="1" t="str">
        <f t="shared" si="7"/>
        <v>No</v>
      </c>
    </row>
    <row r="476" spans="1:57" ht="11.25" customHeight="1">
      <c r="A476" s="7" t="s">
        <v>1055</v>
      </c>
      <c r="B476" s="7" t="s">
        <v>475</v>
      </c>
      <c r="C476" s="37" t="s">
        <v>26</v>
      </c>
      <c r="D476" s="296">
        <v>4026</v>
      </c>
      <c r="E476" s="297">
        <v>40026</v>
      </c>
      <c r="F476" s="27" t="s">
        <v>140</v>
      </c>
      <c r="G476" s="73" t="s">
        <v>137</v>
      </c>
      <c r="H476" s="35">
        <v>643260</v>
      </c>
      <c r="I476" s="35">
        <v>44</v>
      </c>
      <c r="J476" s="37" t="s">
        <v>6</v>
      </c>
      <c r="K476" s="37" t="s">
        <v>138</v>
      </c>
      <c r="L476" s="8">
        <v>22</v>
      </c>
      <c r="M476" s="8">
        <v>170846</v>
      </c>
      <c r="N476" s="9"/>
      <c r="O476" s="8">
        <v>7812</v>
      </c>
      <c r="P476" s="9"/>
      <c r="Q476" s="8">
        <v>1796</v>
      </c>
      <c r="R476" s="9"/>
      <c r="S476" s="8">
        <v>16187</v>
      </c>
      <c r="T476" s="9"/>
      <c r="U476" s="8">
        <v>0</v>
      </c>
      <c r="V476" s="9"/>
      <c r="W476" s="33">
        <v>196641</v>
      </c>
      <c r="X476" s="9"/>
      <c r="Y476" s="30">
        <v>77</v>
      </c>
      <c r="Z476" s="9"/>
      <c r="AA476" s="30">
        <v>5</v>
      </c>
      <c r="AB476" s="9"/>
      <c r="AC476" s="30">
        <v>1</v>
      </c>
      <c r="AD476" s="9"/>
      <c r="AE476" s="30">
        <v>9.23</v>
      </c>
      <c r="AF476" s="9"/>
      <c r="AG476" s="30">
        <v>0</v>
      </c>
      <c r="AH476" s="9"/>
      <c r="AI476" s="32">
        <v>92.23</v>
      </c>
      <c r="AJ476" s="12"/>
      <c r="AK476" s="22">
        <v>2480072</v>
      </c>
      <c r="AM476" s="22">
        <v>116337</v>
      </c>
      <c r="AO476" s="22">
        <v>42917</v>
      </c>
      <c r="AQ476" s="22">
        <v>484149</v>
      </c>
      <c r="AS476" s="26">
        <v>3123475</v>
      </c>
      <c r="AU476" s="23">
        <v>14.516400000000001</v>
      </c>
      <c r="AW476" s="23">
        <v>14.892099999999999</v>
      </c>
      <c r="AY476" s="23">
        <v>23.895900000000001</v>
      </c>
      <c r="BA476" s="23">
        <v>29.909700000000001</v>
      </c>
      <c r="BC476" s="24">
        <v>15.8841</v>
      </c>
      <c r="BE476" s="1" t="str">
        <f t="shared" si="7"/>
        <v>No</v>
      </c>
    </row>
    <row r="477" spans="1:57" ht="11.25" customHeight="1">
      <c r="A477" s="7" t="s">
        <v>1056</v>
      </c>
      <c r="B477" s="7" t="s">
        <v>549</v>
      </c>
      <c r="C477" s="37" t="s">
        <v>44</v>
      </c>
      <c r="D477" s="296">
        <v>4006</v>
      </c>
      <c r="E477" s="297">
        <v>40006</v>
      </c>
      <c r="F477" s="27" t="s">
        <v>142</v>
      </c>
      <c r="G477" s="73" t="s">
        <v>137</v>
      </c>
      <c r="H477" s="35">
        <v>219957</v>
      </c>
      <c r="I477" s="35">
        <v>44</v>
      </c>
      <c r="J477" s="37" t="s">
        <v>7</v>
      </c>
      <c r="K477" s="37" t="s">
        <v>138</v>
      </c>
      <c r="L477" s="8">
        <v>2</v>
      </c>
      <c r="M477" s="8">
        <v>0</v>
      </c>
      <c r="N477" s="9"/>
      <c r="O477" s="8">
        <v>0</v>
      </c>
      <c r="P477" s="9"/>
      <c r="Q477" s="8">
        <v>101</v>
      </c>
      <c r="R477" s="9"/>
      <c r="S477" s="8">
        <v>83</v>
      </c>
      <c r="T477" s="9"/>
      <c r="U477" s="8">
        <v>0</v>
      </c>
      <c r="V477" s="9"/>
      <c r="W477" s="33">
        <v>184</v>
      </c>
      <c r="X477" s="9"/>
      <c r="Y477" s="30">
        <v>0</v>
      </c>
      <c r="Z477" s="9"/>
      <c r="AA477" s="30">
        <v>0</v>
      </c>
      <c r="AB477" s="9"/>
      <c r="AC477" s="30">
        <v>0.06</v>
      </c>
      <c r="AD477" s="9"/>
      <c r="AE477" s="30">
        <v>0.03</v>
      </c>
      <c r="AF477" s="9"/>
      <c r="AG477" s="30">
        <v>0</v>
      </c>
      <c r="AH477" s="9"/>
      <c r="AI477" s="32">
        <v>0.09</v>
      </c>
      <c r="AJ477" s="12"/>
      <c r="AK477" s="22">
        <v>0</v>
      </c>
      <c r="AM477" s="22">
        <v>0</v>
      </c>
      <c r="AO477" s="22">
        <v>1821</v>
      </c>
      <c r="AQ477" s="22">
        <v>3135</v>
      </c>
      <c r="AS477" s="26">
        <v>4956</v>
      </c>
      <c r="AY477" s="23">
        <v>18.029699999999998</v>
      </c>
      <c r="BA477" s="23">
        <v>37.771099999999997</v>
      </c>
      <c r="BC477" s="24">
        <v>26.934799999999999</v>
      </c>
      <c r="BE477" s="1" t="str">
        <f t="shared" si="7"/>
        <v>No</v>
      </c>
    </row>
    <row r="478" spans="1:57" ht="11.25" customHeight="1">
      <c r="A478" s="7" t="s">
        <v>1056</v>
      </c>
      <c r="B478" s="7" t="s">
        <v>549</v>
      </c>
      <c r="C478" s="37" t="s">
        <v>44</v>
      </c>
      <c r="D478" s="296">
        <v>4006</v>
      </c>
      <c r="E478" s="297">
        <v>40006</v>
      </c>
      <c r="F478" s="27" t="s">
        <v>142</v>
      </c>
      <c r="G478" s="73" t="s">
        <v>137</v>
      </c>
      <c r="H478" s="35">
        <v>219957</v>
      </c>
      <c r="I478" s="35">
        <v>44</v>
      </c>
      <c r="J478" s="37" t="s">
        <v>9</v>
      </c>
      <c r="K478" s="37" t="s">
        <v>138</v>
      </c>
      <c r="L478" s="8">
        <v>17</v>
      </c>
      <c r="M478" s="8">
        <v>42344</v>
      </c>
      <c r="N478" s="9"/>
      <c r="O478" s="8">
        <v>0</v>
      </c>
      <c r="P478" s="9"/>
      <c r="Q478" s="8">
        <v>421</v>
      </c>
      <c r="R478" s="9"/>
      <c r="S478" s="8">
        <v>4979</v>
      </c>
      <c r="T478" s="9"/>
      <c r="U478" s="8">
        <v>0</v>
      </c>
      <c r="V478" s="9"/>
      <c r="W478" s="33">
        <v>47744</v>
      </c>
      <c r="X478" s="9"/>
      <c r="Y478" s="30">
        <v>43</v>
      </c>
      <c r="Z478" s="9"/>
      <c r="AA478" s="30">
        <v>0</v>
      </c>
      <c r="AB478" s="9"/>
      <c r="AC478" s="30">
        <v>0.28000000000000003</v>
      </c>
      <c r="AD478" s="9"/>
      <c r="AE478" s="30">
        <v>3</v>
      </c>
      <c r="AF478" s="9"/>
      <c r="AG478" s="30">
        <v>0</v>
      </c>
      <c r="AH478" s="9"/>
      <c r="AI478" s="32">
        <v>46.28</v>
      </c>
      <c r="AJ478" s="12"/>
      <c r="AK478" s="22">
        <v>436021</v>
      </c>
      <c r="AM478" s="22">
        <v>0</v>
      </c>
      <c r="AO478" s="22">
        <v>8116</v>
      </c>
      <c r="AQ478" s="22">
        <v>162252</v>
      </c>
      <c r="AS478" s="26">
        <v>606389</v>
      </c>
      <c r="AU478" s="23">
        <v>10.2971</v>
      </c>
      <c r="AY478" s="23">
        <v>19.277899999999999</v>
      </c>
      <c r="BA478" s="23">
        <v>32.587299999999999</v>
      </c>
      <c r="BC478" s="24">
        <v>12.700799999999999</v>
      </c>
      <c r="BE478" s="1" t="str">
        <f t="shared" si="7"/>
        <v>No</v>
      </c>
    </row>
    <row r="479" spans="1:57" ht="11.25" customHeight="1">
      <c r="A479" s="7" t="s">
        <v>1057</v>
      </c>
      <c r="B479" s="7" t="s">
        <v>323</v>
      </c>
      <c r="C479" s="37" t="s">
        <v>68</v>
      </c>
      <c r="D479" s="296">
        <v>6041</v>
      </c>
      <c r="E479" s="297">
        <v>60041</v>
      </c>
      <c r="F479" s="27" t="s">
        <v>140</v>
      </c>
      <c r="G479" s="73" t="s">
        <v>137</v>
      </c>
      <c r="H479" s="35">
        <v>5121892</v>
      </c>
      <c r="I479" s="35">
        <v>44</v>
      </c>
      <c r="J479" s="37" t="s">
        <v>9</v>
      </c>
      <c r="K479" s="37" t="s">
        <v>138</v>
      </c>
      <c r="L479" s="8">
        <v>14</v>
      </c>
      <c r="M479" s="8">
        <v>58935</v>
      </c>
      <c r="N479" s="9"/>
      <c r="O479" s="8">
        <v>0</v>
      </c>
      <c r="P479" s="9"/>
      <c r="Q479" s="8">
        <v>0</v>
      </c>
      <c r="R479" s="9"/>
      <c r="S479" s="8">
        <v>4202</v>
      </c>
      <c r="T479" s="9"/>
      <c r="U479" s="8">
        <v>0</v>
      </c>
      <c r="V479" s="9"/>
      <c r="W479" s="33">
        <v>63137</v>
      </c>
      <c r="X479" s="9"/>
      <c r="Y479" s="30">
        <v>36</v>
      </c>
      <c r="Z479" s="9"/>
      <c r="AA479" s="30">
        <v>0</v>
      </c>
      <c r="AB479" s="9"/>
      <c r="AC479" s="30">
        <v>0</v>
      </c>
      <c r="AD479" s="9"/>
      <c r="AE479" s="30">
        <v>2</v>
      </c>
      <c r="AF479" s="9"/>
      <c r="AG479" s="30">
        <v>0</v>
      </c>
      <c r="AH479" s="9"/>
      <c r="AI479" s="32">
        <v>38</v>
      </c>
      <c r="AJ479" s="12"/>
      <c r="AK479" s="22">
        <v>662567</v>
      </c>
      <c r="AM479" s="22">
        <v>0</v>
      </c>
      <c r="AO479" s="22">
        <v>0</v>
      </c>
      <c r="AQ479" s="22">
        <v>171697</v>
      </c>
      <c r="AS479" s="26">
        <v>834264</v>
      </c>
      <c r="AU479" s="23">
        <v>11.2423</v>
      </c>
      <c r="BA479" s="23">
        <v>40.860799999999998</v>
      </c>
      <c r="BC479" s="24">
        <v>13.2136</v>
      </c>
      <c r="BE479" s="1" t="str">
        <f t="shared" si="7"/>
        <v>No</v>
      </c>
    </row>
    <row r="480" spans="1:57" ht="11.25" customHeight="1">
      <c r="A480" s="7" t="s">
        <v>473</v>
      </c>
      <c r="B480" s="7" t="s">
        <v>474</v>
      </c>
      <c r="C480" s="37" t="s">
        <v>65</v>
      </c>
      <c r="D480" s="296">
        <v>4100</v>
      </c>
      <c r="E480" s="297">
        <v>40100</v>
      </c>
      <c r="F480" s="27" t="s">
        <v>142</v>
      </c>
      <c r="G480" s="73" t="s">
        <v>137</v>
      </c>
      <c r="H480" s="35">
        <v>73107</v>
      </c>
      <c r="I480" s="35">
        <v>44</v>
      </c>
      <c r="J480" s="37" t="s">
        <v>6</v>
      </c>
      <c r="K480" s="37" t="s">
        <v>138</v>
      </c>
      <c r="L480" s="8">
        <v>11</v>
      </c>
      <c r="M480" s="8">
        <v>29723</v>
      </c>
      <c r="N480" s="9"/>
      <c r="O480" s="8">
        <v>7229</v>
      </c>
      <c r="P480" s="9"/>
      <c r="Q480" s="8">
        <v>1677</v>
      </c>
      <c r="R480" s="9"/>
      <c r="S480" s="8">
        <v>7731</v>
      </c>
      <c r="T480" s="9"/>
      <c r="U480" s="8">
        <v>0</v>
      </c>
      <c r="V480" s="9"/>
      <c r="W480" s="33">
        <v>46360</v>
      </c>
      <c r="X480" s="9"/>
      <c r="Y480" s="30">
        <v>18.2</v>
      </c>
      <c r="Z480" s="9"/>
      <c r="AA480" s="30">
        <v>4.2</v>
      </c>
      <c r="AB480" s="9"/>
      <c r="AC480" s="30">
        <v>1.2</v>
      </c>
      <c r="AD480" s="9"/>
      <c r="AE480" s="30">
        <v>4.8</v>
      </c>
      <c r="AF480" s="9"/>
      <c r="AG480" s="30">
        <v>0</v>
      </c>
      <c r="AH480" s="9"/>
      <c r="AI480" s="32">
        <v>28.4</v>
      </c>
      <c r="AJ480" s="12"/>
      <c r="AK480" s="22">
        <v>295697</v>
      </c>
      <c r="AM480" s="22">
        <v>110921</v>
      </c>
      <c r="AO480" s="22">
        <v>17058</v>
      </c>
      <c r="AQ480" s="22">
        <v>159465</v>
      </c>
      <c r="AS480" s="26">
        <v>583141</v>
      </c>
      <c r="AU480" s="23">
        <v>9.9483999999999995</v>
      </c>
      <c r="AW480" s="23">
        <v>15.3439</v>
      </c>
      <c r="AY480" s="23">
        <v>10.1717</v>
      </c>
      <c r="BA480" s="23">
        <v>20.6267</v>
      </c>
      <c r="BC480" s="24">
        <v>12.5785</v>
      </c>
      <c r="BE480" s="1" t="str">
        <f t="shared" si="7"/>
        <v>No</v>
      </c>
    </row>
    <row r="481" spans="1:57" ht="11.25" customHeight="1">
      <c r="A481" s="7" t="s">
        <v>1058</v>
      </c>
      <c r="B481" s="7" t="s">
        <v>152</v>
      </c>
      <c r="C481" s="37" t="s">
        <v>57</v>
      </c>
      <c r="D481" s="296">
        <v>5166</v>
      </c>
      <c r="E481" s="297">
        <v>50166</v>
      </c>
      <c r="F481" s="27" t="s">
        <v>140</v>
      </c>
      <c r="G481" s="73" t="s">
        <v>137</v>
      </c>
      <c r="H481" s="35">
        <v>1624827</v>
      </c>
      <c r="I481" s="35">
        <v>43</v>
      </c>
      <c r="J481" s="37" t="s">
        <v>6</v>
      </c>
      <c r="K481" s="37" t="s">
        <v>138</v>
      </c>
      <c r="L481" s="8">
        <v>8</v>
      </c>
      <c r="M481" s="8">
        <v>16406</v>
      </c>
      <c r="N481" s="9"/>
      <c r="O481" s="8">
        <v>0</v>
      </c>
      <c r="P481" s="9"/>
      <c r="Q481" s="8">
        <v>0</v>
      </c>
      <c r="R481" s="9"/>
      <c r="S481" s="8">
        <v>1293</v>
      </c>
      <c r="T481" s="9"/>
      <c r="U481" s="8">
        <v>0</v>
      </c>
      <c r="V481" s="9"/>
      <c r="W481" s="33">
        <v>17699</v>
      </c>
      <c r="X481" s="9"/>
      <c r="Y481" s="30">
        <v>11</v>
      </c>
      <c r="Z481" s="9"/>
      <c r="AA481" s="30">
        <v>0</v>
      </c>
      <c r="AB481" s="9"/>
      <c r="AC481" s="30">
        <v>0</v>
      </c>
      <c r="AD481" s="9"/>
      <c r="AE481" s="30">
        <v>1</v>
      </c>
      <c r="AF481" s="9"/>
      <c r="AG481" s="30">
        <v>0</v>
      </c>
      <c r="AH481" s="9"/>
      <c r="AI481" s="32">
        <v>12</v>
      </c>
      <c r="AJ481" s="12"/>
      <c r="AK481" s="22">
        <v>196497</v>
      </c>
      <c r="AM481" s="22">
        <v>0</v>
      </c>
      <c r="AO481" s="22">
        <v>0</v>
      </c>
      <c r="AQ481" s="22">
        <v>24908</v>
      </c>
      <c r="AS481" s="26">
        <v>221405</v>
      </c>
      <c r="AU481" s="23">
        <v>11.9771</v>
      </c>
      <c r="BA481" s="23">
        <v>19.2637</v>
      </c>
      <c r="BC481" s="24">
        <v>12.509499999999999</v>
      </c>
      <c r="BE481" s="1" t="str">
        <f t="shared" si="7"/>
        <v>No</v>
      </c>
    </row>
    <row r="482" spans="1:57" ht="11.25" customHeight="1">
      <c r="A482" s="7" t="s">
        <v>558</v>
      </c>
      <c r="B482" s="7" t="s">
        <v>169</v>
      </c>
      <c r="C482" s="37" t="s">
        <v>39</v>
      </c>
      <c r="D482" s="296">
        <v>5158</v>
      </c>
      <c r="E482" s="297">
        <v>50158</v>
      </c>
      <c r="F482" s="27" t="s">
        <v>96</v>
      </c>
      <c r="G482" s="73" t="s">
        <v>137</v>
      </c>
      <c r="H482" s="35">
        <v>306022</v>
      </c>
      <c r="I482" s="35">
        <v>43</v>
      </c>
      <c r="J482" s="37" t="s">
        <v>6</v>
      </c>
      <c r="K482" s="37" t="s">
        <v>138</v>
      </c>
      <c r="L482" s="8">
        <v>43</v>
      </c>
      <c r="M482" s="8">
        <v>200980</v>
      </c>
      <c r="N482" s="9"/>
      <c r="O482" s="8">
        <v>21544</v>
      </c>
      <c r="P482" s="9"/>
      <c r="Q482" s="8">
        <v>0</v>
      </c>
      <c r="R482" s="9"/>
      <c r="S482" s="8">
        <v>4657</v>
      </c>
      <c r="T482" s="9"/>
      <c r="U482" s="8">
        <v>0</v>
      </c>
      <c r="V482" s="9"/>
      <c r="W482" s="33">
        <v>227181</v>
      </c>
      <c r="X482" s="9"/>
      <c r="Y482" s="30">
        <v>151.4</v>
      </c>
      <c r="Z482" s="9"/>
      <c r="AA482" s="30">
        <v>11.4</v>
      </c>
      <c r="AB482" s="9"/>
      <c r="AC482" s="30">
        <v>0</v>
      </c>
      <c r="AD482" s="9"/>
      <c r="AE482" s="30">
        <v>2.7</v>
      </c>
      <c r="AF482" s="9"/>
      <c r="AG482" s="30">
        <v>0</v>
      </c>
      <c r="AH482" s="9"/>
      <c r="AI482" s="32">
        <v>165.5</v>
      </c>
      <c r="AJ482" s="12"/>
      <c r="AK482" s="22">
        <v>4044353</v>
      </c>
      <c r="AM482" s="22">
        <v>433922</v>
      </c>
      <c r="AO482" s="22">
        <v>0</v>
      </c>
      <c r="AQ482" s="22">
        <v>186760</v>
      </c>
      <c r="AS482" s="26">
        <v>4665035</v>
      </c>
      <c r="AU482" s="23">
        <v>20.123200000000001</v>
      </c>
      <c r="AW482" s="23">
        <v>20.141200000000001</v>
      </c>
      <c r="BA482" s="23">
        <v>40.103099999999998</v>
      </c>
      <c r="BC482" s="24">
        <v>20.534400000000002</v>
      </c>
      <c r="BE482" s="1" t="str">
        <f t="shared" si="7"/>
        <v>No</v>
      </c>
    </row>
    <row r="483" spans="1:57" ht="11.25" customHeight="1">
      <c r="A483" s="7" t="s">
        <v>105</v>
      </c>
      <c r="B483" s="7" t="s">
        <v>608</v>
      </c>
      <c r="C483" s="37" t="s">
        <v>78</v>
      </c>
      <c r="D483" s="296">
        <v>3107</v>
      </c>
      <c r="E483" s="297">
        <v>30107</v>
      </c>
      <c r="F483" s="27" t="s">
        <v>96</v>
      </c>
      <c r="G483" s="73" t="s">
        <v>137</v>
      </c>
      <c r="H483" s="35">
        <v>70350</v>
      </c>
      <c r="I483" s="35">
        <v>43</v>
      </c>
      <c r="J483" s="37" t="s">
        <v>27</v>
      </c>
      <c r="K483" s="37" t="s">
        <v>138</v>
      </c>
      <c r="L483" s="8">
        <v>43</v>
      </c>
      <c r="M483" s="8">
        <v>15696</v>
      </c>
      <c r="N483" s="9"/>
      <c r="O483" s="8">
        <v>36389</v>
      </c>
      <c r="P483" s="9"/>
      <c r="Q483" s="8">
        <v>11239</v>
      </c>
      <c r="R483" s="9"/>
      <c r="S483" s="8">
        <v>16218</v>
      </c>
      <c r="T483" s="9"/>
      <c r="U483" s="8">
        <v>0</v>
      </c>
      <c r="V483" s="9"/>
      <c r="W483" s="33">
        <v>79542</v>
      </c>
      <c r="X483" s="9"/>
      <c r="Y483" s="30">
        <v>8</v>
      </c>
      <c r="Z483" s="9"/>
      <c r="AA483" s="30">
        <v>19</v>
      </c>
      <c r="AB483" s="9"/>
      <c r="AC483" s="30">
        <v>6</v>
      </c>
      <c r="AD483" s="9"/>
      <c r="AE483" s="30">
        <v>9</v>
      </c>
      <c r="AF483" s="9"/>
      <c r="AG483" s="30">
        <v>0</v>
      </c>
      <c r="AH483" s="9"/>
      <c r="AI483" s="32">
        <v>42</v>
      </c>
      <c r="AJ483" s="12"/>
      <c r="AK483" s="22">
        <v>361863</v>
      </c>
      <c r="AM483" s="22">
        <v>774296</v>
      </c>
      <c r="AO483" s="22">
        <v>248356</v>
      </c>
      <c r="AQ483" s="22">
        <v>623359</v>
      </c>
      <c r="AS483" s="26">
        <v>2007874</v>
      </c>
      <c r="AU483" s="23">
        <v>23.054500000000001</v>
      </c>
      <c r="AW483" s="23">
        <v>21.278300000000002</v>
      </c>
      <c r="AY483" s="23">
        <v>22.0977</v>
      </c>
      <c r="BA483" s="23">
        <v>38.436199999999999</v>
      </c>
      <c r="BC483" s="24">
        <v>25.242899999999999</v>
      </c>
      <c r="BE483" s="1" t="str">
        <f t="shared" si="7"/>
        <v>No</v>
      </c>
    </row>
    <row r="484" spans="1:57" ht="11.25" customHeight="1">
      <c r="A484" s="7" t="s">
        <v>1058</v>
      </c>
      <c r="B484" s="7" t="s">
        <v>152</v>
      </c>
      <c r="C484" s="37" t="s">
        <v>57</v>
      </c>
      <c r="D484" s="296">
        <v>5166</v>
      </c>
      <c r="E484" s="297">
        <v>50166</v>
      </c>
      <c r="F484" s="27" t="s">
        <v>140</v>
      </c>
      <c r="G484" s="73" t="s">
        <v>137</v>
      </c>
      <c r="H484" s="35">
        <v>1624827</v>
      </c>
      <c r="I484" s="35">
        <v>43</v>
      </c>
      <c r="J484" s="37" t="s">
        <v>9</v>
      </c>
      <c r="K484" s="37" t="s">
        <v>138</v>
      </c>
      <c r="L484" s="8">
        <v>16</v>
      </c>
      <c r="M484" s="8">
        <v>33681</v>
      </c>
      <c r="N484" s="9"/>
      <c r="O484" s="8">
        <v>0</v>
      </c>
      <c r="P484" s="9"/>
      <c r="Q484" s="8">
        <v>0</v>
      </c>
      <c r="R484" s="9"/>
      <c r="S484" s="8">
        <v>2557</v>
      </c>
      <c r="T484" s="9"/>
      <c r="U484" s="8">
        <v>0</v>
      </c>
      <c r="V484" s="9"/>
      <c r="W484" s="33">
        <v>36238</v>
      </c>
      <c r="X484" s="9"/>
      <c r="Y484" s="30">
        <v>19</v>
      </c>
      <c r="Z484" s="9"/>
      <c r="AA484" s="30">
        <v>0</v>
      </c>
      <c r="AB484" s="9"/>
      <c r="AC484" s="30">
        <v>0</v>
      </c>
      <c r="AD484" s="9"/>
      <c r="AE484" s="30">
        <v>1</v>
      </c>
      <c r="AF484" s="9"/>
      <c r="AG484" s="30">
        <v>0</v>
      </c>
      <c r="AH484" s="9"/>
      <c r="AI484" s="32">
        <v>20</v>
      </c>
      <c r="AJ484" s="12"/>
      <c r="AK484" s="22">
        <v>388332</v>
      </c>
      <c r="AM484" s="22">
        <v>0</v>
      </c>
      <c r="AO484" s="22">
        <v>0</v>
      </c>
      <c r="AQ484" s="22">
        <v>49237</v>
      </c>
      <c r="AS484" s="26">
        <v>437569</v>
      </c>
      <c r="AU484" s="23">
        <v>11.5297</v>
      </c>
      <c r="BA484" s="23">
        <v>19.255800000000001</v>
      </c>
      <c r="BC484" s="24">
        <v>12.0749</v>
      </c>
      <c r="BE484" s="1" t="str">
        <f t="shared" si="7"/>
        <v>No</v>
      </c>
    </row>
    <row r="485" spans="1:57" ht="11.25" customHeight="1">
      <c r="A485" s="7" t="s">
        <v>1059</v>
      </c>
      <c r="B485" s="7" t="s">
        <v>326</v>
      </c>
      <c r="C485" s="37" t="s">
        <v>22</v>
      </c>
      <c r="D485" s="296">
        <v>1051</v>
      </c>
      <c r="E485" s="297">
        <v>10051</v>
      </c>
      <c r="F485" s="27" t="s">
        <v>142</v>
      </c>
      <c r="G485" s="73" t="s">
        <v>137</v>
      </c>
      <c r="H485" s="35">
        <v>168136</v>
      </c>
      <c r="I485" s="35">
        <v>42</v>
      </c>
      <c r="J485" s="37" t="s">
        <v>6</v>
      </c>
      <c r="K485" s="37" t="s">
        <v>138</v>
      </c>
      <c r="L485" s="8">
        <v>28</v>
      </c>
      <c r="M485" s="8">
        <v>107627</v>
      </c>
      <c r="N485" s="9"/>
      <c r="O485" s="8">
        <v>17629</v>
      </c>
      <c r="P485" s="9"/>
      <c r="Q485" s="8">
        <v>0</v>
      </c>
      <c r="R485" s="9"/>
      <c r="S485" s="8">
        <v>12478</v>
      </c>
      <c r="T485" s="9"/>
      <c r="U485" s="8">
        <v>0</v>
      </c>
      <c r="V485" s="9"/>
      <c r="W485" s="33">
        <v>137734</v>
      </c>
      <c r="X485" s="9"/>
      <c r="Y485" s="30">
        <v>57.5</v>
      </c>
      <c r="Z485" s="9"/>
      <c r="AA485" s="30">
        <v>9.5</v>
      </c>
      <c r="AB485" s="9"/>
      <c r="AC485" s="30">
        <v>0</v>
      </c>
      <c r="AD485" s="9"/>
      <c r="AE485" s="30">
        <v>6</v>
      </c>
      <c r="AF485" s="9"/>
      <c r="AG485" s="30">
        <v>0</v>
      </c>
      <c r="AH485" s="9"/>
      <c r="AI485" s="32">
        <v>73</v>
      </c>
      <c r="AJ485" s="12"/>
      <c r="AK485" s="22">
        <v>2135473</v>
      </c>
      <c r="AM485" s="22">
        <v>392717</v>
      </c>
      <c r="AO485" s="22">
        <v>0</v>
      </c>
      <c r="AQ485" s="22">
        <v>454095</v>
      </c>
      <c r="AS485" s="26">
        <v>2982285</v>
      </c>
      <c r="AU485" s="23">
        <v>19.8414</v>
      </c>
      <c r="AW485" s="23">
        <v>22.276800000000001</v>
      </c>
      <c r="BA485" s="23">
        <v>36.391599999999997</v>
      </c>
      <c r="BC485" s="24">
        <v>21.6525</v>
      </c>
      <c r="BE485" s="1" t="str">
        <f t="shared" si="7"/>
        <v>No</v>
      </c>
    </row>
    <row r="486" spans="1:57" ht="11.25" customHeight="1">
      <c r="A486" s="7" t="s">
        <v>1059</v>
      </c>
      <c r="B486" s="7" t="s">
        <v>326</v>
      </c>
      <c r="C486" s="37" t="s">
        <v>22</v>
      </c>
      <c r="D486" s="296">
        <v>1051</v>
      </c>
      <c r="E486" s="297">
        <v>10051</v>
      </c>
      <c r="F486" s="27" t="s">
        <v>142</v>
      </c>
      <c r="G486" s="73" t="s">
        <v>137</v>
      </c>
      <c r="H486" s="35">
        <v>168136</v>
      </c>
      <c r="I486" s="35">
        <v>42</v>
      </c>
      <c r="J486" s="37" t="s">
        <v>9</v>
      </c>
      <c r="K486" s="37" t="s">
        <v>138</v>
      </c>
      <c r="L486" s="8">
        <v>14</v>
      </c>
      <c r="M486" s="8">
        <v>45764</v>
      </c>
      <c r="N486" s="9"/>
      <c r="O486" s="8">
        <v>2266</v>
      </c>
      <c r="P486" s="9"/>
      <c r="Q486" s="8">
        <v>0</v>
      </c>
      <c r="R486" s="9"/>
      <c r="S486" s="8">
        <v>5485</v>
      </c>
      <c r="T486" s="9"/>
      <c r="U486" s="8">
        <v>0</v>
      </c>
      <c r="V486" s="9"/>
      <c r="W486" s="33">
        <v>53515</v>
      </c>
      <c r="X486" s="9"/>
      <c r="Y486" s="30">
        <v>24.5</v>
      </c>
      <c r="Z486" s="9"/>
      <c r="AA486" s="30">
        <v>2.2999999999999998</v>
      </c>
      <c r="AB486" s="9"/>
      <c r="AC486" s="30">
        <v>0</v>
      </c>
      <c r="AD486" s="9"/>
      <c r="AE486" s="30">
        <v>4.5</v>
      </c>
      <c r="AF486" s="9"/>
      <c r="AG486" s="30">
        <v>0</v>
      </c>
      <c r="AH486" s="9"/>
      <c r="AI486" s="32">
        <v>31.3</v>
      </c>
      <c r="AJ486" s="12"/>
      <c r="AK486" s="22">
        <v>822666</v>
      </c>
      <c r="AM486" s="22">
        <v>27937</v>
      </c>
      <c r="AO486" s="22">
        <v>0</v>
      </c>
      <c r="AQ486" s="22">
        <v>110497</v>
      </c>
      <c r="AS486" s="26">
        <v>961100</v>
      </c>
      <c r="AU486" s="23">
        <v>17.976299999999998</v>
      </c>
      <c r="AW486" s="23">
        <v>12.328799999999999</v>
      </c>
      <c r="BA486" s="23">
        <v>20.145299999999999</v>
      </c>
      <c r="BC486" s="24">
        <v>17.959499999999998</v>
      </c>
      <c r="BE486" s="1" t="str">
        <f t="shared" si="7"/>
        <v>No</v>
      </c>
    </row>
    <row r="487" spans="1:57" ht="11.25" customHeight="1">
      <c r="A487" s="7" t="s">
        <v>1060</v>
      </c>
      <c r="B487" s="7" t="s">
        <v>542</v>
      </c>
      <c r="C487" s="37" t="s">
        <v>77</v>
      </c>
      <c r="D487" s="296">
        <v>5096</v>
      </c>
      <c r="E487" s="297">
        <v>50096</v>
      </c>
      <c r="F487" s="27" t="s">
        <v>140</v>
      </c>
      <c r="G487" s="73" t="s">
        <v>137</v>
      </c>
      <c r="H487" s="35">
        <v>1376476</v>
      </c>
      <c r="I487" s="35">
        <v>41</v>
      </c>
      <c r="J487" s="37" t="s">
        <v>9</v>
      </c>
      <c r="K487" s="37" t="s">
        <v>138</v>
      </c>
      <c r="L487" s="8">
        <v>5</v>
      </c>
      <c r="M487" s="8">
        <v>9456</v>
      </c>
      <c r="N487" s="9"/>
      <c r="O487" s="8">
        <v>1423</v>
      </c>
      <c r="P487" s="9"/>
      <c r="Q487" s="8">
        <v>173</v>
      </c>
      <c r="R487" s="9"/>
      <c r="S487" s="8">
        <v>968</v>
      </c>
      <c r="T487" s="9"/>
      <c r="U487" s="8">
        <v>0</v>
      </c>
      <c r="V487" s="9"/>
      <c r="W487" s="33">
        <v>12020</v>
      </c>
      <c r="X487" s="9"/>
      <c r="Y487" s="30">
        <v>5.4</v>
      </c>
      <c r="Z487" s="9"/>
      <c r="AA487" s="30">
        <v>0.9</v>
      </c>
      <c r="AB487" s="9"/>
      <c r="AC487" s="30">
        <v>0.1</v>
      </c>
      <c r="AD487" s="9"/>
      <c r="AE487" s="30">
        <v>0.5</v>
      </c>
      <c r="AF487" s="9"/>
      <c r="AG487" s="30">
        <v>0</v>
      </c>
      <c r="AH487" s="9"/>
      <c r="AI487" s="32">
        <v>6.9</v>
      </c>
      <c r="AJ487" s="12"/>
      <c r="AK487" s="22">
        <v>181964</v>
      </c>
      <c r="AM487" s="22">
        <v>38244</v>
      </c>
      <c r="AO487" s="22">
        <v>3992</v>
      </c>
      <c r="AQ487" s="22">
        <v>38086</v>
      </c>
      <c r="AS487" s="26">
        <v>262286</v>
      </c>
      <c r="AU487" s="23">
        <v>19.243200000000002</v>
      </c>
      <c r="AW487" s="23">
        <v>26.875599999999999</v>
      </c>
      <c r="AY487" s="23">
        <v>23.075099999999999</v>
      </c>
      <c r="BA487" s="23">
        <v>39.344999999999999</v>
      </c>
      <c r="BC487" s="24">
        <v>21.820799999999998</v>
      </c>
      <c r="BE487" s="1" t="str">
        <f t="shared" si="7"/>
        <v>No</v>
      </c>
    </row>
    <row r="488" spans="1:57" ht="11.25" customHeight="1">
      <c r="A488" s="7" t="s">
        <v>422</v>
      </c>
      <c r="B488" s="7" t="s">
        <v>419</v>
      </c>
      <c r="C488" s="37" t="s">
        <v>48</v>
      </c>
      <c r="D488" s="296">
        <v>2166</v>
      </c>
      <c r="E488" s="297">
        <v>20166</v>
      </c>
      <c r="F488" s="27" t="s">
        <v>149</v>
      </c>
      <c r="G488" s="73" t="s">
        <v>137</v>
      </c>
      <c r="H488" s="35">
        <v>18351295</v>
      </c>
      <c r="I488" s="35">
        <v>41</v>
      </c>
      <c r="J488" s="37" t="s">
        <v>6</v>
      </c>
      <c r="K488" s="37" t="s">
        <v>138</v>
      </c>
      <c r="L488" s="8">
        <v>41</v>
      </c>
      <c r="M488" s="8">
        <v>198549</v>
      </c>
      <c r="N488" s="9"/>
      <c r="O488" s="8">
        <v>30271</v>
      </c>
      <c r="P488" s="9"/>
      <c r="Q488" s="8">
        <v>6063</v>
      </c>
      <c r="R488" s="9"/>
      <c r="S488" s="8">
        <v>6482</v>
      </c>
      <c r="T488" s="9"/>
      <c r="U488" s="8">
        <v>0</v>
      </c>
      <c r="V488" s="9"/>
      <c r="W488" s="33">
        <v>241365</v>
      </c>
      <c r="X488" s="9"/>
      <c r="Y488" s="30">
        <v>102</v>
      </c>
      <c r="Z488" s="9"/>
      <c r="AA488" s="30">
        <v>11</v>
      </c>
      <c r="AB488" s="9"/>
      <c r="AC488" s="30">
        <v>3</v>
      </c>
      <c r="AD488" s="9"/>
      <c r="AE488" s="30">
        <v>3</v>
      </c>
      <c r="AF488" s="9"/>
      <c r="AG488" s="30">
        <v>0</v>
      </c>
      <c r="AH488" s="9"/>
      <c r="AI488" s="32">
        <v>119</v>
      </c>
      <c r="AJ488" s="12"/>
      <c r="AK488" s="22">
        <v>4642562</v>
      </c>
      <c r="AM488" s="22">
        <v>689192</v>
      </c>
      <c r="AO488" s="22">
        <v>193357</v>
      </c>
      <c r="AQ488" s="22">
        <v>243725</v>
      </c>
      <c r="AS488" s="26">
        <v>5768836</v>
      </c>
      <c r="AU488" s="23">
        <v>23.382400000000001</v>
      </c>
      <c r="AW488" s="23">
        <v>22.767399999999999</v>
      </c>
      <c r="AY488" s="23">
        <v>31.891300000000001</v>
      </c>
      <c r="BA488" s="23">
        <v>37.600299999999997</v>
      </c>
      <c r="BC488" s="24">
        <v>23.9009</v>
      </c>
      <c r="BE488" s="1" t="str">
        <f t="shared" si="7"/>
        <v>No</v>
      </c>
    </row>
    <row r="489" spans="1:57" ht="11.25" customHeight="1">
      <c r="A489" s="7" t="s">
        <v>1060</v>
      </c>
      <c r="B489" s="7" t="s">
        <v>542</v>
      </c>
      <c r="C489" s="37" t="s">
        <v>77</v>
      </c>
      <c r="D489" s="296">
        <v>5096</v>
      </c>
      <c r="E489" s="297">
        <v>50096</v>
      </c>
      <c r="F489" s="27" t="s">
        <v>140</v>
      </c>
      <c r="G489" s="73" t="s">
        <v>137</v>
      </c>
      <c r="H489" s="35">
        <v>1376476</v>
      </c>
      <c r="I489" s="35">
        <v>41</v>
      </c>
      <c r="J489" s="37" t="s">
        <v>6</v>
      </c>
      <c r="K489" s="37" t="s">
        <v>138</v>
      </c>
      <c r="L489" s="8">
        <v>21</v>
      </c>
      <c r="M489" s="8">
        <v>76877</v>
      </c>
      <c r="N489" s="9"/>
      <c r="O489" s="8">
        <v>14970</v>
      </c>
      <c r="P489" s="9"/>
      <c r="Q489" s="8">
        <v>1792</v>
      </c>
      <c r="R489" s="9"/>
      <c r="S489" s="8">
        <v>9727</v>
      </c>
      <c r="T489" s="9"/>
      <c r="U489" s="8">
        <v>375</v>
      </c>
      <c r="V489" s="9"/>
      <c r="W489" s="33">
        <v>103741</v>
      </c>
      <c r="X489" s="9"/>
      <c r="Y489" s="30">
        <v>41.1</v>
      </c>
      <c r="Z489" s="9"/>
      <c r="AA489" s="30">
        <v>8.8000000000000007</v>
      </c>
      <c r="AB489" s="9"/>
      <c r="AC489" s="30">
        <v>1</v>
      </c>
      <c r="AD489" s="9"/>
      <c r="AE489" s="30">
        <v>4.9000000000000004</v>
      </c>
      <c r="AF489" s="9"/>
      <c r="AG489" s="30">
        <v>0.2</v>
      </c>
      <c r="AH489" s="9"/>
      <c r="AI489" s="32">
        <v>56</v>
      </c>
      <c r="AJ489" s="12"/>
      <c r="AK489" s="22">
        <v>1800257</v>
      </c>
      <c r="AM489" s="22">
        <v>388138</v>
      </c>
      <c r="AO489" s="22">
        <v>42864</v>
      </c>
      <c r="AQ489" s="22">
        <v>325725</v>
      </c>
      <c r="AS489" s="26">
        <v>2556984</v>
      </c>
      <c r="AU489" s="23">
        <v>23.417400000000001</v>
      </c>
      <c r="AW489" s="23">
        <v>25.927700000000002</v>
      </c>
      <c r="AY489" s="23">
        <v>23.919599999999999</v>
      </c>
      <c r="BA489" s="23">
        <v>33.486699999999999</v>
      </c>
      <c r="BC489" s="24">
        <v>24.6478</v>
      </c>
      <c r="BE489" s="1" t="str">
        <f t="shared" si="7"/>
        <v>No</v>
      </c>
    </row>
    <row r="490" spans="1:57" ht="11.25" customHeight="1">
      <c r="A490" s="7" t="s">
        <v>453</v>
      </c>
      <c r="B490" s="7" t="s">
        <v>454</v>
      </c>
      <c r="C490" s="37" t="s">
        <v>60</v>
      </c>
      <c r="D490" s="296">
        <v>34</v>
      </c>
      <c r="E490" s="297">
        <v>34</v>
      </c>
      <c r="F490" s="27" t="s">
        <v>142</v>
      </c>
      <c r="G490" s="73" t="s">
        <v>137</v>
      </c>
      <c r="H490" s="35">
        <v>154081</v>
      </c>
      <c r="I490" s="35">
        <v>41</v>
      </c>
      <c r="J490" s="37" t="s">
        <v>6</v>
      </c>
      <c r="K490" s="37" t="s">
        <v>138</v>
      </c>
      <c r="L490" s="8">
        <v>20</v>
      </c>
      <c r="M490" s="8">
        <v>109385</v>
      </c>
      <c r="N490" s="9"/>
      <c r="O490" s="8">
        <v>15240</v>
      </c>
      <c r="P490" s="9"/>
      <c r="Q490" s="8">
        <v>2120</v>
      </c>
      <c r="R490" s="9"/>
      <c r="S490" s="8">
        <v>55129</v>
      </c>
      <c r="T490" s="9"/>
      <c r="U490" s="8">
        <v>0</v>
      </c>
      <c r="V490" s="9"/>
      <c r="W490" s="33">
        <v>181874</v>
      </c>
      <c r="X490" s="9"/>
      <c r="Y490" s="30">
        <v>52</v>
      </c>
      <c r="Z490" s="9"/>
      <c r="AA490" s="30">
        <v>8</v>
      </c>
      <c r="AB490" s="9"/>
      <c r="AC490" s="30">
        <v>1.25</v>
      </c>
      <c r="AD490" s="9"/>
      <c r="AE490" s="30">
        <v>25.25</v>
      </c>
      <c r="AF490" s="9"/>
      <c r="AG490" s="30">
        <v>0</v>
      </c>
      <c r="AH490" s="9"/>
      <c r="AI490" s="32">
        <v>86.5</v>
      </c>
      <c r="AJ490" s="12"/>
      <c r="AK490" s="22">
        <v>2451099</v>
      </c>
      <c r="AM490" s="22">
        <v>330075</v>
      </c>
      <c r="AO490" s="22">
        <v>20561</v>
      </c>
      <c r="AQ490" s="22">
        <v>774397</v>
      </c>
      <c r="AS490" s="26">
        <v>3576132</v>
      </c>
      <c r="AU490" s="23">
        <v>22.408000000000001</v>
      </c>
      <c r="AW490" s="23">
        <v>21.6585</v>
      </c>
      <c r="AY490" s="23">
        <v>9.6986000000000008</v>
      </c>
      <c r="BA490" s="23">
        <v>14.047000000000001</v>
      </c>
      <c r="BC490" s="24">
        <v>19.662700000000001</v>
      </c>
      <c r="BE490" s="1" t="str">
        <f t="shared" si="7"/>
        <v>No</v>
      </c>
    </row>
    <row r="491" spans="1:57" ht="11.25" customHeight="1">
      <c r="A491" s="7" t="s">
        <v>561</v>
      </c>
      <c r="B491" s="7" t="s">
        <v>562</v>
      </c>
      <c r="C491" s="37" t="s">
        <v>70</v>
      </c>
      <c r="D491" s="296">
        <v>3094</v>
      </c>
      <c r="E491" s="297">
        <v>30094</v>
      </c>
      <c r="F491" s="27" t="s">
        <v>140</v>
      </c>
      <c r="G491" s="73" t="s">
        <v>137</v>
      </c>
      <c r="H491" s="35">
        <v>66784</v>
      </c>
      <c r="I491" s="35">
        <v>40</v>
      </c>
      <c r="J491" s="37" t="s">
        <v>9</v>
      </c>
      <c r="K491" s="37" t="s">
        <v>138</v>
      </c>
      <c r="L491" s="8">
        <v>8</v>
      </c>
      <c r="M491" s="8">
        <v>16567</v>
      </c>
      <c r="N491" s="9"/>
      <c r="O491" s="8">
        <v>1381</v>
      </c>
      <c r="P491" s="9"/>
      <c r="Q491" s="8">
        <v>202</v>
      </c>
      <c r="R491" s="9"/>
      <c r="S491" s="8">
        <v>1317</v>
      </c>
      <c r="T491" s="9"/>
      <c r="U491" s="8">
        <v>220</v>
      </c>
      <c r="V491" s="9"/>
      <c r="W491" s="33">
        <v>19687</v>
      </c>
      <c r="X491" s="9"/>
      <c r="Y491" s="30">
        <v>24.44</v>
      </c>
      <c r="Z491" s="9"/>
      <c r="AA491" s="30">
        <v>1.65</v>
      </c>
      <c r="AB491" s="9"/>
      <c r="AC491" s="30">
        <v>0.75</v>
      </c>
      <c r="AD491" s="9"/>
      <c r="AE491" s="30">
        <v>0.62</v>
      </c>
      <c r="AF491" s="9"/>
      <c r="AG491" s="30">
        <v>1</v>
      </c>
      <c r="AH491" s="9"/>
      <c r="AI491" s="32">
        <v>28.46</v>
      </c>
      <c r="AJ491" s="12"/>
      <c r="AK491" s="22">
        <v>297953</v>
      </c>
      <c r="AM491" s="22">
        <v>16870</v>
      </c>
      <c r="AO491" s="22">
        <v>4587</v>
      </c>
      <c r="AQ491" s="22">
        <v>34633</v>
      </c>
      <c r="AS491" s="26">
        <v>354043</v>
      </c>
      <c r="AU491" s="23">
        <v>17.9847</v>
      </c>
      <c r="AW491" s="23">
        <v>12.2158</v>
      </c>
      <c r="AY491" s="23">
        <v>22.707899999999999</v>
      </c>
      <c r="BA491" s="23">
        <v>26.296900000000001</v>
      </c>
      <c r="BC491" s="24">
        <v>17.983599999999999</v>
      </c>
      <c r="BE491" s="1" t="str">
        <f t="shared" si="7"/>
        <v>No</v>
      </c>
    </row>
    <row r="492" spans="1:57" ht="11.25" customHeight="1">
      <c r="A492" s="7" t="s">
        <v>262</v>
      </c>
      <c r="B492" s="7" t="s">
        <v>260</v>
      </c>
      <c r="C492" s="37" t="s">
        <v>22</v>
      </c>
      <c r="D492" s="296">
        <v>1056</v>
      </c>
      <c r="E492" s="297">
        <v>10056</v>
      </c>
      <c r="F492" s="27" t="s">
        <v>136</v>
      </c>
      <c r="G492" s="73" t="s">
        <v>137</v>
      </c>
      <c r="H492" s="35">
        <v>923311</v>
      </c>
      <c r="I492" s="35">
        <v>40</v>
      </c>
      <c r="J492" s="37" t="s">
        <v>6</v>
      </c>
      <c r="K492" s="37" t="s">
        <v>138</v>
      </c>
      <c r="L492" s="8">
        <v>40</v>
      </c>
      <c r="M492" s="8">
        <v>202141</v>
      </c>
      <c r="N492" s="9"/>
      <c r="O492" s="8">
        <v>49874</v>
      </c>
      <c r="P492" s="9"/>
      <c r="Q492" s="8">
        <v>5482</v>
      </c>
      <c r="R492" s="9"/>
      <c r="S492" s="8">
        <v>23460</v>
      </c>
      <c r="T492" s="9"/>
      <c r="U492" s="8">
        <v>0</v>
      </c>
      <c r="V492" s="9"/>
      <c r="W492" s="33">
        <v>280957</v>
      </c>
      <c r="X492" s="9"/>
      <c r="Y492" s="30">
        <v>99</v>
      </c>
      <c r="Z492" s="9"/>
      <c r="AA492" s="30">
        <v>21</v>
      </c>
      <c r="AB492" s="9"/>
      <c r="AC492" s="30">
        <v>3</v>
      </c>
      <c r="AD492" s="9"/>
      <c r="AE492" s="30">
        <v>20</v>
      </c>
      <c r="AF492" s="9"/>
      <c r="AG492" s="30">
        <v>0</v>
      </c>
      <c r="AH492" s="9"/>
      <c r="AI492" s="32">
        <v>143</v>
      </c>
      <c r="AJ492" s="12"/>
      <c r="AK492" s="22">
        <v>6045009</v>
      </c>
      <c r="AM492" s="22">
        <v>1675825</v>
      </c>
      <c r="AO492" s="22">
        <v>196422</v>
      </c>
      <c r="AQ492" s="22">
        <v>510338</v>
      </c>
      <c r="AS492" s="26">
        <v>8427594</v>
      </c>
      <c r="AU492" s="23">
        <v>29.904900000000001</v>
      </c>
      <c r="AW492" s="23">
        <v>33.601199999999999</v>
      </c>
      <c r="AY492" s="23">
        <v>35.830399999999997</v>
      </c>
      <c r="BA492" s="23">
        <v>21.753499999999999</v>
      </c>
      <c r="BC492" s="24">
        <v>29.995999999999999</v>
      </c>
      <c r="BE492" s="1" t="str">
        <f t="shared" si="7"/>
        <v>No</v>
      </c>
    </row>
    <row r="493" spans="1:57" ht="11.25" customHeight="1">
      <c r="A493" s="7" t="s">
        <v>561</v>
      </c>
      <c r="B493" s="7" t="s">
        <v>562</v>
      </c>
      <c r="C493" s="37" t="s">
        <v>70</v>
      </c>
      <c r="D493" s="296">
        <v>3094</v>
      </c>
      <c r="E493" s="297">
        <v>30094</v>
      </c>
      <c r="F493" s="27" t="s">
        <v>140</v>
      </c>
      <c r="G493" s="73" t="s">
        <v>137</v>
      </c>
      <c r="H493" s="35">
        <v>66784</v>
      </c>
      <c r="I493" s="35">
        <v>40</v>
      </c>
      <c r="J493" s="37" t="s">
        <v>6</v>
      </c>
      <c r="K493" s="37" t="s">
        <v>138</v>
      </c>
      <c r="L493" s="8">
        <v>32</v>
      </c>
      <c r="M493" s="8">
        <v>94415</v>
      </c>
      <c r="N493" s="9"/>
      <c r="O493" s="8">
        <v>13327</v>
      </c>
      <c r="P493" s="9"/>
      <c r="Q493" s="8">
        <v>1474</v>
      </c>
      <c r="R493" s="9"/>
      <c r="S493" s="8">
        <v>8091</v>
      </c>
      <c r="T493" s="9"/>
      <c r="U493" s="8">
        <v>500</v>
      </c>
      <c r="V493" s="9"/>
      <c r="W493" s="33">
        <v>117807</v>
      </c>
      <c r="X493" s="9"/>
      <c r="Y493" s="30">
        <v>108.3</v>
      </c>
      <c r="Z493" s="9"/>
      <c r="AA493" s="30">
        <v>11</v>
      </c>
      <c r="AB493" s="9"/>
      <c r="AC493" s="30">
        <v>1.1499999999999999</v>
      </c>
      <c r="AD493" s="9"/>
      <c r="AE493" s="30">
        <v>5.34</v>
      </c>
      <c r="AF493" s="9"/>
      <c r="AG493" s="30">
        <v>0.5</v>
      </c>
      <c r="AH493" s="9"/>
      <c r="AI493" s="32">
        <v>126.29</v>
      </c>
      <c r="AJ493" s="12"/>
      <c r="AK493" s="22">
        <v>1559724</v>
      </c>
      <c r="AM493" s="22">
        <v>311240</v>
      </c>
      <c r="AO493" s="22">
        <v>31200</v>
      </c>
      <c r="AQ493" s="22">
        <v>220946</v>
      </c>
      <c r="AS493" s="26">
        <v>2123110</v>
      </c>
      <c r="AU493" s="23">
        <v>16.5199</v>
      </c>
      <c r="AW493" s="23">
        <v>23.354099999999999</v>
      </c>
      <c r="AY493" s="23">
        <v>21.166899999999998</v>
      </c>
      <c r="BA493" s="23">
        <v>27.307600000000001</v>
      </c>
      <c r="BC493" s="24">
        <v>18.021899999999999</v>
      </c>
      <c r="BE493" s="1" t="str">
        <f t="shared" si="7"/>
        <v>No</v>
      </c>
    </row>
    <row r="494" spans="1:57" ht="11.25" customHeight="1">
      <c r="A494" s="7" t="s">
        <v>459</v>
      </c>
      <c r="B494" s="7" t="s">
        <v>460</v>
      </c>
      <c r="C494" s="37" t="s">
        <v>39</v>
      </c>
      <c r="D494" s="296">
        <v>5039</v>
      </c>
      <c r="E494" s="297">
        <v>50039</v>
      </c>
      <c r="F494" s="27" t="s">
        <v>142</v>
      </c>
      <c r="G494" s="73" t="s">
        <v>137</v>
      </c>
      <c r="H494" s="35">
        <v>126265</v>
      </c>
      <c r="I494" s="35">
        <v>40</v>
      </c>
      <c r="J494" s="37" t="s">
        <v>6</v>
      </c>
      <c r="K494" s="37" t="s">
        <v>138</v>
      </c>
      <c r="L494" s="8">
        <v>30</v>
      </c>
      <c r="M494" s="8">
        <v>97044</v>
      </c>
      <c r="N494" s="9"/>
      <c r="O494" s="8">
        <v>20762</v>
      </c>
      <c r="P494" s="9"/>
      <c r="Q494" s="8">
        <v>5146</v>
      </c>
      <c r="R494" s="9"/>
      <c r="S494" s="8">
        <v>17275</v>
      </c>
      <c r="T494" s="9"/>
      <c r="U494" s="8">
        <v>0</v>
      </c>
      <c r="V494" s="9"/>
      <c r="W494" s="33">
        <v>140227</v>
      </c>
      <c r="X494" s="9"/>
      <c r="Y494" s="30">
        <v>45</v>
      </c>
      <c r="Z494" s="9"/>
      <c r="AA494" s="30">
        <v>8</v>
      </c>
      <c r="AB494" s="9"/>
      <c r="AC494" s="30">
        <v>2.9</v>
      </c>
      <c r="AD494" s="9"/>
      <c r="AE494" s="30">
        <v>10.8</v>
      </c>
      <c r="AF494" s="9"/>
      <c r="AG494" s="30">
        <v>0</v>
      </c>
      <c r="AH494" s="9"/>
      <c r="AI494" s="32">
        <v>66.7</v>
      </c>
      <c r="AJ494" s="12"/>
      <c r="AK494" s="22">
        <v>1760580</v>
      </c>
      <c r="AM494" s="22">
        <v>404372</v>
      </c>
      <c r="AO494" s="22">
        <v>80777</v>
      </c>
      <c r="AQ494" s="22">
        <v>296592</v>
      </c>
      <c r="AS494" s="26">
        <v>2542321</v>
      </c>
      <c r="AU494" s="23">
        <v>18.142099999999999</v>
      </c>
      <c r="AW494" s="23">
        <v>19.476500000000001</v>
      </c>
      <c r="AY494" s="23">
        <v>15.696999999999999</v>
      </c>
      <c r="BA494" s="23">
        <v>17.168900000000001</v>
      </c>
      <c r="BC494" s="24">
        <v>18.13</v>
      </c>
      <c r="BE494" s="1" t="str">
        <f t="shared" si="7"/>
        <v>No</v>
      </c>
    </row>
    <row r="495" spans="1:57" ht="11.25" customHeight="1">
      <c r="A495" s="7" t="s">
        <v>1061</v>
      </c>
      <c r="B495" s="7" t="s">
        <v>289</v>
      </c>
      <c r="C495" s="37" t="s">
        <v>44</v>
      </c>
      <c r="D495" s="296">
        <v>4009</v>
      </c>
      <c r="E495" s="297">
        <v>40009</v>
      </c>
      <c r="F495" s="27" t="s">
        <v>140</v>
      </c>
      <c r="G495" s="73" t="s">
        <v>137</v>
      </c>
      <c r="H495" s="35">
        <v>310282</v>
      </c>
      <c r="I495" s="35">
        <v>40</v>
      </c>
      <c r="J495" s="37" t="s">
        <v>6</v>
      </c>
      <c r="K495" s="37" t="s">
        <v>138</v>
      </c>
      <c r="L495" s="8">
        <v>23</v>
      </c>
      <c r="M495" s="8">
        <v>135192</v>
      </c>
      <c r="N495" s="9"/>
      <c r="O495" s="8">
        <v>18477</v>
      </c>
      <c r="P495" s="9"/>
      <c r="Q495" s="8">
        <v>5084</v>
      </c>
      <c r="R495" s="9"/>
      <c r="S495" s="8">
        <v>12076</v>
      </c>
      <c r="T495" s="9"/>
      <c r="U495" s="8">
        <v>0</v>
      </c>
      <c r="V495" s="9"/>
      <c r="W495" s="33">
        <v>170829</v>
      </c>
      <c r="X495" s="9"/>
      <c r="Y495" s="30">
        <v>66.5</v>
      </c>
      <c r="Z495" s="9"/>
      <c r="AA495" s="30">
        <v>10</v>
      </c>
      <c r="AB495" s="9"/>
      <c r="AC495" s="30">
        <v>2.9</v>
      </c>
      <c r="AD495" s="9"/>
      <c r="AE495" s="30">
        <v>7.2</v>
      </c>
      <c r="AF495" s="9"/>
      <c r="AG495" s="30">
        <v>0</v>
      </c>
      <c r="AH495" s="9"/>
      <c r="AI495" s="32">
        <v>86.6</v>
      </c>
      <c r="AJ495" s="12"/>
      <c r="AK495" s="22">
        <v>2143556</v>
      </c>
      <c r="AM495" s="22">
        <v>305508</v>
      </c>
      <c r="AO495" s="22">
        <v>67079</v>
      </c>
      <c r="AQ495" s="22">
        <v>349074</v>
      </c>
      <c r="AS495" s="26">
        <v>2865217</v>
      </c>
      <c r="AU495" s="23">
        <v>15.855600000000001</v>
      </c>
      <c r="AW495" s="23">
        <v>16.534500000000001</v>
      </c>
      <c r="AY495" s="23">
        <v>13.194100000000001</v>
      </c>
      <c r="BA495" s="23">
        <v>28.906400000000001</v>
      </c>
      <c r="BC495" s="24">
        <v>16.772400000000001</v>
      </c>
      <c r="BE495" s="1" t="str">
        <f t="shared" si="7"/>
        <v>No</v>
      </c>
    </row>
    <row r="496" spans="1:57" ht="11.25" customHeight="1">
      <c r="A496" s="7" t="s">
        <v>1061</v>
      </c>
      <c r="B496" s="7" t="s">
        <v>289</v>
      </c>
      <c r="C496" s="37" t="s">
        <v>44</v>
      </c>
      <c r="D496" s="296">
        <v>4009</v>
      </c>
      <c r="E496" s="297">
        <v>40009</v>
      </c>
      <c r="F496" s="27" t="s">
        <v>140</v>
      </c>
      <c r="G496" s="73" t="s">
        <v>137</v>
      </c>
      <c r="H496" s="35">
        <v>310282</v>
      </c>
      <c r="I496" s="35">
        <v>40</v>
      </c>
      <c r="J496" s="37" t="s">
        <v>9</v>
      </c>
      <c r="K496" s="37" t="s">
        <v>138</v>
      </c>
      <c r="L496" s="8">
        <v>17</v>
      </c>
      <c r="M496" s="8">
        <v>53914</v>
      </c>
      <c r="N496" s="9"/>
      <c r="O496" s="8">
        <v>7369</v>
      </c>
      <c r="P496" s="9"/>
      <c r="Q496" s="8">
        <v>2028</v>
      </c>
      <c r="R496" s="9"/>
      <c r="S496" s="8">
        <v>4816</v>
      </c>
      <c r="T496" s="9"/>
      <c r="U496" s="8">
        <v>0</v>
      </c>
      <c r="V496" s="9"/>
      <c r="W496" s="33">
        <v>68127</v>
      </c>
      <c r="X496" s="9"/>
      <c r="Y496" s="30">
        <v>26.5</v>
      </c>
      <c r="Z496" s="9"/>
      <c r="AA496" s="30">
        <v>4</v>
      </c>
      <c r="AB496" s="9"/>
      <c r="AC496" s="30">
        <v>1.1000000000000001</v>
      </c>
      <c r="AD496" s="9"/>
      <c r="AE496" s="30">
        <v>2.9</v>
      </c>
      <c r="AF496" s="9"/>
      <c r="AG496" s="30">
        <v>0</v>
      </c>
      <c r="AH496" s="9"/>
      <c r="AI496" s="32">
        <v>34.5</v>
      </c>
      <c r="AJ496" s="12"/>
      <c r="AK496" s="22">
        <v>854680</v>
      </c>
      <c r="AM496" s="22">
        <v>121813</v>
      </c>
      <c r="AO496" s="22">
        <v>26746</v>
      </c>
      <c r="AQ496" s="22">
        <v>139183</v>
      </c>
      <c r="AS496" s="26">
        <v>1142422</v>
      </c>
      <c r="AU496" s="23">
        <v>15.8527</v>
      </c>
      <c r="AW496" s="23">
        <v>16.5305</v>
      </c>
      <c r="AY496" s="23">
        <v>13.1884</v>
      </c>
      <c r="BA496" s="23">
        <v>28.900099999999998</v>
      </c>
      <c r="BC496" s="24">
        <v>16.768999999999998</v>
      </c>
      <c r="BE496" s="1" t="str">
        <f t="shared" si="7"/>
        <v>No</v>
      </c>
    </row>
    <row r="497" spans="1:57" ht="11.25" customHeight="1">
      <c r="A497" s="7" t="s">
        <v>459</v>
      </c>
      <c r="B497" s="7" t="s">
        <v>460</v>
      </c>
      <c r="C497" s="37" t="s">
        <v>39</v>
      </c>
      <c r="D497" s="296">
        <v>5039</v>
      </c>
      <c r="E497" s="297">
        <v>50039</v>
      </c>
      <c r="F497" s="27" t="s">
        <v>142</v>
      </c>
      <c r="G497" s="73" t="s">
        <v>137</v>
      </c>
      <c r="H497" s="35">
        <v>126265</v>
      </c>
      <c r="I497" s="35">
        <v>40</v>
      </c>
      <c r="J497" s="37" t="s">
        <v>9</v>
      </c>
      <c r="K497" s="37" t="s">
        <v>138</v>
      </c>
      <c r="L497" s="8">
        <v>10</v>
      </c>
      <c r="M497" s="8">
        <v>32317</v>
      </c>
      <c r="N497" s="9"/>
      <c r="O497" s="8">
        <v>8102</v>
      </c>
      <c r="P497" s="9"/>
      <c r="Q497" s="8">
        <v>2008</v>
      </c>
      <c r="R497" s="9"/>
      <c r="S497" s="8">
        <v>5146</v>
      </c>
      <c r="T497" s="9"/>
      <c r="U497" s="8">
        <v>0</v>
      </c>
      <c r="V497" s="9"/>
      <c r="W497" s="33">
        <v>47573</v>
      </c>
      <c r="X497" s="9"/>
      <c r="Y497" s="30">
        <v>15</v>
      </c>
      <c r="Z497" s="9"/>
      <c r="AA497" s="30">
        <v>3</v>
      </c>
      <c r="AB497" s="9"/>
      <c r="AC497" s="30">
        <v>1.1000000000000001</v>
      </c>
      <c r="AD497" s="9"/>
      <c r="AE497" s="30">
        <v>3.2</v>
      </c>
      <c r="AF497" s="9"/>
      <c r="AG497" s="30">
        <v>0</v>
      </c>
      <c r="AH497" s="9"/>
      <c r="AI497" s="32">
        <v>22.3</v>
      </c>
      <c r="AJ497" s="12"/>
      <c r="AK497" s="22">
        <v>721901</v>
      </c>
      <c r="AM497" s="22">
        <v>165807</v>
      </c>
      <c r="AO497" s="22">
        <v>33121</v>
      </c>
      <c r="AQ497" s="22">
        <v>121614</v>
      </c>
      <c r="AS497" s="26">
        <v>1042443</v>
      </c>
      <c r="AU497" s="23">
        <v>22.338100000000001</v>
      </c>
      <c r="AW497" s="23">
        <v>20.4649</v>
      </c>
      <c r="AY497" s="23">
        <v>16.494499999999999</v>
      </c>
      <c r="BA497" s="23">
        <v>23.6327</v>
      </c>
      <c r="BC497" s="24">
        <v>21.912500000000001</v>
      </c>
      <c r="BE497" s="1" t="str">
        <f t="shared" si="7"/>
        <v>No</v>
      </c>
    </row>
    <row r="498" spans="1:57" ht="11.25" customHeight="1">
      <c r="A498" s="7" t="s">
        <v>1062</v>
      </c>
      <c r="B498" s="7" t="s">
        <v>176</v>
      </c>
      <c r="C498" s="37" t="s">
        <v>77</v>
      </c>
      <c r="D498" s="296">
        <v>5006</v>
      </c>
      <c r="E498" s="297">
        <v>50006</v>
      </c>
      <c r="F498" s="27" t="s">
        <v>140</v>
      </c>
      <c r="G498" s="73" t="s">
        <v>137</v>
      </c>
      <c r="H498" s="35">
        <v>133700</v>
      </c>
      <c r="I498" s="35">
        <v>39</v>
      </c>
      <c r="J498" s="37" t="s">
        <v>9</v>
      </c>
      <c r="K498" s="37" t="s">
        <v>138</v>
      </c>
      <c r="L498" s="8">
        <v>7</v>
      </c>
      <c r="M498" s="8">
        <v>15471</v>
      </c>
      <c r="N498" s="9"/>
      <c r="O498" s="8">
        <v>1930</v>
      </c>
      <c r="P498" s="9"/>
      <c r="Q498" s="8">
        <v>299</v>
      </c>
      <c r="R498" s="9"/>
      <c r="S498" s="8">
        <v>1727</v>
      </c>
      <c r="T498" s="9"/>
      <c r="U498" s="8">
        <v>0</v>
      </c>
      <c r="V498" s="9"/>
      <c r="W498" s="33">
        <v>19427</v>
      </c>
      <c r="X498" s="9"/>
      <c r="Y498" s="30">
        <v>10.9</v>
      </c>
      <c r="Z498" s="9"/>
      <c r="AA498" s="30">
        <v>1</v>
      </c>
      <c r="AB498" s="9"/>
      <c r="AC498" s="30">
        <v>0.2</v>
      </c>
      <c r="AD498" s="9"/>
      <c r="AE498" s="30">
        <v>0.9</v>
      </c>
      <c r="AF498" s="9"/>
      <c r="AG498" s="30">
        <v>0</v>
      </c>
      <c r="AH498" s="9"/>
      <c r="AI498" s="32">
        <v>13</v>
      </c>
      <c r="AJ498" s="12"/>
      <c r="AK498" s="22">
        <v>266167</v>
      </c>
      <c r="AM498" s="22">
        <v>38053</v>
      </c>
      <c r="AO498" s="22">
        <v>4461</v>
      </c>
      <c r="AQ498" s="22">
        <v>39796</v>
      </c>
      <c r="AS498" s="26">
        <v>348477</v>
      </c>
      <c r="AU498" s="23">
        <v>17.2043</v>
      </c>
      <c r="AW498" s="23">
        <v>19.7166</v>
      </c>
      <c r="AY498" s="23">
        <v>14.919700000000001</v>
      </c>
      <c r="BA498" s="23">
        <v>23.043399999999998</v>
      </c>
      <c r="BC498" s="24">
        <v>17.937799999999999</v>
      </c>
      <c r="BE498" s="1" t="str">
        <f t="shared" si="7"/>
        <v>No</v>
      </c>
    </row>
    <row r="499" spans="1:57" ht="11.25" customHeight="1">
      <c r="A499" s="7" t="s">
        <v>935</v>
      </c>
      <c r="B499" s="7" t="s">
        <v>629</v>
      </c>
      <c r="C499" s="37" t="s">
        <v>65</v>
      </c>
      <c r="D499" s="296"/>
      <c r="E499" s="297">
        <v>40244</v>
      </c>
      <c r="F499" s="27" t="s">
        <v>136</v>
      </c>
      <c r="G499" s="73" t="s">
        <v>137</v>
      </c>
      <c r="H499" s="35">
        <v>180786</v>
      </c>
      <c r="I499" s="35">
        <v>39</v>
      </c>
      <c r="J499" s="37" t="s">
        <v>9</v>
      </c>
      <c r="K499" s="37" t="s">
        <v>138</v>
      </c>
      <c r="L499" s="8">
        <v>39</v>
      </c>
      <c r="M499" s="8">
        <v>111915</v>
      </c>
      <c r="N499" s="9"/>
      <c r="O499" s="8">
        <v>0</v>
      </c>
      <c r="P499" s="9"/>
      <c r="Q499" s="8">
        <v>0</v>
      </c>
      <c r="R499" s="9"/>
      <c r="S499" s="8">
        <v>14810</v>
      </c>
      <c r="T499" s="9"/>
      <c r="U499" s="8">
        <v>0</v>
      </c>
      <c r="V499" s="9"/>
      <c r="W499" s="33">
        <v>126725</v>
      </c>
      <c r="X499" s="9"/>
      <c r="Y499" s="30">
        <v>54</v>
      </c>
      <c r="Z499" s="9"/>
      <c r="AA499" s="30">
        <v>0</v>
      </c>
      <c r="AB499" s="9"/>
      <c r="AC499" s="30">
        <v>0</v>
      </c>
      <c r="AD499" s="9"/>
      <c r="AE499" s="30">
        <v>7.73</v>
      </c>
      <c r="AF499" s="9"/>
      <c r="AG499" s="30">
        <v>0</v>
      </c>
      <c r="AH499" s="9"/>
      <c r="AI499" s="32">
        <v>61.73</v>
      </c>
      <c r="AJ499" s="12"/>
      <c r="AK499" s="22">
        <v>1585101</v>
      </c>
      <c r="AM499" s="22">
        <v>0</v>
      </c>
      <c r="AO499" s="22">
        <v>0</v>
      </c>
      <c r="AQ499" s="22">
        <v>811006</v>
      </c>
      <c r="AS499" s="26">
        <v>2396107</v>
      </c>
      <c r="AU499" s="23">
        <v>14.163399999999999</v>
      </c>
      <c r="BA499" s="23">
        <v>54.7607</v>
      </c>
      <c r="BC499" s="24">
        <v>18.907900000000001</v>
      </c>
      <c r="BE499" s="1" t="str">
        <f t="shared" si="7"/>
        <v>No</v>
      </c>
    </row>
    <row r="500" spans="1:57" ht="11.25" customHeight="1">
      <c r="A500" s="7" t="s">
        <v>1063</v>
      </c>
      <c r="B500" s="7" t="s">
        <v>1064</v>
      </c>
      <c r="C500" s="37" t="s">
        <v>8</v>
      </c>
      <c r="D500" s="296" t="s">
        <v>947</v>
      </c>
      <c r="E500" s="297">
        <v>40928</v>
      </c>
      <c r="F500" s="27" t="s">
        <v>140</v>
      </c>
      <c r="G500" s="73" t="s">
        <v>137</v>
      </c>
      <c r="H500" s="35">
        <v>57383</v>
      </c>
      <c r="I500" s="35">
        <v>39</v>
      </c>
      <c r="J500" s="37" t="s">
        <v>9</v>
      </c>
      <c r="K500" s="37" t="s">
        <v>138</v>
      </c>
      <c r="L500" s="8">
        <v>39</v>
      </c>
      <c r="M500" s="8">
        <v>85814</v>
      </c>
      <c r="N500" s="9"/>
      <c r="O500" s="8">
        <v>3664</v>
      </c>
      <c r="P500" s="9"/>
      <c r="Q500" s="8">
        <v>0</v>
      </c>
      <c r="R500" s="9"/>
      <c r="S500" s="8">
        <v>7325</v>
      </c>
      <c r="T500" s="9"/>
      <c r="U500" s="8">
        <v>0</v>
      </c>
      <c r="V500" s="9"/>
      <c r="W500" s="33">
        <v>96803</v>
      </c>
      <c r="X500" s="9"/>
      <c r="Y500" s="30">
        <v>48</v>
      </c>
      <c r="Z500" s="9"/>
      <c r="AA500" s="30">
        <v>2</v>
      </c>
      <c r="AB500" s="9"/>
      <c r="AC500" s="30">
        <v>0</v>
      </c>
      <c r="AD500" s="9"/>
      <c r="AE500" s="30">
        <v>4</v>
      </c>
      <c r="AF500" s="9"/>
      <c r="AG500" s="30">
        <v>0</v>
      </c>
      <c r="AH500" s="9"/>
      <c r="AI500" s="32">
        <v>54</v>
      </c>
      <c r="AJ500" s="12"/>
      <c r="AK500" s="22">
        <v>1215189</v>
      </c>
      <c r="AM500" s="22">
        <v>76010</v>
      </c>
      <c r="AO500" s="22">
        <v>0</v>
      </c>
      <c r="AQ500" s="22">
        <v>223749</v>
      </c>
      <c r="AS500" s="26">
        <v>1514948</v>
      </c>
      <c r="AU500" s="23">
        <v>14.1607</v>
      </c>
      <c r="AW500" s="23">
        <v>20.745100000000001</v>
      </c>
      <c r="BA500" s="23">
        <v>30.5459</v>
      </c>
      <c r="BC500" s="24">
        <v>15.649800000000001</v>
      </c>
      <c r="BE500" s="1" t="str">
        <f t="shared" si="7"/>
        <v>No</v>
      </c>
    </row>
    <row r="501" spans="1:57" ht="11.25" customHeight="1">
      <c r="A501" s="7" t="s">
        <v>1062</v>
      </c>
      <c r="B501" s="7" t="s">
        <v>176</v>
      </c>
      <c r="C501" s="37" t="s">
        <v>77</v>
      </c>
      <c r="D501" s="296">
        <v>5006</v>
      </c>
      <c r="E501" s="297">
        <v>50006</v>
      </c>
      <c r="F501" s="27" t="s">
        <v>140</v>
      </c>
      <c r="G501" s="73" t="s">
        <v>137</v>
      </c>
      <c r="H501" s="35">
        <v>133700</v>
      </c>
      <c r="I501" s="35">
        <v>39</v>
      </c>
      <c r="J501" s="37" t="s">
        <v>6</v>
      </c>
      <c r="K501" s="37" t="s">
        <v>138</v>
      </c>
      <c r="L501" s="8">
        <v>29</v>
      </c>
      <c r="M501" s="8">
        <v>92343</v>
      </c>
      <c r="N501" s="9"/>
      <c r="O501" s="8">
        <v>13068</v>
      </c>
      <c r="P501" s="9"/>
      <c r="Q501" s="8">
        <v>2051</v>
      </c>
      <c r="R501" s="9"/>
      <c r="S501" s="8">
        <v>11796</v>
      </c>
      <c r="T501" s="9"/>
      <c r="U501" s="8">
        <v>0</v>
      </c>
      <c r="V501" s="9"/>
      <c r="W501" s="33">
        <v>119258</v>
      </c>
      <c r="X501" s="9"/>
      <c r="Y501" s="30">
        <v>63.8</v>
      </c>
      <c r="Z501" s="9"/>
      <c r="AA501" s="30">
        <v>7</v>
      </c>
      <c r="AB501" s="9"/>
      <c r="AC501" s="30">
        <v>1.1000000000000001</v>
      </c>
      <c r="AD501" s="9"/>
      <c r="AE501" s="30">
        <v>6.2</v>
      </c>
      <c r="AF501" s="9"/>
      <c r="AG501" s="30">
        <v>0</v>
      </c>
      <c r="AH501" s="9"/>
      <c r="AI501" s="32">
        <v>78.099999999999994</v>
      </c>
      <c r="AJ501" s="12"/>
      <c r="AK501" s="22">
        <v>1846733</v>
      </c>
      <c r="AM501" s="22">
        <v>264105</v>
      </c>
      <c r="AO501" s="22">
        <v>30600</v>
      </c>
      <c r="AQ501" s="22">
        <v>271765</v>
      </c>
      <c r="AS501" s="26">
        <v>2413203</v>
      </c>
      <c r="AU501" s="23">
        <v>19.9986</v>
      </c>
      <c r="AW501" s="23">
        <v>20.210100000000001</v>
      </c>
      <c r="AY501" s="23">
        <v>14.919600000000001</v>
      </c>
      <c r="BA501" s="23">
        <v>23.038699999999999</v>
      </c>
      <c r="BC501" s="24">
        <v>20.235099999999999</v>
      </c>
      <c r="BE501" s="1" t="str">
        <f t="shared" si="7"/>
        <v>No</v>
      </c>
    </row>
    <row r="502" spans="1:57" ht="11.25" customHeight="1">
      <c r="A502" s="7" t="s">
        <v>1065</v>
      </c>
      <c r="B502" s="7" t="s">
        <v>527</v>
      </c>
      <c r="C502" s="37" t="s">
        <v>53</v>
      </c>
      <c r="D502" s="296">
        <v>6077</v>
      </c>
      <c r="E502" s="297">
        <v>60077</v>
      </c>
      <c r="F502" s="27" t="s">
        <v>140</v>
      </c>
      <c r="G502" s="73" t="s">
        <v>137</v>
      </c>
      <c r="H502" s="35">
        <v>89284</v>
      </c>
      <c r="I502" s="35">
        <v>39</v>
      </c>
      <c r="J502" s="37" t="s">
        <v>6</v>
      </c>
      <c r="K502" s="37" t="s">
        <v>138</v>
      </c>
      <c r="L502" s="8">
        <v>26</v>
      </c>
      <c r="M502" s="8">
        <v>127889</v>
      </c>
      <c r="N502" s="9"/>
      <c r="O502" s="8">
        <v>16971</v>
      </c>
      <c r="P502" s="9"/>
      <c r="Q502" s="8">
        <v>7921</v>
      </c>
      <c r="R502" s="9"/>
      <c r="S502" s="8">
        <v>18671</v>
      </c>
      <c r="T502" s="9"/>
      <c r="U502" s="8">
        <v>0</v>
      </c>
      <c r="V502" s="9"/>
      <c r="W502" s="33">
        <v>171452</v>
      </c>
      <c r="X502" s="9"/>
      <c r="Y502" s="30">
        <v>60.63</v>
      </c>
      <c r="Z502" s="9"/>
      <c r="AA502" s="30">
        <v>9.64</v>
      </c>
      <c r="AB502" s="9"/>
      <c r="AC502" s="30">
        <v>4.51</v>
      </c>
      <c r="AD502" s="9"/>
      <c r="AE502" s="30">
        <v>10.25</v>
      </c>
      <c r="AF502" s="9"/>
      <c r="AG502" s="30">
        <v>0</v>
      </c>
      <c r="AH502" s="9"/>
      <c r="AI502" s="32">
        <v>85.03</v>
      </c>
      <c r="AJ502" s="12"/>
      <c r="AK502" s="22">
        <v>2205205</v>
      </c>
      <c r="AM502" s="22">
        <v>386373</v>
      </c>
      <c r="AO502" s="22">
        <v>84592</v>
      </c>
      <c r="AQ502" s="22">
        <v>643716</v>
      </c>
      <c r="AS502" s="26">
        <v>3319886</v>
      </c>
      <c r="AU502" s="23">
        <v>17.243099999999998</v>
      </c>
      <c r="AW502" s="23">
        <v>22.7667</v>
      </c>
      <c r="AY502" s="23">
        <v>10.679500000000001</v>
      </c>
      <c r="BA502" s="23">
        <v>34.476799999999997</v>
      </c>
      <c r="BC502" s="24">
        <v>19.363399999999999</v>
      </c>
      <c r="BE502" s="1" t="str">
        <f t="shared" si="7"/>
        <v>No</v>
      </c>
    </row>
    <row r="503" spans="1:57" ht="11.25" customHeight="1">
      <c r="A503" s="7" t="s">
        <v>478</v>
      </c>
      <c r="B503" s="7" t="s">
        <v>479</v>
      </c>
      <c r="C503" s="37" t="s">
        <v>66</v>
      </c>
      <c r="D503" s="296">
        <v>8002</v>
      </c>
      <c r="E503" s="297">
        <v>80002</v>
      </c>
      <c r="F503" s="27" t="s">
        <v>196</v>
      </c>
      <c r="G503" s="73" t="s">
        <v>137</v>
      </c>
      <c r="H503" s="35">
        <v>156777</v>
      </c>
      <c r="I503" s="35">
        <v>39</v>
      </c>
      <c r="J503" s="37" t="s">
        <v>9</v>
      </c>
      <c r="K503" s="37" t="s">
        <v>138</v>
      </c>
      <c r="L503" s="8">
        <v>20</v>
      </c>
      <c r="M503" s="8">
        <v>63465</v>
      </c>
      <c r="N503" s="9"/>
      <c r="O503" s="8">
        <v>5945</v>
      </c>
      <c r="P503" s="9"/>
      <c r="Q503" s="8">
        <v>4089</v>
      </c>
      <c r="R503" s="9"/>
      <c r="S503" s="8">
        <v>15011</v>
      </c>
      <c r="T503" s="9"/>
      <c r="U503" s="8">
        <v>0</v>
      </c>
      <c r="V503" s="9"/>
      <c r="W503" s="33">
        <v>88510</v>
      </c>
      <c r="X503" s="9"/>
      <c r="Y503" s="30">
        <v>36</v>
      </c>
      <c r="Z503" s="9"/>
      <c r="AA503" s="30">
        <v>4</v>
      </c>
      <c r="AB503" s="9"/>
      <c r="AC503" s="30">
        <v>2.5</v>
      </c>
      <c r="AD503" s="9"/>
      <c r="AE503" s="30">
        <v>8</v>
      </c>
      <c r="AF503" s="9"/>
      <c r="AG503" s="30">
        <v>0</v>
      </c>
      <c r="AH503" s="9"/>
      <c r="AI503" s="32">
        <v>50.5</v>
      </c>
      <c r="AJ503" s="12"/>
      <c r="AK503" s="22">
        <v>1296882</v>
      </c>
      <c r="AM503" s="22">
        <v>169374</v>
      </c>
      <c r="AO503" s="22">
        <v>81036</v>
      </c>
      <c r="AQ503" s="22">
        <v>181241</v>
      </c>
      <c r="AS503" s="26">
        <v>1728533</v>
      </c>
      <c r="AU503" s="23">
        <v>20.4346</v>
      </c>
      <c r="AW503" s="23">
        <v>28.490200000000002</v>
      </c>
      <c r="AY503" s="23">
        <v>19.818000000000001</v>
      </c>
      <c r="BA503" s="23">
        <v>12.0739</v>
      </c>
      <c r="BC503" s="24">
        <v>19.529199999999999</v>
      </c>
      <c r="BE503" s="1" t="str">
        <f t="shared" si="7"/>
        <v>No</v>
      </c>
    </row>
    <row r="504" spans="1:57" ht="11.25" customHeight="1">
      <c r="A504" s="7" t="s">
        <v>478</v>
      </c>
      <c r="B504" s="7" t="s">
        <v>479</v>
      </c>
      <c r="C504" s="37" t="s">
        <v>66</v>
      </c>
      <c r="D504" s="296">
        <v>8002</v>
      </c>
      <c r="E504" s="297">
        <v>80002</v>
      </c>
      <c r="F504" s="27" t="s">
        <v>196</v>
      </c>
      <c r="G504" s="73" t="s">
        <v>137</v>
      </c>
      <c r="H504" s="35">
        <v>156777</v>
      </c>
      <c r="I504" s="35">
        <v>39</v>
      </c>
      <c r="J504" s="37" t="s">
        <v>6</v>
      </c>
      <c r="K504" s="37" t="s">
        <v>138</v>
      </c>
      <c r="L504" s="8">
        <v>19</v>
      </c>
      <c r="M504" s="8">
        <v>80364</v>
      </c>
      <c r="N504" s="9"/>
      <c r="O504" s="8">
        <v>7927</v>
      </c>
      <c r="P504" s="9"/>
      <c r="Q504" s="8">
        <v>5452</v>
      </c>
      <c r="R504" s="9"/>
      <c r="S504" s="8">
        <v>5370</v>
      </c>
      <c r="T504" s="9"/>
      <c r="U504" s="8">
        <v>0</v>
      </c>
      <c r="V504" s="9"/>
      <c r="W504" s="33">
        <v>99113</v>
      </c>
      <c r="X504" s="9"/>
      <c r="Y504" s="30">
        <v>48</v>
      </c>
      <c r="Z504" s="9"/>
      <c r="AA504" s="30">
        <v>6</v>
      </c>
      <c r="AB504" s="9"/>
      <c r="AC504" s="30">
        <v>4.5</v>
      </c>
      <c r="AD504" s="9"/>
      <c r="AE504" s="30">
        <v>3</v>
      </c>
      <c r="AF504" s="9"/>
      <c r="AG504" s="30">
        <v>0</v>
      </c>
      <c r="AH504" s="9"/>
      <c r="AI504" s="32">
        <v>61.5</v>
      </c>
      <c r="AJ504" s="12"/>
      <c r="AK504" s="22">
        <v>1728582</v>
      </c>
      <c r="AM504" s="22">
        <v>231539</v>
      </c>
      <c r="AO504" s="22">
        <v>89174</v>
      </c>
      <c r="AQ504" s="22">
        <v>109200</v>
      </c>
      <c r="AS504" s="26">
        <v>2158495</v>
      </c>
      <c r="AU504" s="23">
        <v>21.509399999999999</v>
      </c>
      <c r="AW504" s="23">
        <v>29.2089</v>
      </c>
      <c r="AY504" s="23">
        <v>16.356200000000001</v>
      </c>
      <c r="BA504" s="23">
        <v>20.3352</v>
      </c>
      <c r="BC504" s="24">
        <v>21.778099999999998</v>
      </c>
      <c r="BE504" s="1" t="str">
        <f t="shared" si="7"/>
        <v>No</v>
      </c>
    </row>
    <row r="505" spans="1:57" ht="11.25" customHeight="1">
      <c r="A505" s="7" t="s">
        <v>1065</v>
      </c>
      <c r="B505" s="7" t="s">
        <v>527</v>
      </c>
      <c r="C505" s="37" t="s">
        <v>53</v>
      </c>
      <c r="D505" s="296">
        <v>6077</v>
      </c>
      <c r="E505" s="297">
        <v>60077</v>
      </c>
      <c r="F505" s="27" t="s">
        <v>140</v>
      </c>
      <c r="G505" s="73" t="s">
        <v>137</v>
      </c>
      <c r="H505" s="35">
        <v>89284</v>
      </c>
      <c r="I505" s="35">
        <v>39</v>
      </c>
      <c r="J505" s="37" t="s">
        <v>9</v>
      </c>
      <c r="K505" s="37" t="s">
        <v>138</v>
      </c>
      <c r="L505" s="8">
        <v>13</v>
      </c>
      <c r="M505" s="8">
        <v>41642</v>
      </c>
      <c r="N505" s="9"/>
      <c r="O505" s="8">
        <v>5174</v>
      </c>
      <c r="P505" s="9"/>
      <c r="Q505" s="8">
        <v>1739</v>
      </c>
      <c r="R505" s="9"/>
      <c r="S505" s="8">
        <v>4099</v>
      </c>
      <c r="T505" s="9"/>
      <c r="U505" s="8">
        <v>0</v>
      </c>
      <c r="V505" s="9"/>
      <c r="W505" s="33">
        <v>52654</v>
      </c>
      <c r="X505" s="9"/>
      <c r="Y505" s="30">
        <v>21</v>
      </c>
      <c r="Z505" s="9"/>
      <c r="AA505" s="30">
        <v>2.94</v>
      </c>
      <c r="AB505" s="9"/>
      <c r="AC505" s="30">
        <v>0.99</v>
      </c>
      <c r="AD505" s="9"/>
      <c r="AE505" s="30">
        <v>2.25</v>
      </c>
      <c r="AF505" s="9"/>
      <c r="AG505" s="30">
        <v>0</v>
      </c>
      <c r="AH505" s="9"/>
      <c r="AI505" s="32">
        <v>27.18</v>
      </c>
      <c r="AJ505" s="12"/>
      <c r="AK505" s="22">
        <v>592506</v>
      </c>
      <c r="AM505" s="22">
        <v>84814</v>
      </c>
      <c r="AO505" s="22">
        <v>18569</v>
      </c>
      <c r="AQ505" s="22">
        <v>139691</v>
      </c>
      <c r="AS505" s="26">
        <v>835580</v>
      </c>
      <c r="AU505" s="23">
        <v>14.2286</v>
      </c>
      <c r="AW505" s="23">
        <v>16.392299999999999</v>
      </c>
      <c r="AY505" s="23">
        <v>10.678000000000001</v>
      </c>
      <c r="BA505" s="23">
        <v>34.079300000000003</v>
      </c>
      <c r="BC505" s="24">
        <v>15.869300000000001</v>
      </c>
      <c r="BE505" s="1" t="str">
        <f t="shared" si="7"/>
        <v>No</v>
      </c>
    </row>
    <row r="506" spans="1:57" ht="11.25" customHeight="1">
      <c r="A506" s="7" t="s">
        <v>146</v>
      </c>
      <c r="B506" s="7" t="s">
        <v>147</v>
      </c>
      <c r="C506" s="37" t="s">
        <v>57</v>
      </c>
      <c r="D506" s="296">
        <v>5157</v>
      </c>
      <c r="E506" s="297">
        <v>50157</v>
      </c>
      <c r="F506" s="27" t="s">
        <v>142</v>
      </c>
      <c r="G506" s="73" t="s">
        <v>137</v>
      </c>
      <c r="H506" s="35">
        <v>1624827</v>
      </c>
      <c r="I506" s="35">
        <v>38</v>
      </c>
      <c r="J506" s="37" t="s">
        <v>13</v>
      </c>
      <c r="K506" s="37" t="s">
        <v>138</v>
      </c>
      <c r="L506" s="8">
        <v>8</v>
      </c>
      <c r="M506" s="8">
        <v>42511</v>
      </c>
      <c r="N506" s="9"/>
      <c r="O506" s="8">
        <v>4491</v>
      </c>
      <c r="P506" s="9"/>
      <c r="Q506" s="8">
        <v>487</v>
      </c>
      <c r="R506" s="9"/>
      <c r="S506" s="8">
        <v>2818</v>
      </c>
      <c r="T506" s="9"/>
      <c r="U506" s="8">
        <v>0</v>
      </c>
      <c r="V506" s="9"/>
      <c r="W506" s="33">
        <v>50307</v>
      </c>
      <c r="X506" s="9"/>
      <c r="Y506" s="30">
        <v>28.12</v>
      </c>
      <c r="Z506" s="9"/>
      <c r="AA506" s="30">
        <v>3.26</v>
      </c>
      <c r="AB506" s="9"/>
      <c r="AC506" s="30">
        <v>0.3</v>
      </c>
      <c r="AD506" s="9"/>
      <c r="AE506" s="30">
        <v>1.63</v>
      </c>
      <c r="AF506" s="9"/>
      <c r="AG506" s="30">
        <v>0</v>
      </c>
      <c r="AH506" s="9"/>
      <c r="AI506" s="32">
        <v>33.31</v>
      </c>
      <c r="AJ506" s="12"/>
      <c r="AK506" s="22">
        <v>614956</v>
      </c>
      <c r="AM506" s="22">
        <v>85352</v>
      </c>
      <c r="AO506" s="22">
        <v>12915</v>
      </c>
      <c r="AQ506" s="22">
        <v>70278</v>
      </c>
      <c r="AS506" s="26">
        <v>783501</v>
      </c>
      <c r="AU506" s="23">
        <v>14.4658</v>
      </c>
      <c r="AW506" s="23">
        <v>19.005099999999999</v>
      </c>
      <c r="AY506" s="23">
        <v>26.519500000000001</v>
      </c>
      <c r="BA506" s="23">
        <v>24.939</v>
      </c>
      <c r="BC506" s="24">
        <v>15.574400000000001</v>
      </c>
      <c r="BE506" s="1" t="str">
        <f t="shared" si="7"/>
        <v>No</v>
      </c>
    </row>
    <row r="507" spans="1:57" ht="11.25" customHeight="1">
      <c r="A507" s="7" t="s">
        <v>507</v>
      </c>
      <c r="B507" s="7" t="s">
        <v>508</v>
      </c>
      <c r="C507" s="37" t="s">
        <v>68</v>
      </c>
      <c r="D507" s="296">
        <v>6082</v>
      </c>
      <c r="E507" s="297">
        <v>60082</v>
      </c>
      <c r="F507" s="27" t="s">
        <v>142</v>
      </c>
      <c r="G507" s="73" t="s">
        <v>137</v>
      </c>
      <c r="H507" s="35">
        <v>106383</v>
      </c>
      <c r="I507" s="35">
        <v>38</v>
      </c>
      <c r="J507" s="37" t="s">
        <v>13</v>
      </c>
      <c r="K507" s="37" t="s">
        <v>138</v>
      </c>
      <c r="L507" s="8">
        <v>4</v>
      </c>
      <c r="M507" s="8">
        <v>4792</v>
      </c>
      <c r="N507" s="9"/>
      <c r="O507" s="8">
        <v>160</v>
      </c>
      <c r="P507" s="9"/>
      <c r="Q507" s="8">
        <v>0</v>
      </c>
      <c r="R507" s="9"/>
      <c r="S507" s="8">
        <v>532</v>
      </c>
      <c r="T507" s="9"/>
      <c r="U507" s="8">
        <v>0</v>
      </c>
      <c r="V507" s="9"/>
      <c r="W507" s="33">
        <v>5484</v>
      </c>
      <c r="X507" s="9"/>
      <c r="Y507" s="30">
        <v>6</v>
      </c>
      <c r="Z507" s="9"/>
      <c r="AA507" s="30">
        <v>0.15</v>
      </c>
      <c r="AB507" s="9"/>
      <c r="AC507" s="30">
        <v>0</v>
      </c>
      <c r="AD507" s="9"/>
      <c r="AE507" s="30">
        <v>0.5</v>
      </c>
      <c r="AF507" s="9"/>
      <c r="AG507" s="30">
        <v>0</v>
      </c>
      <c r="AH507" s="9"/>
      <c r="AI507" s="32">
        <v>6.65</v>
      </c>
      <c r="AJ507" s="12"/>
      <c r="AK507" s="22">
        <v>71819</v>
      </c>
      <c r="AM507" s="22">
        <v>3500</v>
      </c>
      <c r="AO507" s="22">
        <v>0</v>
      </c>
      <c r="AQ507" s="22">
        <v>10625</v>
      </c>
      <c r="AS507" s="26">
        <v>85944</v>
      </c>
      <c r="AU507" s="23">
        <v>14.987299999999999</v>
      </c>
      <c r="AW507" s="23">
        <v>21.875</v>
      </c>
      <c r="BA507" s="23">
        <v>19.971800000000002</v>
      </c>
      <c r="BC507" s="24">
        <v>15.671799999999999</v>
      </c>
      <c r="BE507" s="1" t="str">
        <f t="shared" si="7"/>
        <v>No</v>
      </c>
    </row>
    <row r="508" spans="1:57" ht="11.25" customHeight="1">
      <c r="A508" s="7" t="s">
        <v>599</v>
      </c>
      <c r="B508" s="7" t="s">
        <v>600</v>
      </c>
      <c r="C508" s="37" t="s">
        <v>48</v>
      </c>
      <c r="D508" s="296">
        <v>2199</v>
      </c>
      <c r="E508" s="297">
        <v>20199</v>
      </c>
      <c r="F508" s="27" t="s">
        <v>140</v>
      </c>
      <c r="G508" s="73" t="s">
        <v>137</v>
      </c>
      <c r="H508" s="35">
        <v>248402</v>
      </c>
      <c r="I508" s="35">
        <v>38</v>
      </c>
      <c r="J508" s="37" t="s">
        <v>9</v>
      </c>
      <c r="K508" s="37" t="s">
        <v>138</v>
      </c>
      <c r="L508" s="8">
        <v>38</v>
      </c>
      <c r="M508" s="8">
        <v>63704</v>
      </c>
      <c r="N508" s="9"/>
      <c r="O508" s="8">
        <v>1062</v>
      </c>
      <c r="P508" s="9" t="s">
        <v>102</v>
      </c>
      <c r="Q508" s="8">
        <v>0</v>
      </c>
      <c r="R508" s="9"/>
      <c r="S508" s="8">
        <v>2775</v>
      </c>
      <c r="T508" s="9" t="s">
        <v>102</v>
      </c>
      <c r="U508" s="8">
        <v>0</v>
      </c>
      <c r="V508" s="9"/>
      <c r="W508" s="33">
        <v>67541</v>
      </c>
      <c r="X508" s="9" t="s">
        <v>102</v>
      </c>
      <c r="Y508" s="30">
        <v>42</v>
      </c>
      <c r="Z508" s="9"/>
      <c r="AA508" s="30">
        <v>1</v>
      </c>
      <c r="AB508" s="9" t="s">
        <v>102</v>
      </c>
      <c r="AC508" s="30">
        <v>0</v>
      </c>
      <c r="AD508" s="9"/>
      <c r="AE508" s="30">
        <v>2</v>
      </c>
      <c r="AF508" s="9" t="s">
        <v>102</v>
      </c>
      <c r="AG508" s="30">
        <v>0</v>
      </c>
      <c r="AH508" s="9"/>
      <c r="AI508" s="32">
        <v>45</v>
      </c>
      <c r="AJ508" s="12" t="s">
        <v>102</v>
      </c>
      <c r="AK508" s="22">
        <v>1217479</v>
      </c>
      <c r="AM508" s="22">
        <v>28681</v>
      </c>
      <c r="AO508" s="22">
        <v>0</v>
      </c>
      <c r="AQ508" s="22">
        <v>110505</v>
      </c>
      <c r="AS508" s="26">
        <v>1356665</v>
      </c>
      <c r="AU508" s="23">
        <v>19.111499999999999</v>
      </c>
      <c r="AW508" s="23">
        <v>27.006599999999999</v>
      </c>
      <c r="AX508" s="23" t="s">
        <v>102</v>
      </c>
      <c r="BA508" s="23">
        <v>39.821599999999997</v>
      </c>
      <c r="BB508" s="23" t="s">
        <v>102</v>
      </c>
      <c r="BC508" s="24">
        <v>20.086500000000001</v>
      </c>
      <c r="BE508" s="1" t="str">
        <f t="shared" si="7"/>
        <v>Yes</v>
      </c>
    </row>
    <row r="509" spans="1:57" ht="11.25" customHeight="1">
      <c r="A509" s="7" t="s">
        <v>1066</v>
      </c>
      <c r="B509" s="7" t="s">
        <v>275</v>
      </c>
      <c r="C509" s="37" t="s">
        <v>8</v>
      </c>
      <c r="D509" s="296"/>
      <c r="E509" s="297">
        <v>40265</v>
      </c>
      <c r="F509" s="27" t="s">
        <v>163</v>
      </c>
      <c r="G509" s="73" t="s">
        <v>137</v>
      </c>
      <c r="H509" s="35">
        <v>70436</v>
      </c>
      <c r="I509" s="35">
        <v>38</v>
      </c>
      <c r="J509" s="37" t="s">
        <v>9</v>
      </c>
      <c r="K509" s="37" t="s">
        <v>138</v>
      </c>
      <c r="L509" s="8">
        <v>38</v>
      </c>
      <c r="M509" s="8">
        <v>54013</v>
      </c>
      <c r="N509" s="9"/>
      <c r="O509" s="8">
        <v>2118</v>
      </c>
      <c r="P509" s="9"/>
      <c r="Q509" s="8">
        <v>0</v>
      </c>
      <c r="R509" s="9"/>
      <c r="S509" s="8">
        <v>4729</v>
      </c>
      <c r="T509" s="9"/>
      <c r="U509" s="8">
        <v>0</v>
      </c>
      <c r="V509" s="9"/>
      <c r="W509" s="33">
        <v>60860</v>
      </c>
      <c r="X509" s="9"/>
      <c r="Y509" s="30">
        <v>43</v>
      </c>
      <c r="Z509" s="9"/>
      <c r="AA509" s="30">
        <v>1</v>
      </c>
      <c r="AB509" s="9"/>
      <c r="AC509" s="30">
        <v>0</v>
      </c>
      <c r="AD509" s="9"/>
      <c r="AE509" s="30">
        <v>3</v>
      </c>
      <c r="AF509" s="9"/>
      <c r="AG509" s="30">
        <v>0</v>
      </c>
      <c r="AH509" s="9"/>
      <c r="AI509" s="32">
        <v>47</v>
      </c>
      <c r="AJ509" s="12"/>
      <c r="AK509" s="22">
        <v>526533</v>
      </c>
      <c r="AM509" s="22">
        <v>32114</v>
      </c>
      <c r="AO509" s="22">
        <v>0</v>
      </c>
      <c r="AQ509" s="22">
        <v>80320</v>
      </c>
      <c r="AS509" s="26">
        <v>638967</v>
      </c>
      <c r="AU509" s="23">
        <v>9.7483000000000004</v>
      </c>
      <c r="AW509" s="23">
        <v>15.1624</v>
      </c>
      <c r="BA509" s="23">
        <v>16.9846</v>
      </c>
      <c r="BC509" s="24">
        <v>10.499000000000001</v>
      </c>
      <c r="BE509" s="1" t="str">
        <f t="shared" si="7"/>
        <v>No</v>
      </c>
    </row>
    <row r="510" spans="1:57" ht="11.25" customHeight="1">
      <c r="A510" s="7" t="s">
        <v>146</v>
      </c>
      <c r="B510" s="7" t="s">
        <v>147</v>
      </c>
      <c r="C510" s="37" t="s">
        <v>57</v>
      </c>
      <c r="D510" s="296">
        <v>5157</v>
      </c>
      <c r="E510" s="297">
        <v>50157</v>
      </c>
      <c r="F510" s="27" t="s">
        <v>142</v>
      </c>
      <c r="G510" s="73" t="s">
        <v>137</v>
      </c>
      <c r="H510" s="35">
        <v>1624827</v>
      </c>
      <c r="I510" s="35">
        <v>38</v>
      </c>
      <c r="J510" s="37" t="s">
        <v>9</v>
      </c>
      <c r="K510" s="37" t="s">
        <v>138</v>
      </c>
      <c r="L510" s="8">
        <v>17</v>
      </c>
      <c r="M510" s="8">
        <v>35904</v>
      </c>
      <c r="N510" s="9"/>
      <c r="O510" s="8">
        <v>2098</v>
      </c>
      <c r="P510" s="9"/>
      <c r="Q510" s="8">
        <v>227</v>
      </c>
      <c r="R510" s="9"/>
      <c r="S510" s="8">
        <v>6408</v>
      </c>
      <c r="T510" s="9"/>
      <c r="U510" s="8">
        <v>0</v>
      </c>
      <c r="V510" s="9"/>
      <c r="W510" s="33">
        <v>44637</v>
      </c>
      <c r="X510" s="9"/>
      <c r="Y510" s="30">
        <v>17.88</v>
      </c>
      <c r="Z510" s="9"/>
      <c r="AA510" s="30">
        <v>1.52</v>
      </c>
      <c r="AB510" s="9"/>
      <c r="AC510" s="30">
        <v>0.15</v>
      </c>
      <c r="AD510" s="9"/>
      <c r="AE510" s="30">
        <v>3.71</v>
      </c>
      <c r="AF510" s="9"/>
      <c r="AG510" s="30">
        <v>0</v>
      </c>
      <c r="AH510" s="9"/>
      <c r="AI510" s="32">
        <v>23.26</v>
      </c>
      <c r="AJ510" s="12"/>
      <c r="AK510" s="22">
        <v>646986</v>
      </c>
      <c r="AM510" s="22">
        <v>39865</v>
      </c>
      <c r="AO510" s="22">
        <v>6032</v>
      </c>
      <c r="AQ510" s="22">
        <v>159809</v>
      </c>
      <c r="AS510" s="26">
        <v>852692</v>
      </c>
      <c r="AU510" s="23">
        <v>18.0199</v>
      </c>
      <c r="AW510" s="23">
        <v>19.0014</v>
      </c>
      <c r="AY510" s="23">
        <v>26.572700000000001</v>
      </c>
      <c r="BA510" s="23">
        <v>24.939</v>
      </c>
      <c r="BC510" s="24">
        <v>19.102799999999998</v>
      </c>
      <c r="BE510" s="1" t="str">
        <f t="shared" si="7"/>
        <v>No</v>
      </c>
    </row>
    <row r="511" spans="1:57" ht="11.25" customHeight="1">
      <c r="A511" s="7" t="s">
        <v>1067</v>
      </c>
      <c r="B511" s="7" t="s">
        <v>565</v>
      </c>
      <c r="C511" s="37" t="s">
        <v>12</v>
      </c>
      <c r="D511" s="296">
        <v>9196</v>
      </c>
      <c r="E511" s="297">
        <v>90196</v>
      </c>
      <c r="F511" s="27" t="s">
        <v>140</v>
      </c>
      <c r="G511" s="73" t="s">
        <v>137</v>
      </c>
      <c r="H511" s="35">
        <v>1723634</v>
      </c>
      <c r="I511" s="35">
        <v>38</v>
      </c>
      <c r="J511" s="37" t="s">
        <v>6</v>
      </c>
      <c r="K511" s="37" t="s">
        <v>138</v>
      </c>
      <c r="L511" s="8">
        <v>16</v>
      </c>
      <c r="M511" s="8">
        <v>98225</v>
      </c>
      <c r="N511" s="9"/>
      <c r="O511" s="8">
        <v>14283</v>
      </c>
      <c r="P511" s="9"/>
      <c r="Q511" s="8">
        <v>925</v>
      </c>
      <c r="R511" s="9"/>
      <c r="S511" s="8">
        <v>51229</v>
      </c>
      <c r="T511" s="9"/>
      <c r="U511" s="8">
        <v>0</v>
      </c>
      <c r="V511" s="9"/>
      <c r="W511" s="33">
        <v>164662</v>
      </c>
      <c r="X511" s="9"/>
      <c r="Y511" s="30">
        <v>56.43</v>
      </c>
      <c r="Z511" s="9"/>
      <c r="AA511" s="30">
        <v>9.16</v>
      </c>
      <c r="AB511" s="9"/>
      <c r="AC511" s="30">
        <v>0.47</v>
      </c>
      <c r="AD511" s="9"/>
      <c r="AE511" s="30">
        <v>25.62</v>
      </c>
      <c r="AF511" s="9"/>
      <c r="AG511" s="30">
        <v>0</v>
      </c>
      <c r="AH511" s="9"/>
      <c r="AI511" s="32">
        <v>91.68</v>
      </c>
      <c r="AJ511" s="12"/>
      <c r="AK511" s="22">
        <v>2808058</v>
      </c>
      <c r="AM511" s="22">
        <v>340948</v>
      </c>
      <c r="AO511" s="22">
        <v>18290</v>
      </c>
      <c r="AQ511" s="22">
        <v>896200</v>
      </c>
      <c r="AS511" s="26">
        <v>4063496</v>
      </c>
      <c r="AU511" s="23">
        <v>28.588000000000001</v>
      </c>
      <c r="AW511" s="23">
        <v>23.870899999999999</v>
      </c>
      <c r="AY511" s="23">
        <v>19.773</v>
      </c>
      <c r="BA511" s="23">
        <v>17.494</v>
      </c>
      <c r="BC511" s="24">
        <v>24.677800000000001</v>
      </c>
      <c r="BE511" s="1" t="str">
        <f t="shared" si="7"/>
        <v>No</v>
      </c>
    </row>
    <row r="512" spans="1:57" ht="11.25" customHeight="1">
      <c r="A512" s="7" t="s">
        <v>146</v>
      </c>
      <c r="B512" s="7" t="s">
        <v>147</v>
      </c>
      <c r="C512" s="37" t="s">
        <v>57</v>
      </c>
      <c r="D512" s="296">
        <v>5157</v>
      </c>
      <c r="E512" s="297">
        <v>50157</v>
      </c>
      <c r="F512" s="27" t="s">
        <v>142</v>
      </c>
      <c r="G512" s="73" t="s">
        <v>137</v>
      </c>
      <c r="H512" s="35">
        <v>1624827</v>
      </c>
      <c r="I512" s="35">
        <v>38</v>
      </c>
      <c r="J512" s="37" t="s">
        <v>6</v>
      </c>
      <c r="K512" s="37" t="s">
        <v>138</v>
      </c>
      <c r="L512" s="8">
        <v>13</v>
      </c>
      <c r="M512" s="8">
        <v>45682</v>
      </c>
      <c r="N512" s="9"/>
      <c r="O512" s="8">
        <v>2235</v>
      </c>
      <c r="P512" s="9"/>
      <c r="Q512" s="8">
        <v>242</v>
      </c>
      <c r="R512" s="9"/>
      <c r="S512" s="8">
        <v>4554</v>
      </c>
      <c r="T512" s="9"/>
      <c r="U512" s="8">
        <v>0</v>
      </c>
      <c r="V512" s="9"/>
      <c r="W512" s="33">
        <v>52713</v>
      </c>
      <c r="X512" s="9"/>
      <c r="Y512" s="30">
        <v>28</v>
      </c>
      <c r="Z512" s="9"/>
      <c r="AA512" s="30">
        <v>1.62</v>
      </c>
      <c r="AB512" s="9"/>
      <c r="AC512" s="30">
        <v>0.15</v>
      </c>
      <c r="AD512" s="9"/>
      <c r="AE512" s="30">
        <v>2.64</v>
      </c>
      <c r="AF512" s="9"/>
      <c r="AG512" s="30">
        <v>0</v>
      </c>
      <c r="AH512" s="9"/>
      <c r="AI512" s="32">
        <v>32.409999999999997</v>
      </c>
      <c r="AJ512" s="12"/>
      <c r="AK512" s="22">
        <v>679078</v>
      </c>
      <c r="AM512" s="22">
        <v>42468</v>
      </c>
      <c r="AO512" s="22">
        <v>6426</v>
      </c>
      <c r="AQ512" s="22">
        <v>113599</v>
      </c>
      <c r="AS512" s="26">
        <v>841571</v>
      </c>
      <c r="AU512" s="23">
        <v>14.8653</v>
      </c>
      <c r="AW512" s="23">
        <v>19.001300000000001</v>
      </c>
      <c r="AY512" s="23">
        <v>26.553699999999999</v>
      </c>
      <c r="BA512" s="23">
        <v>24.944900000000001</v>
      </c>
      <c r="BC512" s="24">
        <v>15.965199999999999</v>
      </c>
      <c r="BE512" s="1" t="str">
        <f t="shared" si="7"/>
        <v>No</v>
      </c>
    </row>
    <row r="513" spans="1:57" ht="11.25" customHeight="1">
      <c r="A513" s="7" t="s">
        <v>507</v>
      </c>
      <c r="B513" s="7" t="s">
        <v>508</v>
      </c>
      <c r="C513" s="37" t="s">
        <v>68</v>
      </c>
      <c r="D513" s="296">
        <v>6082</v>
      </c>
      <c r="E513" s="297">
        <v>60082</v>
      </c>
      <c r="F513" s="27" t="s">
        <v>142</v>
      </c>
      <c r="G513" s="73" t="s">
        <v>137</v>
      </c>
      <c r="H513" s="35">
        <v>106383</v>
      </c>
      <c r="I513" s="35">
        <v>38</v>
      </c>
      <c r="J513" s="37" t="s">
        <v>9</v>
      </c>
      <c r="K513" s="37" t="s">
        <v>138</v>
      </c>
      <c r="L513" s="8">
        <v>12</v>
      </c>
      <c r="M513" s="8">
        <v>20629</v>
      </c>
      <c r="N513" s="9"/>
      <c r="O513" s="8">
        <v>659</v>
      </c>
      <c r="P513" s="9"/>
      <c r="Q513" s="8">
        <v>0</v>
      </c>
      <c r="R513" s="9"/>
      <c r="S513" s="8">
        <v>2196</v>
      </c>
      <c r="T513" s="9"/>
      <c r="U513" s="8">
        <v>0</v>
      </c>
      <c r="V513" s="9"/>
      <c r="W513" s="33">
        <v>23484</v>
      </c>
      <c r="X513" s="9"/>
      <c r="Y513" s="30">
        <v>11.5</v>
      </c>
      <c r="Z513" s="9"/>
      <c r="AA513" s="30">
        <v>0.35</v>
      </c>
      <c r="AB513" s="9"/>
      <c r="AC513" s="30">
        <v>0</v>
      </c>
      <c r="AD513" s="9"/>
      <c r="AE513" s="30">
        <v>1.2</v>
      </c>
      <c r="AF513" s="9"/>
      <c r="AG513" s="30">
        <v>0</v>
      </c>
      <c r="AH513" s="9"/>
      <c r="AI513" s="32">
        <v>13.05</v>
      </c>
      <c r="AJ513" s="12"/>
      <c r="AK513" s="22">
        <v>263795</v>
      </c>
      <c r="AM513" s="22">
        <v>12000</v>
      </c>
      <c r="AO513" s="22">
        <v>0</v>
      </c>
      <c r="AQ513" s="22">
        <v>45900</v>
      </c>
      <c r="AS513" s="26">
        <v>321695</v>
      </c>
      <c r="AU513" s="23">
        <v>12.787599999999999</v>
      </c>
      <c r="AW513" s="23">
        <v>18.209399999999999</v>
      </c>
      <c r="BA513" s="23">
        <v>20.901599999999998</v>
      </c>
      <c r="BC513" s="24">
        <v>13.698499999999999</v>
      </c>
      <c r="BE513" s="1" t="str">
        <f t="shared" si="7"/>
        <v>No</v>
      </c>
    </row>
    <row r="514" spans="1:57" ht="11.25" customHeight="1">
      <c r="A514" s="7" t="s">
        <v>507</v>
      </c>
      <c r="B514" s="7" t="s">
        <v>508</v>
      </c>
      <c r="C514" s="37" t="s">
        <v>68</v>
      </c>
      <c r="D514" s="296">
        <v>6082</v>
      </c>
      <c r="E514" s="297">
        <v>60082</v>
      </c>
      <c r="F514" s="27" t="s">
        <v>142</v>
      </c>
      <c r="G514" s="73" t="s">
        <v>137</v>
      </c>
      <c r="H514" s="35">
        <v>106383</v>
      </c>
      <c r="I514" s="35">
        <v>38</v>
      </c>
      <c r="J514" s="37" t="s">
        <v>6</v>
      </c>
      <c r="K514" s="37" t="s">
        <v>138</v>
      </c>
      <c r="L514" s="8">
        <v>12</v>
      </c>
      <c r="M514" s="8">
        <v>36036</v>
      </c>
      <c r="N514" s="9"/>
      <c r="O514" s="8">
        <v>978</v>
      </c>
      <c r="P514" s="9"/>
      <c r="Q514" s="8">
        <v>0</v>
      </c>
      <c r="R514" s="9"/>
      <c r="S514" s="8">
        <v>2356</v>
      </c>
      <c r="T514" s="9"/>
      <c r="U514" s="8">
        <v>0</v>
      </c>
      <c r="V514" s="9"/>
      <c r="W514" s="33">
        <v>39370</v>
      </c>
      <c r="X514" s="9"/>
      <c r="Y514" s="30">
        <v>16.5</v>
      </c>
      <c r="Z514" s="9"/>
      <c r="AA514" s="30">
        <v>0.5</v>
      </c>
      <c r="AB514" s="9"/>
      <c r="AC514" s="30">
        <v>0</v>
      </c>
      <c r="AD514" s="9"/>
      <c r="AE514" s="30">
        <v>1.3</v>
      </c>
      <c r="AF514" s="9"/>
      <c r="AG514" s="30">
        <v>0</v>
      </c>
      <c r="AH514" s="9"/>
      <c r="AI514" s="32">
        <v>18.3</v>
      </c>
      <c r="AJ514" s="12"/>
      <c r="AK514" s="22">
        <v>550683</v>
      </c>
      <c r="AM514" s="22">
        <v>22780</v>
      </c>
      <c r="AO514" s="22">
        <v>0</v>
      </c>
      <c r="AQ514" s="22">
        <v>79050</v>
      </c>
      <c r="AS514" s="26">
        <v>652513</v>
      </c>
      <c r="AU514" s="23">
        <v>15.281499999999999</v>
      </c>
      <c r="AW514" s="23">
        <v>23.292400000000001</v>
      </c>
      <c r="BA514" s="23">
        <v>33.552599999999998</v>
      </c>
      <c r="BC514" s="24">
        <v>16.573899999999998</v>
      </c>
      <c r="BE514" s="1" t="str">
        <f t="shared" ref="BE514:BE577" si="8">IF(BD514&amp;BB514&amp;AZ514&amp;AX514&amp;AV514&amp;AT514&amp;AR514&amp;AP514&amp;AN514&amp;AL514&amp;AJ514&amp;AH514&amp;AF514&amp;AD514&amp;AB514&amp;Z514&amp;X514&amp;V514&amp;T514&amp;R514&amp;P514&amp;N514&lt;&gt;"","Yes","No")</f>
        <v>No</v>
      </c>
    </row>
    <row r="515" spans="1:57" ht="11.25" customHeight="1">
      <c r="A515" s="7" t="s">
        <v>1067</v>
      </c>
      <c r="B515" s="7" t="s">
        <v>565</v>
      </c>
      <c r="C515" s="37" t="s">
        <v>12</v>
      </c>
      <c r="D515" s="296">
        <v>9196</v>
      </c>
      <c r="E515" s="297">
        <v>90196</v>
      </c>
      <c r="F515" s="27" t="s">
        <v>140</v>
      </c>
      <c r="G515" s="73" t="s">
        <v>137</v>
      </c>
      <c r="H515" s="35">
        <v>1723634</v>
      </c>
      <c r="I515" s="35">
        <v>38</v>
      </c>
      <c r="J515" s="37" t="s">
        <v>9</v>
      </c>
      <c r="K515" s="37" t="s">
        <v>138</v>
      </c>
      <c r="L515" s="8">
        <v>1</v>
      </c>
      <c r="M515" s="8">
        <v>392</v>
      </c>
      <c r="N515" s="9"/>
      <c r="O515" s="8">
        <v>49</v>
      </c>
      <c r="P515" s="9"/>
      <c r="Q515" s="8">
        <v>2</v>
      </c>
      <c r="R515" s="9"/>
      <c r="S515" s="8">
        <v>47</v>
      </c>
      <c r="T515" s="9"/>
      <c r="U515" s="8">
        <v>0</v>
      </c>
      <c r="V515" s="9"/>
      <c r="W515" s="33">
        <v>490</v>
      </c>
      <c r="X515" s="9"/>
      <c r="Y515" s="30">
        <v>1.1399999999999999</v>
      </c>
      <c r="Z515" s="9"/>
      <c r="AA515" s="30">
        <v>0.04</v>
      </c>
      <c r="AB515" s="9"/>
      <c r="AC515" s="30">
        <v>0.01</v>
      </c>
      <c r="AD515" s="9"/>
      <c r="AE515" s="30">
        <v>0.03</v>
      </c>
      <c r="AF515" s="9"/>
      <c r="AG515" s="30">
        <v>0</v>
      </c>
      <c r="AH515" s="9"/>
      <c r="AI515" s="32">
        <v>1.22</v>
      </c>
      <c r="AJ515" s="12"/>
      <c r="AK515" s="22">
        <v>4678</v>
      </c>
      <c r="AM515" s="22">
        <v>1125</v>
      </c>
      <c r="AO515" s="22">
        <v>42</v>
      </c>
      <c r="AQ515" s="22">
        <v>1000</v>
      </c>
      <c r="AS515" s="26">
        <v>6845</v>
      </c>
      <c r="AU515" s="23">
        <v>11.9337</v>
      </c>
      <c r="AW515" s="23">
        <v>22.959199999999999</v>
      </c>
      <c r="AY515" s="23">
        <v>21</v>
      </c>
      <c r="BA515" s="23">
        <v>21.276599999999998</v>
      </c>
      <c r="BC515" s="24">
        <v>13.9694</v>
      </c>
      <c r="BE515" s="1" t="str">
        <f t="shared" si="8"/>
        <v>No</v>
      </c>
    </row>
    <row r="516" spans="1:57" ht="11.25" customHeight="1">
      <c r="A516" s="7" t="s">
        <v>1068</v>
      </c>
      <c r="B516" s="7" t="s">
        <v>254</v>
      </c>
      <c r="C516" s="37" t="s">
        <v>41</v>
      </c>
      <c r="D516" s="296">
        <v>7016</v>
      </c>
      <c r="E516" s="297">
        <v>70016</v>
      </c>
      <c r="F516" s="27" t="s">
        <v>140</v>
      </c>
      <c r="G516" s="73" t="s">
        <v>137</v>
      </c>
      <c r="H516" s="35">
        <v>124748</v>
      </c>
      <c r="I516" s="35">
        <v>37</v>
      </c>
      <c r="J516" s="37" t="s">
        <v>9</v>
      </c>
      <c r="K516" s="37" t="s">
        <v>138</v>
      </c>
      <c r="L516" s="8">
        <v>9</v>
      </c>
      <c r="M516" s="8">
        <v>37454</v>
      </c>
      <c r="N516" s="9"/>
      <c r="O516" s="8">
        <v>2286</v>
      </c>
      <c r="P516" s="9"/>
      <c r="Q516" s="8">
        <v>0</v>
      </c>
      <c r="R516" s="9"/>
      <c r="S516" s="8">
        <v>2985</v>
      </c>
      <c r="T516" s="9"/>
      <c r="U516" s="8">
        <v>0</v>
      </c>
      <c r="V516" s="9"/>
      <c r="W516" s="33">
        <v>42725</v>
      </c>
      <c r="X516" s="9"/>
      <c r="Y516" s="30">
        <v>25</v>
      </c>
      <c r="Z516" s="9"/>
      <c r="AA516" s="30">
        <v>1.68</v>
      </c>
      <c r="AB516" s="9"/>
      <c r="AC516" s="30">
        <v>0</v>
      </c>
      <c r="AD516" s="9"/>
      <c r="AE516" s="30">
        <v>1.44</v>
      </c>
      <c r="AF516" s="9"/>
      <c r="AG516" s="30">
        <v>0</v>
      </c>
      <c r="AH516" s="9"/>
      <c r="AI516" s="32">
        <v>28.12</v>
      </c>
      <c r="AJ516" s="12"/>
      <c r="AK516" s="22">
        <v>473695</v>
      </c>
      <c r="AM516" s="22">
        <v>38865</v>
      </c>
      <c r="AO516" s="22">
        <v>0</v>
      </c>
      <c r="AQ516" s="22">
        <v>39758</v>
      </c>
      <c r="AS516" s="26">
        <v>552318</v>
      </c>
      <c r="AU516" s="23">
        <v>12.647399999999999</v>
      </c>
      <c r="AW516" s="23">
        <v>17.001300000000001</v>
      </c>
      <c r="BA516" s="23">
        <v>13.3193</v>
      </c>
      <c r="BC516" s="24">
        <v>12.927300000000001</v>
      </c>
      <c r="BE516" s="1" t="str">
        <f t="shared" si="8"/>
        <v>No</v>
      </c>
    </row>
    <row r="517" spans="1:57" ht="11.25" customHeight="1">
      <c r="A517" s="7" t="s">
        <v>183</v>
      </c>
      <c r="B517" s="7" t="s">
        <v>184</v>
      </c>
      <c r="C517" s="37" t="s">
        <v>32</v>
      </c>
      <c r="D517" s="296">
        <v>5110</v>
      </c>
      <c r="E517" s="297">
        <v>50110</v>
      </c>
      <c r="F517" s="27" t="s">
        <v>142</v>
      </c>
      <c r="G517" s="73" t="s">
        <v>137</v>
      </c>
      <c r="H517" s="35">
        <v>108657</v>
      </c>
      <c r="I517" s="35">
        <v>37</v>
      </c>
      <c r="J517" s="37" t="s">
        <v>9</v>
      </c>
      <c r="K517" s="37" t="s">
        <v>138</v>
      </c>
      <c r="L517" s="8">
        <v>8</v>
      </c>
      <c r="M517" s="8">
        <v>20754</v>
      </c>
      <c r="N517" s="9"/>
      <c r="O517" s="8">
        <v>2274</v>
      </c>
      <c r="P517" s="9"/>
      <c r="Q517" s="8">
        <v>218</v>
      </c>
      <c r="R517" s="9"/>
      <c r="S517" s="8">
        <v>1957</v>
      </c>
      <c r="T517" s="9"/>
      <c r="U517" s="8">
        <v>0</v>
      </c>
      <c r="V517" s="9"/>
      <c r="W517" s="33">
        <v>25203</v>
      </c>
      <c r="X517" s="9"/>
      <c r="Y517" s="30">
        <v>12.15</v>
      </c>
      <c r="Z517" s="9"/>
      <c r="AA517" s="30">
        <v>1.0900000000000001</v>
      </c>
      <c r="AB517" s="9"/>
      <c r="AC517" s="30">
        <v>0.1</v>
      </c>
      <c r="AD517" s="9"/>
      <c r="AE517" s="30">
        <v>1</v>
      </c>
      <c r="AF517" s="9"/>
      <c r="AG517" s="30">
        <v>0</v>
      </c>
      <c r="AH517" s="9"/>
      <c r="AI517" s="32">
        <v>14.34</v>
      </c>
      <c r="AJ517" s="12"/>
      <c r="AK517" s="22">
        <v>363442</v>
      </c>
      <c r="AM517" s="22">
        <v>37497</v>
      </c>
      <c r="AO517" s="22">
        <v>4779</v>
      </c>
      <c r="AQ517" s="22">
        <v>52006</v>
      </c>
      <c r="AS517" s="26">
        <v>457724</v>
      </c>
      <c r="AU517" s="23">
        <v>17.511900000000001</v>
      </c>
      <c r="AW517" s="23">
        <v>16.4894</v>
      </c>
      <c r="AY517" s="23">
        <v>21.922000000000001</v>
      </c>
      <c r="BA517" s="23">
        <v>26.574300000000001</v>
      </c>
      <c r="BC517" s="24">
        <v>18.1615</v>
      </c>
      <c r="BE517" s="1" t="str">
        <f t="shared" si="8"/>
        <v>No</v>
      </c>
    </row>
    <row r="518" spans="1:57" ht="11.25" customHeight="1">
      <c r="A518" s="7" t="s">
        <v>1069</v>
      </c>
      <c r="B518" s="7" t="s">
        <v>245</v>
      </c>
      <c r="C518" s="37" t="s">
        <v>28</v>
      </c>
      <c r="D518" s="296">
        <v>4058</v>
      </c>
      <c r="E518" s="297">
        <v>40058</v>
      </c>
      <c r="F518" s="27" t="s">
        <v>140</v>
      </c>
      <c r="G518" s="73" t="s">
        <v>137</v>
      </c>
      <c r="H518" s="35">
        <v>60851</v>
      </c>
      <c r="I518" s="35">
        <v>37</v>
      </c>
      <c r="J518" s="37" t="s">
        <v>9</v>
      </c>
      <c r="K518" s="37" t="s">
        <v>138</v>
      </c>
      <c r="L518" s="8">
        <v>6</v>
      </c>
      <c r="M518" s="8">
        <v>11799</v>
      </c>
      <c r="N518" s="9"/>
      <c r="O518" s="8">
        <v>1193</v>
      </c>
      <c r="P518" s="9"/>
      <c r="Q518" s="8">
        <v>1518</v>
      </c>
      <c r="R518" s="9"/>
      <c r="S518" s="8">
        <v>1988</v>
      </c>
      <c r="T518" s="9"/>
      <c r="U518" s="8">
        <v>0</v>
      </c>
      <c r="V518" s="9"/>
      <c r="W518" s="33">
        <v>16498</v>
      </c>
      <c r="X518" s="9"/>
      <c r="Y518" s="30">
        <v>7.4</v>
      </c>
      <c r="Z518" s="9"/>
      <c r="AA518" s="30">
        <v>1</v>
      </c>
      <c r="AB518" s="9"/>
      <c r="AC518" s="30">
        <v>1</v>
      </c>
      <c r="AD518" s="9"/>
      <c r="AE518" s="30">
        <v>1</v>
      </c>
      <c r="AF518" s="9"/>
      <c r="AG518" s="30">
        <v>0</v>
      </c>
      <c r="AH518" s="9"/>
      <c r="AI518" s="32">
        <v>10.4</v>
      </c>
      <c r="AJ518" s="12"/>
      <c r="AK518" s="22">
        <v>151634</v>
      </c>
      <c r="AM518" s="22">
        <v>15816</v>
      </c>
      <c r="AO518" s="22">
        <v>22775</v>
      </c>
      <c r="AQ518" s="22">
        <v>23408</v>
      </c>
      <c r="AS518" s="26">
        <v>213633</v>
      </c>
      <c r="AU518" s="23">
        <v>12.8514</v>
      </c>
      <c r="AW518" s="23">
        <v>13.257300000000001</v>
      </c>
      <c r="AY518" s="23">
        <v>15.003299999999999</v>
      </c>
      <c r="BA518" s="23">
        <v>11.7746</v>
      </c>
      <c r="BC518" s="24">
        <v>12.949</v>
      </c>
      <c r="BE518" s="1" t="str">
        <f t="shared" si="8"/>
        <v>No</v>
      </c>
    </row>
    <row r="519" spans="1:57" ht="11.25" customHeight="1">
      <c r="A519" s="7" t="s">
        <v>134</v>
      </c>
      <c r="B519" s="7" t="s">
        <v>135</v>
      </c>
      <c r="C519" s="37" t="s">
        <v>4</v>
      </c>
      <c r="D519" s="296">
        <v>41</v>
      </c>
      <c r="E519" s="297">
        <v>41</v>
      </c>
      <c r="F519" s="27" t="s">
        <v>136</v>
      </c>
      <c r="G519" s="73" t="s">
        <v>137</v>
      </c>
      <c r="H519" s="35">
        <v>251243</v>
      </c>
      <c r="I519" s="35">
        <v>37</v>
      </c>
      <c r="J519" s="37" t="s">
        <v>5</v>
      </c>
      <c r="K519" s="37" t="s">
        <v>138</v>
      </c>
      <c r="L519" s="8">
        <v>37</v>
      </c>
      <c r="M519" s="8">
        <v>183947</v>
      </c>
      <c r="N519" s="9"/>
      <c r="O519" s="8">
        <v>75212</v>
      </c>
      <c r="P519" s="9"/>
      <c r="Q519" s="8">
        <v>111124</v>
      </c>
      <c r="R519" s="9"/>
      <c r="S519" s="8">
        <v>78740</v>
      </c>
      <c r="T519" s="9"/>
      <c r="U519" s="8">
        <v>150715</v>
      </c>
      <c r="V519" s="9"/>
      <c r="W519" s="33">
        <v>599738</v>
      </c>
      <c r="X519" s="9"/>
      <c r="Y519" s="30">
        <v>80.7</v>
      </c>
      <c r="Z519" s="9"/>
      <c r="AA519" s="30">
        <v>45.2</v>
      </c>
      <c r="AB519" s="9"/>
      <c r="AC519" s="30">
        <v>79.099999999999994</v>
      </c>
      <c r="AD519" s="9"/>
      <c r="AE519" s="30">
        <v>49.7</v>
      </c>
      <c r="AF519" s="9"/>
      <c r="AG519" s="30">
        <v>61.7</v>
      </c>
      <c r="AH519" s="9"/>
      <c r="AI519" s="32">
        <v>316.39999999999998</v>
      </c>
      <c r="AJ519" s="12"/>
      <c r="AK519" s="22">
        <v>7710773</v>
      </c>
      <c r="AM519" s="22">
        <v>3181112</v>
      </c>
      <c r="AO519" s="22">
        <v>3587784</v>
      </c>
      <c r="AQ519" s="22">
        <v>3062247</v>
      </c>
      <c r="AS519" s="26">
        <v>17541916</v>
      </c>
      <c r="AU519" s="23">
        <v>41.918399999999998</v>
      </c>
      <c r="AW519" s="23">
        <v>42.295299999999997</v>
      </c>
      <c r="AY519" s="23">
        <v>32.286299999999997</v>
      </c>
      <c r="BA519" s="23">
        <v>38.890599999999999</v>
      </c>
      <c r="BC519" s="24">
        <v>29.249300000000002</v>
      </c>
      <c r="BE519" s="1" t="str">
        <f t="shared" si="8"/>
        <v>No</v>
      </c>
    </row>
    <row r="520" spans="1:57" ht="11.25" customHeight="1">
      <c r="A520" s="7" t="s">
        <v>1069</v>
      </c>
      <c r="B520" s="7" t="s">
        <v>245</v>
      </c>
      <c r="C520" s="37" t="s">
        <v>28</v>
      </c>
      <c r="D520" s="296">
        <v>4058</v>
      </c>
      <c r="E520" s="297">
        <v>40058</v>
      </c>
      <c r="F520" s="27" t="s">
        <v>140</v>
      </c>
      <c r="G520" s="73" t="s">
        <v>137</v>
      </c>
      <c r="H520" s="35">
        <v>60851</v>
      </c>
      <c r="I520" s="35">
        <v>37</v>
      </c>
      <c r="J520" s="37" t="s">
        <v>6</v>
      </c>
      <c r="K520" s="37" t="s">
        <v>138</v>
      </c>
      <c r="L520" s="8">
        <v>31</v>
      </c>
      <c r="M520" s="8">
        <v>47255</v>
      </c>
      <c r="N520" s="9"/>
      <c r="O520" s="8">
        <v>10931</v>
      </c>
      <c r="P520" s="9"/>
      <c r="Q520" s="8">
        <v>1215</v>
      </c>
      <c r="R520" s="9"/>
      <c r="S520" s="8">
        <v>18097</v>
      </c>
      <c r="T520" s="9"/>
      <c r="U520" s="8">
        <v>0</v>
      </c>
      <c r="V520" s="9"/>
      <c r="W520" s="33">
        <v>77498</v>
      </c>
      <c r="X520" s="9"/>
      <c r="Y520" s="30">
        <v>31</v>
      </c>
      <c r="Z520" s="9"/>
      <c r="AA520" s="30">
        <v>4</v>
      </c>
      <c r="AB520" s="9"/>
      <c r="AC520" s="30">
        <v>0.6</v>
      </c>
      <c r="AD520" s="9"/>
      <c r="AE520" s="30">
        <v>8</v>
      </c>
      <c r="AF520" s="9"/>
      <c r="AG520" s="30">
        <v>0</v>
      </c>
      <c r="AH520" s="9"/>
      <c r="AI520" s="32">
        <v>43.6</v>
      </c>
      <c r="AJ520" s="12"/>
      <c r="AK520" s="22">
        <v>902490</v>
      </c>
      <c r="AM520" s="22">
        <v>180700</v>
      </c>
      <c r="AO520" s="22">
        <v>20078</v>
      </c>
      <c r="AQ520" s="22">
        <v>235913</v>
      </c>
      <c r="AS520" s="26">
        <v>1339181</v>
      </c>
      <c r="AU520" s="23">
        <v>19.098299999999998</v>
      </c>
      <c r="AW520" s="23">
        <v>16.530999999999999</v>
      </c>
      <c r="AY520" s="23">
        <v>16.525099999999998</v>
      </c>
      <c r="BA520" s="23">
        <v>13.036</v>
      </c>
      <c r="BC520" s="24">
        <v>17.280200000000001</v>
      </c>
      <c r="BE520" s="1" t="str">
        <f t="shared" si="8"/>
        <v>No</v>
      </c>
    </row>
    <row r="521" spans="1:57" ht="11.25" customHeight="1">
      <c r="A521" s="7" t="s">
        <v>183</v>
      </c>
      <c r="B521" s="7" t="s">
        <v>184</v>
      </c>
      <c r="C521" s="37" t="s">
        <v>32</v>
      </c>
      <c r="D521" s="296">
        <v>5110</v>
      </c>
      <c r="E521" s="297">
        <v>50110</v>
      </c>
      <c r="F521" s="27" t="s">
        <v>142</v>
      </c>
      <c r="G521" s="73" t="s">
        <v>137</v>
      </c>
      <c r="H521" s="35">
        <v>108657</v>
      </c>
      <c r="I521" s="35">
        <v>37</v>
      </c>
      <c r="J521" s="37" t="s">
        <v>6</v>
      </c>
      <c r="K521" s="37" t="s">
        <v>138</v>
      </c>
      <c r="L521" s="8">
        <v>29</v>
      </c>
      <c r="M521" s="8">
        <v>125333</v>
      </c>
      <c r="N521" s="9"/>
      <c r="O521" s="8">
        <v>23595</v>
      </c>
      <c r="P521" s="9"/>
      <c r="Q521" s="8">
        <v>1964</v>
      </c>
      <c r="R521" s="9"/>
      <c r="S521" s="8">
        <v>7954</v>
      </c>
      <c r="T521" s="9"/>
      <c r="U521" s="8">
        <v>0</v>
      </c>
      <c r="V521" s="9"/>
      <c r="W521" s="33">
        <v>158846</v>
      </c>
      <c r="X521" s="9"/>
      <c r="Y521" s="30">
        <v>69.3</v>
      </c>
      <c r="Z521" s="9"/>
      <c r="AA521" s="30">
        <v>11.85</v>
      </c>
      <c r="AB521" s="9"/>
      <c r="AC521" s="30">
        <v>1.05</v>
      </c>
      <c r="AD521" s="9"/>
      <c r="AE521" s="30">
        <v>4.2</v>
      </c>
      <c r="AF521" s="9"/>
      <c r="AG521" s="30">
        <v>0</v>
      </c>
      <c r="AH521" s="9"/>
      <c r="AI521" s="32">
        <v>86.4</v>
      </c>
      <c r="AJ521" s="12"/>
      <c r="AK521" s="22">
        <v>2387931</v>
      </c>
      <c r="AM521" s="22">
        <v>572606</v>
      </c>
      <c r="AO521" s="22">
        <v>43015</v>
      </c>
      <c r="AQ521" s="22">
        <v>212307</v>
      </c>
      <c r="AS521" s="26">
        <v>3215859</v>
      </c>
      <c r="AU521" s="23">
        <v>19.052700000000002</v>
      </c>
      <c r="AW521" s="23">
        <v>24.2681</v>
      </c>
      <c r="AY521" s="23">
        <v>21.901700000000002</v>
      </c>
      <c r="BA521" s="23">
        <v>26.6919</v>
      </c>
      <c r="BC521" s="24">
        <v>20.245100000000001</v>
      </c>
      <c r="BE521" s="1" t="str">
        <f t="shared" si="8"/>
        <v>No</v>
      </c>
    </row>
    <row r="522" spans="1:57" ht="11.25" customHeight="1">
      <c r="A522" s="7" t="s">
        <v>1068</v>
      </c>
      <c r="B522" s="7" t="s">
        <v>254</v>
      </c>
      <c r="C522" s="37" t="s">
        <v>41</v>
      </c>
      <c r="D522" s="296">
        <v>7016</v>
      </c>
      <c r="E522" s="297">
        <v>70016</v>
      </c>
      <c r="F522" s="27" t="s">
        <v>140</v>
      </c>
      <c r="G522" s="73" t="s">
        <v>137</v>
      </c>
      <c r="H522" s="35">
        <v>124748</v>
      </c>
      <c r="I522" s="35">
        <v>37</v>
      </c>
      <c r="J522" s="37" t="s">
        <v>6</v>
      </c>
      <c r="K522" s="37" t="s">
        <v>138</v>
      </c>
      <c r="L522" s="8">
        <v>28</v>
      </c>
      <c r="M522" s="8">
        <v>109410</v>
      </c>
      <c r="N522" s="9"/>
      <c r="O522" s="8">
        <v>6539</v>
      </c>
      <c r="P522" s="9"/>
      <c r="Q522" s="8">
        <v>0</v>
      </c>
      <c r="R522" s="9"/>
      <c r="S522" s="8">
        <v>3204</v>
      </c>
      <c r="T522" s="9"/>
      <c r="U522" s="8">
        <v>0</v>
      </c>
      <c r="V522" s="9"/>
      <c r="W522" s="33">
        <v>119153</v>
      </c>
      <c r="X522" s="9"/>
      <c r="Y522" s="30">
        <v>92</v>
      </c>
      <c r="Z522" s="9"/>
      <c r="AA522" s="30">
        <v>8.32</v>
      </c>
      <c r="AB522" s="9"/>
      <c r="AC522" s="30">
        <v>0</v>
      </c>
      <c r="AD522" s="9"/>
      <c r="AE522" s="30">
        <v>1.56</v>
      </c>
      <c r="AF522" s="9"/>
      <c r="AG522" s="30">
        <v>0</v>
      </c>
      <c r="AH522" s="9"/>
      <c r="AI522" s="32">
        <v>101.88</v>
      </c>
      <c r="AJ522" s="12"/>
      <c r="AK522" s="22">
        <v>1623159</v>
      </c>
      <c r="AM522" s="22">
        <v>164526</v>
      </c>
      <c r="AO522" s="22">
        <v>0</v>
      </c>
      <c r="AQ522" s="22">
        <v>100535</v>
      </c>
      <c r="AS522" s="26">
        <v>1888220</v>
      </c>
      <c r="AU522" s="23">
        <v>14.835599999999999</v>
      </c>
      <c r="AW522" s="23">
        <v>25.160699999999999</v>
      </c>
      <c r="BA522" s="23">
        <v>31.378</v>
      </c>
      <c r="BC522" s="24">
        <v>15.847</v>
      </c>
      <c r="BE522" s="1" t="str">
        <f t="shared" si="8"/>
        <v>No</v>
      </c>
    </row>
    <row r="523" spans="1:57" ht="11.25" customHeight="1">
      <c r="A523" s="7" t="s">
        <v>402</v>
      </c>
      <c r="B523" s="7" t="s">
        <v>403</v>
      </c>
      <c r="C523" s="37" t="s">
        <v>32</v>
      </c>
      <c r="D523" s="296">
        <v>5054</v>
      </c>
      <c r="E523" s="297">
        <v>50054</v>
      </c>
      <c r="F523" s="27" t="s">
        <v>142</v>
      </c>
      <c r="G523" s="73" t="s">
        <v>137</v>
      </c>
      <c r="H523" s="35">
        <v>90580</v>
      </c>
      <c r="I523" s="35">
        <v>36</v>
      </c>
      <c r="J523" s="37" t="s">
        <v>9</v>
      </c>
      <c r="K523" s="37" t="s">
        <v>138</v>
      </c>
      <c r="L523" s="8">
        <v>9</v>
      </c>
      <c r="M523" s="8">
        <v>34867</v>
      </c>
      <c r="N523" s="9"/>
      <c r="O523" s="8">
        <v>3875</v>
      </c>
      <c r="P523" s="9"/>
      <c r="Q523" s="8">
        <v>986</v>
      </c>
      <c r="R523" s="9"/>
      <c r="S523" s="8">
        <v>5592</v>
      </c>
      <c r="T523" s="9"/>
      <c r="U523" s="8">
        <v>0</v>
      </c>
      <c r="V523" s="9"/>
      <c r="W523" s="33">
        <v>45320</v>
      </c>
      <c r="X523" s="9"/>
      <c r="Y523" s="30">
        <v>22</v>
      </c>
      <c r="Z523" s="9"/>
      <c r="AA523" s="30">
        <v>2</v>
      </c>
      <c r="AB523" s="9"/>
      <c r="AC523" s="30">
        <v>1</v>
      </c>
      <c r="AD523" s="9"/>
      <c r="AE523" s="30">
        <v>3</v>
      </c>
      <c r="AF523" s="9"/>
      <c r="AG523" s="30">
        <v>0</v>
      </c>
      <c r="AH523" s="9"/>
      <c r="AI523" s="32">
        <v>28</v>
      </c>
      <c r="AJ523" s="12"/>
      <c r="AK523" s="22">
        <v>647157</v>
      </c>
      <c r="AM523" s="22">
        <v>84333</v>
      </c>
      <c r="AO523" s="22">
        <v>14356</v>
      </c>
      <c r="AQ523" s="22">
        <v>105764</v>
      </c>
      <c r="AS523" s="26">
        <v>851610</v>
      </c>
      <c r="AU523" s="23">
        <v>18.560700000000001</v>
      </c>
      <c r="AW523" s="23">
        <v>21.763400000000001</v>
      </c>
      <c r="AY523" s="23">
        <v>14.559799999999999</v>
      </c>
      <c r="BA523" s="23">
        <v>18.913399999999999</v>
      </c>
      <c r="BC523" s="24">
        <v>18.791</v>
      </c>
      <c r="BE523" s="1" t="str">
        <f t="shared" si="8"/>
        <v>No</v>
      </c>
    </row>
    <row r="524" spans="1:57" ht="11.25" customHeight="1">
      <c r="A524" s="7" t="s">
        <v>402</v>
      </c>
      <c r="B524" s="7" t="s">
        <v>403</v>
      </c>
      <c r="C524" s="37" t="s">
        <v>32</v>
      </c>
      <c r="D524" s="296">
        <v>5054</v>
      </c>
      <c r="E524" s="297">
        <v>50054</v>
      </c>
      <c r="F524" s="27" t="s">
        <v>142</v>
      </c>
      <c r="G524" s="73" t="s">
        <v>137</v>
      </c>
      <c r="H524" s="35">
        <v>90580</v>
      </c>
      <c r="I524" s="35">
        <v>36</v>
      </c>
      <c r="J524" s="37" t="s">
        <v>6</v>
      </c>
      <c r="K524" s="37" t="s">
        <v>138</v>
      </c>
      <c r="L524" s="8">
        <v>27</v>
      </c>
      <c r="M524" s="8">
        <v>69106</v>
      </c>
      <c r="N524" s="9"/>
      <c r="O524" s="8">
        <v>12608</v>
      </c>
      <c r="P524" s="9"/>
      <c r="Q524" s="8">
        <v>1900</v>
      </c>
      <c r="R524" s="9"/>
      <c r="S524" s="8">
        <v>13640</v>
      </c>
      <c r="T524" s="9"/>
      <c r="U524" s="8">
        <v>0</v>
      </c>
      <c r="V524" s="9"/>
      <c r="W524" s="33">
        <v>97254</v>
      </c>
      <c r="X524" s="9"/>
      <c r="Y524" s="30">
        <v>37</v>
      </c>
      <c r="Z524" s="9"/>
      <c r="AA524" s="30">
        <v>8</v>
      </c>
      <c r="AB524" s="9"/>
      <c r="AC524" s="30">
        <v>1</v>
      </c>
      <c r="AD524" s="9"/>
      <c r="AE524" s="30">
        <v>7</v>
      </c>
      <c r="AF524" s="9"/>
      <c r="AG524" s="30">
        <v>0</v>
      </c>
      <c r="AH524" s="9"/>
      <c r="AI524" s="32">
        <v>53</v>
      </c>
      <c r="AJ524" s="12"/>
      <c r="AK524" s="22">
        <v>1671889</v>
      </c>
      <c r="AM524" s="22">
        <v>310610</v>
      </c>
      <c r="AO524" s="22">
        <v>43067</v>
      </c>
      <c r="AQ524" s="22">
        <v>317291</v>
      </c>
      <c r="AS524" s="26">
        <v>2342857</v>
      </c>
      <c r="AU524" s="23">
        <v>24.193100000000001</v>
      </c>
      <c r="AW524" s="23">
        <v>24.635899999999999</v>
      </c>
      <c r="AY524" s="23">
        <v>22.666799999999999</v>
      </c>
      <c r="BA524" s="23">
        <v>23.261800000000001</v>
      </c>
      <c r="BC524" s="24">
        <v>24.0901</v>
      </c>
      <c r="BE524" s="1" t="str">
        <f t="shared" si="8"/>
        <v>No</v>
      </c>
    </row>
    <row r="525" spans="1:57" ht="11.25" customHeight="1">
      <c r="A525" s="7" t="s">
        <v>310</v>
      </c>
      <c r="B525" s="7" t="s">
        <v>311</v>
      </c>
      <c r="C525" s="37" t="s">
        <v>70</v>
      </c>
      <c r="D525" s="296">
        <v>3008</v>
      </c>
      <c r="E525" s="297">
        <v>30008</v>
      </c>
      <c r="F525" s="27" t="s">
        <v>142</v>
      </c>
      <c r="G525" s="73" t="s">
        <v>137</v>
      </c>
      <c r="H525" s="35">
        <v>116636</v>
      </c>
      <c r="I525" s="35">
        <v>36</v>
      </c>
      <c r="J525" s="37" t="s">
        <v>6</v>
      </c>
      <c r="K525" s="37" t="s">
        <v>138</v>
      </c>
      <c r="L525" s="8">
        <v>26</v>
      </c>
      <c r="M525" s="8">
        <v>119300</v>
      </c>
      <c r="N525" s="9"/>
      <c r="O525" s="8">
        <v>18321</v>
      </c>
      <c r="P525" s="9"/>
      <c r="Q525" s="8">
        <v>3215</v>
      </c>
      <c r="R525" s="9"/>
      <c r="S525" s="8">
        <v>24059</v>
      </c>
      <c r="T525" s="9"/>
      <c r="U525" s="8">
        <v>0</v>
      </c>
      <c r="V525" s="9"/>
      <c r="W525" s="33">
        <v>164895</v>
      </c>
      <c r="X525" s="9"/>
      <c r="Y525" s="30">
        <v>66</v>
      </c>
      <c r="Z525" s="9"/>
      <c r="AA525" s="30">
        <v>10.5</v>
      </c>
      <c r="AB525" s="9"/>
      <c r="AC525" s="30">
        <v>1.5</v>
      </c>
      <c r="AD525" s="9"/>
      <c r="AE525" s="30">
        <v>13</v>
      </c>
      <c r="AF525" s="9"/>
      <c r="AG525" s="30">
        <v>0</v>
      </c>
      <c r="AH525" s="9"/>
      <c r="AI525" s="32">
        <v>91</v>
      </c>
      <c r="AJ525" s="12"/>
      <c r="AK525" s="22">
        <v>2193179</v>
      </c>
      <c r="AM525" s="22">
        <v>444508</v>
      </c>
      <c r="AO525" s="22">
        <v>44368</v>
      </c>
      <c r="AQ525" s="22">
        <v>405886</v>
      </c>
      <c r="AS525" s="26">
        <v>3087941</v>
      </c>
      <c r="AU525" s="23">
        <v>18.383700000000001</v>
      </c>
      <c r="AW525" s="23">
        <v>24.2622</v>
      </c>
      <c r="AY525" s="23">
        <v>13.8003</v>
      </c>
      <c r="BA525" s="23">
        <v>16.8704</v>
      </c>
      <c r="BC525" s="24">
        <v>18.726700000000001</v>
      </c>
      <c r="BE525" s="1" t="str">
        <f t="shared" si="8"/>
        <v>No</v>
      </c>
    </row>
    <row r="526" spans="1:57" ht="11.25" customHeight="1">
      <c r="A526" s="7" t="s">
        <v>246</v>
      </c>
      <c r="B526" s="7" t="s">
        <v>247</v>
      </c>
      <c r="C526" s="37" t="s">
        <v>12</v>
      </c>
      <c r="D526" s="296">
        <v>9017</v>
      </c>
      <c r="E526" s="297">
        <v>90017</v>
      </c>
      <c r="F526" s="27" t="s">
        <v>140</v>
      </c>
      <c r="G526" s="73" t="s">
        <v>137</v>
      </c>
      <c r="H526" s="35">
        <v>308231</v>
      </c>
      <c r="I526" s="35">
        <v>36</v>
      </c>
      <c r="J526" s="37" t="s">
        <v>6</v>
      </c>
      <c r="K526" s="37" t="s">
        <v>138</v>
      </c>
      <c r="L526" s="8">
        <v>24</v>
      </c>
      <c r="M526" s="8">
        <v>118780</v>
      </c>
      <c r="N526" s="9"/>
      <c r="O526" s="8">
        <v>4307</v>
      </c>
      <c r="P526" s="9"/>
      <c r="Q526" s="8">
        <v>653</v>
      </c>
      <c r="R526" s="9"/>
      <c r="S526" s="8">
        <v>11547</v>
      </c>
      <c r="T526" s="9"/>
      <c r="U526" s="8">
        <v>0</v>
      </c>
      <c r="V526" s="9"/>
      <c r="W526" s="33">
        <v>135287</v>
      </c>
      <c r="X526" s="9"/>
      <c r="Y526" s="30">
        <v>66.48</v>
      </c>
      <c r="Z526" s="9"/>
      <c r="AA526" s="30">
        <v>2.15</v>
      </c>
      <c r="AB526" s="9"/>
      <c r="AC526" s="30">
        <v>0.38</v>
      </c>
      <c r="AD526" s="9"/>
      <c r="AE526" s="30">
        <v>6.49</v>
      </c>
      <c r="AF526" s="9"/>
      <c r="AG526" s="30">
        <v>0</v>
      </c>
      <c r="AH526" s="9"/>
      <c r="AI526" s="32">
        <v>75.5</v>
      </c>
      <c r="AJ526" s="12"/>
      <c r="AK526" s="22">
        <v>3570334</v>
      </c>
      <c r="AM526" s="22">
        <v>141375</v>
      </c>
      <c r="AO526" s="22">
        <v>15540</v>
      </c>
      <c r="AQ526" s="22">
        <v>475439</v>
      </c>
      <c r="AS526" s="26">
        <v>4202688</v>
      </c>
      <c r="AU526" s="23">
        <v>30.058399999999999</v>
      </c>
      <c r="AW526" s="23">
        <v>32.8245</v>
      </c>
      <c r="AY526" s="23">
        <v>23.797899999999998</v>
      </c>
      <c r="BA526" s="23">
        <v>41.174199999999999</v>
      </c>
      <c r="BC526" s="24">
        <v>31.065000000000001</v>
      </c>
      <c r="BE526" s="1" t="str">
        <f t="shared" si="8"/>
        <v>No</v>
      </c>
    </row>
    <row r="527" spans="1:57" ht="11.25" customHeight="1">
      <c r="A527" s="7" t="s">
        <v>1070</v>
      </c>
      <c r="B527" s="7" t="s">
        <v>383</v>
      </c>
      <c r="C527" s="37" t="s">
        <v>32</v>
      </c>
      <c r="D527" s="296">
        <v>5043</v>
      </c>
      <c r="E527" s="297">
        <v>50043</v>
      </c>
      <c r="F527" s="27" t="s">
        <v>140</v>
      </c>
      <c r="G527" s="73" t="s">
        <v>137</v>
      </c>
      <c r="H527" s="35">
        <v>229351</v>
      </c>
      <c r="I527" s="35">
        <v>36</v>
      </c>
      <c r="J527" s="37" t="s">
        <v>6</v>
      </c>
      <c r="K527" s="37" t="s">
        <v>138</v>
      </c>
      <c r="L527" s="8">
        <v>22</v>
      </c>
      <c r="M527" s="8">
        <v>98460</v>
      </c>
      <c r="N527" s="9" t="s">
        <v>102</v>
      </c>
      <c r="O527" s="8">
        <v>18043</v>
      </c>
      <c r="P527" s="9"/>
      <c r="Q527" s="8">
        <v>1317</v>
      </c>
      <c r="R527" s="9"/>
      <c r="S527" s="8">
        <v>4228</v>
      </c>
      <c r="T527" s="9"/>
      <c r="U527" s="8">
        <v>0</v>
      </c>
      <c r="V527" s="9"/>
      <c r="W527" s="33">
        <v>122048</v>
      </c>
      <c r="X527" s="9" t="s">
        <v>102</v>
      </c>
      <c r="Y527" s="30">
        <v>58.1</v>
      </c>
      <c r="Z527" s="9"/>
      <c r="AA527" s="30">
        <v>12.3</v>
      </c>
      <c r="AB527" s="9"/>
      <c r="AC527" s="30">
        <v>1</v>
      </c>
      <c r="AD527" s="9"/>
      <c r="AE527" s="30">
        <v>2.5</v>
      </c>
      <c r="AF527" s="9"/>
      <c r="AG527" s="30">
        <v>0</v>
      </c>
      <c r="AH527" s="9"/>
      <c r="AI527" s="32">
        <v>73.900000000000006</v>
      </c>
      <c r="AJ527" s="12"/>
      <c r="AK527" s="22">
        <v>2120133</v>
      </c>
      <c r="AM527" s="22">
        <v>350378</v>
      </c>
      <c r="AO527" s="22">
        <v>15849</v>
      </c>
      <c r="AQ527" s="22">
        <v>86697</v>
      </c>
      <c r="AS527" s="26">
        <v>2573057</v>
      </c>
      <c r="AU527" s="23">
        <v>21.532900000000001</v>
      </c>
      <c r="AV527" s="23" t="s">
        <v>102</v>
      </c>
      <c r="AW527" s="23">
        <v>19.4191</v>
      </c>
      <c r="AY527" s="23">
        <v>12.0342</v>
      </c>
      <c r="BA527" s="23">
        <v>20.505400000000002</v>
      </c>
      <c r="BC527" s="24">
        <v>21.0823</v>
      </c>
      <c r="BE527" s="1" t="str">
        <f t="shared" si="8"/>
        <v>Yes</v>
      </c>
    </row>
    <row r="528" spans="1:57" ht="11.25" customHeight="1">
      <c r="A528" s="7" t="s">
        <v>1071</v>
      </c>
      <c r="B528" s="7" t="s">
        <v>294</v>
      </c>
      <c r="C528" s="37" t="s">
        <v>37</v>
      </c>
      <c r="D528" s="296">
        <v>3072</v>
      </c>
      <c r="E528" s="297">
        <v>30072</v>
      </c>
      <c r="F528" s="27" t="s">
        <v>140</v>
      </c>
      <c r="G528" s="73" t="s">
        <v>137</v>
      </c>
      <c r="H528" s="35">
        <v>141576</v>
      </c>
      <c r="I528" s="35">
        <v>36</v>
      </c>
      <c r="J528" s="37" t="s">
        <v>6</v>
      </c>
      <c r="K528" s="37" t="s">
        <v>138</v>
      </c>
      <c r="L528" s="8">
        <v>21</v>
      </c>
      <c r="M528" s="8">
        <v>98463</v>
      </c>
      <c r="N528" s="9"/>
      <c r="O528" s="8">
        <v>1234</v>
      </c>
      <c r="P528" s="9"/>
      <c r="Q528" s="8">
        <v>0</v>
      </c>
      <c r="R528" s="9"/>
      <c r="S528" s="8">
        <v>13844</v>
      </c>
      <c r="T528" s="9"/>
      <c r="U528" s="8">
        <v>0</v>
      </c>
      <c r="V528" s="9"/>
      <c r="W528" s="33">
        <v>113541</v>
      </c>
      <c r="X528" s="9"/>
      <c r="Y528" s="30">
        <v>75.290000000000006</v>
      </c>
      <c r="Z528" s="9"/>
      <c r="AA528" s="30">
        <v>1.44</v>
      </c>
      <c r="AB528" s="9"/>
      <c r="AC528" s="30">
        <v>0</v>
      </c>
      <c r="AD528" s="9"/>
      <c r="AE528" s="30">
        <v>7.68</v>
      </c>
      <c r="AF528" s="9"/>
      <c r="AG528" s="30">
        <v>0</v>
      </c>
      <c r="AH528" s="9"/>
      <c r="AI528" s="32">
        <v>84.41</v>
      </c>
      <c r="AJ528" s="12"/>
      <c r="AK528" s="22">
        <v>1903275</v>
      </c>
      <c r="AM528" s="22">
        <v>15357</v>
      </c>
      <c r="AO528" s="22">
        <v>0</v>
      </c>
      <c r="AQ528" s="22">
        <v>477566</v>
      </c>
      <c r="AS528" s="26">
        <v>2396198</v>
      </c>
      <c r="AU528" s="23">
        <v>19.329799999999999</v>
      </c>
      <c r="AW528" s="23">
        <v>12.444900000000001</v>
      </c>
      <c r="BA528" s="23">
        <v>34.496200000000002</v>
      </c>
      <c r="BC528" s="24">
        <v>21.104299999999999</v>
      </c>
      <c r="BE528" s="1" t="str">
        <f t="shared" si="8"/>
        <v>No</v>
      </c>
    </row>
    <row r="529" spans="1:57" ht="11.25" customHeight="1">
      <c r="A529" s="7" t="s">
        <v>1071</v>
      </c>
      <c r="B529" s="7" t="s">
        <v>294</v>
      </c>
      <c r="C529" s="37" t="s">
        <v>37</v>
      </c>
      <c r="D529" s="296">
        <v>3072</v>
      </c>
      <c r="E529" s="297">
        <v>30072</v>
      </c>
      <c r="F529" s="27" t="s">
        <v>140</v>
      </c>
      <c r="G529" s="73" t="s">
        <v>137</v>
      </c>
      <c r="H529" s="35">
        <v>141576</v>
      </c>
      <c r="I529" s="35">
        <v>36</v>
      </c>
      <c r="J529" s="37" t="s">
        <v>9</v>
      </c>
      <c r="K529" s="37" t="s">
        <v>138</v>
      </c>
      <c r="L529" s="8">
        <v>15</v>
      </c>
      <c r="M529" s="8">
        <v>29060</v>
      </c>
      <c r="N529" s="9"/>
      <c r="O529" s="8">
        <v>415</v>
      </c>
      <c r="P529" s="9"/>
      <c r="Q529" s="8">
        <v>0</v>
      </c>
      <c r="R529" s="9"/>
      <c r="S529" s="8">
        <v>4254</v>
      </c>
      <c r="T529" s="9"/>
      <c r="U529" s="8">
        <v>0</v>
      </c>
      <c r="V529" s="9"/>
      <c r="W529" s="33">
        <v>33729</v>
      </c>
      <c r="X529" s="9"/>
      <c r="Y529" s="30">
        <v>18.41</v>
      </c>
      <c r="Z529" s="9"/>
      <c r="AA529" s="30">
        <v>0.56000000000000005</v>
      </c>
      <c r="AB529" s="9"/>
      <c r="AC529" s="30">
        <v>0</v>
      </c>
      <c r="AD529" s="9"/>
      <c r="AE529" s="30">
        <v>2.2400000000000002</v>
      </c>
      <c r="AF529" s="9"/>
      <c r="AG529" s="30">
        <v>0</v>
      </c>
      <c r="AH529" s="9"/>
      <c r="AI529" s="32">
        <v>21.21</v>
      </c>
      <c r="AJ529" s="12"/>
      <c r="AK529" s="22">
        <v>518976</v>
      </c>
      <c r="AM529" s="22">
        <v>5145</v>
      </c>
      <c r="AO529" s="22">
        <v>0</v>
      </c>
      <c r="AQ529" s="22">
        <v>151924</v>
      </c>
      <c r="AS529" s="26">
        <v>676045</v>
      </c>
      <c r="AU529" s="23">
        <v>17.858799999999999</v>
      </c>
      <c r="AW529" s="23">
        <v>12.397600000000001</v>
      </c>
      <c r="BA529" s="23">
        <v>35.713200000000001</v>
      </c>
      <c r="BC529" s="24">
        <v>20.043399999999998</v>
      </c>
      <c r="BE529" s="1" t="str">
        <f t="shared" si="8"/>
        <v>No</v>
      </c>
    </row>
    <row r="530" spans="1:57" ht="11.25" customHeight="1">
      <c r="A530" s="7" t="s">
        <v>1070</v>
      </c>
      <c r="B530" s="7" t="s">
        <v>383</v>
      </c>
      <c r="C530" s="37" t="s">
        <v>32</v>
      </c>
      <c r="D530" s="296">
        <v>5043</v>
      </c>
      <c r="E530" s="297">
        <v>50043</v>
      </c>
      <c r="F530" s="27" t="s">
        <v>140</v>
      </c>
      <c r="G530" s="73" t="s">
        <v>137</v>
      </c>
      <c r="H530" s="35">
        <v>229351</v>
      </c>
      <c r="I530" s="35">
        <v>36</v>
      </c>
      <c r="J530" s="37" t="s">
        <v>9</v>
      </c>
      <c r="K530" s="37" t="s">
        <v>138</v>
      </c>
      <c r="L530" s="8">
        <v>14</v>
      </c>
      <c r="M530" s="8">
        <v>38856</v>
      </c>
      <c r="N530" s="9" t="s">
        <v>102</v>
      </c>
      <c r="O530" s="8">
        <v>7732</v>
      </c>
      <c r="P530" s="9"/>
      <c r="Q530" s="8">
        <v>564</v>
      </c>
      <c r="R530" s="9"/>
      <c r="S530" s="8">
        <v>2682</v>
      </c>
      <c r="T530" s="9"/>
      <c r="U530" s="8">
        <v>0</v>
      </c>
      <c r="V530" s="9"/>
      <c r="W530" s="33">
        <v>49834</v>
      </c>
      <c r="X530" s="9" t="s">
        <v>102</v>
      </c>
      <c r="Y530" s="30">
        <v>27</v>
      </c>
      <c r="Z530" s="9"/>
      <c r="AA530" s="30">
        <v>5.3</v>
      </c>
      <c r="AB530" s="9"/>
      <c r="AC530" s="30">
        <v>0.4</v>
      </c>
      <c r="AD530" s="9"/>
      <c r="AE530" s="30">
        <v>1.6</v>
      </c>
      <c r="AF530" s="9"/>
      <c r="AG530" s="30">
        <v>0</v>
      </c>
      <c r="AH530" s="9"/>
      <c r="AI530" s="32">
        <v>34.299999999999997</v>
      </c>
      <c r="AJ530" s="12"/>
      <c r="AK530" s="22">
        <v>655022</v>
      </c>
      <c r="AM530" s="22">
        <v>150162</v>
      </c>
      <c r="AO530" s="22">
        <v>6792</v>
      </c>
      <c r="AQ530" s="22">
        <v>54979</v>
      </c>
      <c r="AS530" s="26">
        <v>866955</v>
      </c>
      <c r="AU530" s="23">
        <v>16.857700000000001</v>
      </c>
      <c r="AV530" s="23" t="s">
        <v>102</v>
      </c>
      <c r="AW530" s="23">
        <v>19.4208</v>
      </c>
      <c r="AY530" s="23">
        <v>12.0426</v>
      </c>
      <c r="BA530" s="23">
        <v>20.499300000000002</v>
      </c>
      <c r="BC530" s="24">
        <v>17.396899999999999</v>
      </c>
      <c r="BE530" s="1" t="str">
        <f t="shared" si="8"/>
        <v>Yes</v>
      </c>
    </row>
    <row r="531" spans="1:57" ht="11.25" customHeight="1">
      <c r="A531" s="7" t="s">
        <v>310</v>
      </c>
      <c r="B531" s="7" t="s">
        <v>311</v>
      </c>
      <c r="C531" s="37" t="s">
        <v>70</v>
      </c>
      <c r="D531" s="296">
        <v>3008</v>
      </c>
      <c r="E531" s="297">
        <v>30008</v>
      </c>
      <c r="F531" s="27" t="s">
        <v>142</v>
      </c>
      <c r="G531" s="73" t="s">
        <v>137</v>
      </c>
      <c r="H531" s="35">
        <v>116636</v>
      </c>
      <c r="I531" s="35">
        <v>36</v>
      </c>
      <c r="J531" s="37" t="s">
        <v>9</v>
      </c>
      <c r="K531" s="37" t="s">
        <v>138</v>
      </c>
      <c r="L531" s="8">
        <v>10</v>
      </c>
      <c r="M531" s="8">
        <v>22442</v>
      </c>
      <c r="N531" s="9"/>
      <c r="O531" s="8">
        <v>6107</v>
      </c>
      <c r="P531" s="9"/>
      <c r="Q531" s="8">
        <v>1072</v>
      </c>
      <c r="R531" s="9"/>
      <c r="S531" s="8">
        <v>496</v>
      </c>
      <c r="T531" s="9"/>
      <c r="U531" s="8">
        <v>0</v>
      </c>
      <c r="V531" s="9"/>
      <c r="W531" s="33">
        <v>30117</v>
      </c>
      <c r="X531" s="9"/>
      <c r="Y531" s="30">
        <v>15</v>
      </c>
      <c r="Z531" s="9"/>
      <c r="AA531" s="30">
        <v>3.5</v>
      </c>
      <c r="AB531" s="9"/>
      <c r="AC531" s="30">
        <v>0.5</v>
      </c>
      <c r="AD531" s="9"/>
      <c r="AE531" s="30">
        <v>0.25</v>
      </c>
      <c r="AF531" s="9"/>
      <c r="AG531" s="30">
        <v>0</v>
      </c>
      <c r="AH531" s="9"/>
      <c r="AI531" s="32">
        <v>19.25</v>
      </c>
      <c r="AJ531" s="12"/>
      <c r="AK531" s="22">
        <v>340443</v>
      </c>
      <c r="AM531" s="22">
        <v>148163</v>
      </c>
      <c r="AO531" s="22">
        <v>14790</v>
      </c>
      <c r="AQ531" s="22">
        <v>12501</v>
      </c>
      <c r="AS531" s="26">
        <v>515897</v>
      </c>
      <c r="AU531" s="23">
        <v>15.1699</v>
      </c>
      <c r="AW531" s="23">
        <v>24.261199999999999</v>
      </c>
      <c r="AY531" s="23">
        <v>13.7966</v>
      </c>
      <c r="BA531" s="23">
        <v>25.203600000000002</v>
      </c>
      <c r="BC531" s="24">
        <v>17.129799999999999</v>
      </c>
      <c r="BE531" s="1" t="str">
        <f t="shared" si="8"/>
        <v>No</v>
      </c>
    </row>
    <row r="532" spans="1:57" ht="11.25" customHeight="1">
      <c r="A532" s="7" t="s">
        <v>515</v>
      </c>
      <c r="B532" s="7" t="s">
        <v>516</v>
      </c>
      <c r="C532" s="37" t="s">
        <v>33</v>
      </c>
      <c r="D532" s="296">
        <v>7014</v>
      </c>
      <c r="E532" s="297">
        <v>70014</v>
      </c>
      <c r="F532" s="27" t="s">
        <v>142</v>
      </c>
      <c r="G532" s="73" t="s">
        <v>137</v>
      </c>
      <c r="H532" s="35">
        <v>150003</v>
      </c>
      <c r="I532" s="35">
        <v>35</v>
      </c>
      <c r="J532" s="37" t="s">
        <v>9</v>
      </c>
      <c r="K532" s="37" t="s">
        <v>138</v>
      </c>
      <c r="L532" s="8">
        <v>7</v>
      </c>
      <c r="M532" s="8">
        <v>21616</v>
      </c>
      <c r="N532" s="9"/>
      <c r="O532" s="8">
        <v>3178</v>
      </c>
      <c r="P532" s="9"/>
      <c r="Q532" s="8">
        <v>947</v>
      </c>
      <c r="R532" s="9"/>
      <c r="S532" s="8">
        <v>2631</v>
      </c>
      <c r="T532" s="9"/>
      <c r="U532" s="8">
        <v>0</v>
      </c>
      <c r="V532" s="9"/>
      <c r="W532" s="33">
        <v>28372</v>
      </c>
      <c r="X532" s="9"/>
      <c r="Y532" s="30">
        <v>13.8</v>
      </c>
      <c r="Z532" s="9"/>
      <c r="AA532" s="30">
        <v>1.8</v>
      </c>
      <c r="AB532" s="9"/>
      <c r="AC532" s="30">
        <v>0.5</v>
      </c>
      <c r="AD532" s="9"/>
      <c r="AE532" s="30">
        <v>2.4</v>
      </c>
      <c r="AF532" s="9"/>
      <c r="AG532" s="30">
        <v>0</v>
      </c>
      <c r="AH532" s="9"/>
      <c r="AI532" s="32">
        <v>18.5</v>
      </c>
      <c r="AJ532" s="12"/>
      <c r="AK532" s="22">
        <v>403005</v>
      </c>
      <c r="AM532" s="22">
        <v>65230</v>
      </c>
      <c r="AO532" s="22">
        <v>16887</v>
      </c>
      <c r="AQ532" s="22">
        <v>74073</v>
      </c>
      <c r="AS532" s="26">
        <v>559195</v>
      </c>
      <c r="AU532" s="23">
        <v>18.643799999999999</v>
      </c>
      <c r="AW532" s="23">
        <v>20.525500000000001</v>
      </c>
      <c r="AY532" s="23">
        <v>17.832100000000001</v>
      </c>
      <c r="BA532" s="23">
        <v>28.1539</v>
      </c>
      <c r="BC532" s="24">
        <v>19.709399999999999</v>
      </c>
      <c r="BE532" s="1" t="str">
        <f t="shared" si="8"/>
        <v>No</v>
      </c>
    </row>
    <row r="533" spans="1:57" ht="11.25" customHeight="1">
      <c r="A533" s="7" t="s">
        <v>1072</v>
      </c>
      <c r="B533" s="7" t="s">
        <v>530</v>
      </c>
      <c r="C533" s="37" t="s">
        <v>12</v>
      </c>
      <c r="D533" s="296">
        <v>9142</v>
      </c>
      <c r="E533" s="297">
        <v>90142</v>
      </c>
      <c r="F533" s="27" t="s">
        <v>96</v>
      </c>
      <c r="G533" s="73" t="s">
        <v>137</v>
      </c>
      <c r="H533" s="35">
        <v>72794</v>
      </c>
      <c r="I533" s="35">
        <v>35</v>
      </c>
      <c r="J533" s="37" t="s">
        <v>6</v>
      </c>
      <c r="K533" s="37" t="s">
        <v>138</v>
      </c>
      <c r="L533" s="8">
        <v>35</v>
      </c>
      <c r="M533" s="8">
        <v>149972</v>
      </c>
      <c r="N533" s="9"/>
      <c r="O533" s="8">
        <v>34079</v>
      </c>
      <c r="P533" s="9"/>
      <c r="Q533" s="8">
        <v>2234</v>
      </c>
      <c r="R533" s="9"/>
      <c r="S533" s="8">
        <v>22700</v>
      </c>
      <c r="T533" s="9"/>
      <c r="U533" s="8">
        <v>0</v>
      </c>
      <c r="V533" s="9"/>
      <c r="W533" s="33">
        <v>208985</v>
      </c>
      <c r="X533" s="9"/>
      <c r="Y533" s="30">
        <v>186</v>
      </c>
      <c r="Z533" s="9"/>
      <c r="AA533" s="30">
        <v>32</v>
      </c>
      <c r="AB533" s="9"/>
      <c r="AC533" s="30">
        <v>2</v>
      </c>
      <c r="AD533" s="9"/>
      <c r="AE533" s="30">
        <v>32</v>
      </c>
      <c r="AF533" s="9"/>
      <c r="AG533" s="30">
        <v>0</v>
      </c>
      <c r="AH533" s="9"/>
      <c r="AI533" s="32">
        <v>252</v>
      </c>
      <c r="AJ533" s="12"/>
      <c r="AK533" s="22">
        <v>2415964</v>
      </c>
      <c r="AM533" s="22">
        <v>837722</v>
      </c>
      <c r="AO533" s="22">
        <v>79732</v>
      </c>
      <c r="AQ533" s="22">
        <v>504582</v>
      </c>
      <c r="AS533" s="26">
        <v>3838000</v>
      </c>
      <c r="AU533" s="23">
        <v>16.109400000000001</v>
      </c>
      <c r="AW533" s="23">
        <v>24.581800000000001</v>
      </c>
      <c r="AY533" s="23">
        <v>35.690199999999997</v>
      </c>
      <c r="BA533" s="23">
        <v>22.228300000000001</v>
      </c>
      <c r="BC533" s="24">
        <v>18.364999999999998</v>
      </c>
      <c r="BE533" s="1" t="str">
        <f t="shared" si="8"/>
        <v>No</v>
      </c>
    </row>
    <row r="534" spans="1:57" ht="11.25" customHeight="1">
      <c r="A534" s="7" t="s">
        <v>1073</v>
      </c>
      <c r="B534" s="7" t="s">
        <v>347</v>
      </c>
      <c r="C534" s="37" t="s">
        <v>67</v>
      </c>
      <c r="D534" s="296">
        <v>4171</v>
      </c>
      <c r="E534" s="297">
        <v>40171</v>
      </c>
      <c r="F534" s="27" t="s">
        <v>140</v>
      </c>
      <c r="G534" s="73" t="s">
        <v>137</v>
      </c>
      <c r="H534" s="35">
        <v>558696</v>
      </c>
      <c r="I534" s="35">
        <v>35</v>
      </c>
      <c r="J534" s="37" t="s">
        <v>9</v>
      </c>
      <c r="K534" s="37" t="s">
        <v>138</v>
      </c>
      <c r="L534" s="8">
        <v>35</v>
      </c>
      <c r="M534" s="8">
        <v>90850</v>
      </c>
      <c r="N534" s="9"/>
      <c r="O534" s="8">
        <v>0</v>
      </c>
      <c r="P534" s="9"/>
      <c r="Q534" s="8">
        <v>0</v>
      </c>
      <c r="R534" s="9"/>
      <c r="S534" s="8">
        <v>0</v>
      </c>
      <c r="T534" s="9"/>
      <c r="U534" s="8">
        <v>0</v>
      </c>
      <c r="V534" s="9"/>
      <c r="W534" s="33">
        <v>90850</v>
      </c>
      <c r="X534" s="9"/>
      <c r="Y534" s="30">
        <v>43</v>
      </c>
      <c r="Z534" s="9"/>
      <c r="AA534" s="30">
        <v>0</v>
      </c>
      <c r="AB534" s="9"/>
      <c r="AC534" s="30">
        <v>0</v>
      </c>
      <c r="AD534" s="9"/>
      <c r="AE534" s="30">
        <v>0</v>
      </c>
      <c r="AF534" s="9"/>
      <c r="AG534" s="30">
        <v>0</v>
      </c>
      <c r="AH534" s="9"/>
      <c r="AI534" s="32">
        <v>43</v>
      </c>
      <c r="AJ534" s="12"/>
      <c r="AK534" s="22">
        <v>1249499</v>
      </c>
      <c r="AM534" s="22">
        <v>0</v>
      </c>
      <c r="AO534" s="22">
        <v>0</v>
      </c>
      <c r="AQ534" s="22">
        <v>0</v>
      </c>
      <c r="AS534" s="26">
        <v>1249499</v>
      </c>
      <c r="AU534" s="23">
        <v>13.753399999999999</v>
      </c>
      <c r="BC534" s="24">
        <v>13.753399999999999</v>
      </c>
      <c r="BE534" s="1" t="str">
        <f t="shared" si="8"/>
        <v>No</v>
      </c>
    </row>
    <row r="535" spans="1:57" ht="11.25" customHeight="1">
      <c r="A535" s="7" t="s">
        <v>1074</v>
      </c>
      <c r="B535" s="7" t="s">
        <v>290</v>
      </c>
      <c r="C535" s="37" t="s">
        <v>29</v>
      </c>
      <c r="D535" s="296">
        <v>7008</v>
      </c>
      <c r="E535" s="297">
        <v>70008</v>
      </c>
      <c r="F535" s="27" t="s">
        <v>140</v>
      </c>
      <c r="G535" s="73" t="s">
        <v>137</v>
      </c>
      <c r="H535" s="35">
        <v>177844</v>
      </c>
      <c r="I535" s="35">
        <v>35</v>
      </c>
      <c r="J535" s="37" t="s">
        <v>6</v>
      </c>
      <c r="K535" s="37" t="s">
        <v>138</v>
      </c>
      <c r="L535" s="8">
        <v>23</v>
      </c>
      <c r="M535" s="8">
        <v>92371</v>
      </c>
      <c r="N535" s="9"/>
      <c r="O535" s="8">
        <v>8905</v>
      </c>
      <c r="P535" s="9"/>
      <c r="Q535" s="8">
        <v>1647</v>
      </c>
      <c r="R535" s="9"/>
      <c r="S535" s="8">
        <v>5479</v>
      </c>
      <c r="T535" s="9"/>
      <c r="U535" s="8">
        <v>0</v>
      </c>
      <c r="V535" s="9"/>
      <c r="W535" s="33">
        <v>108402</v>
      </c>
      <c r="X535" s="9"/>
      <c r="Y535" s="30">
        <v>48</v>
      </c>
      <c r="Z535" s="9"/>
      <c r="AA535" s="30">
        <v>4</v>
      </c>
      <c r="AB535" s="9"/>
      <c r="AC535" s="30">
        <v>1</v>
      </c>
      <c r="AD535" s="9"/>
      <c r="AE535" s="30">
        <v>4</v>
      </c>
      <c r="AF535" s="9"/>
      <c r="AG535" s="30">
        <v>0</v>
      </c>
      <c r="AH535" s="9"/>
      <c r="AI535" s="32">
        <v>57</v>
      </c>
      <c r="AJ535" s="12"/>
      <c r="AK535" s="22">
        <v>2258687</v>
      </c>
      <c r="AM535" s="22">
        <v>205683</v>
      </c>
      <c r="AO535" s="22">
        <v>41382</v>
      </c>
      <c r="AQ535" s="22">
        <v>169600</v>
      </c>
      <c r="AS535" s="26">
        <v>2675352</v>
      </c>
      <c r="AU535" s="23">
        <v>24.452300000000001</v>
      </c>
      <c r="AW535" s="23">
        <v>23.0975</v>
      </c>
      <c r="AY535" s="23">
        <v>25.125699999999998</v>
      </c>
      <c r="BA535" s="23">
        <v>30.954599999999999</v>
      </c>
      <c r="BC535" s="24">
        <v>24.6799</v>
      </c>
      <c r="BE535" s="1" t="str">
        <f t="shared" si="8"/>
        <v>No</v>
      </c>
    </row>
    <row r="536" spans="1:57" ht="11.25" customHeight="1">
      <c r="A536" s="7" t="s">
        <v>515</v>
      </c>
      <c r="B536" s="7" t="s">
        <v>516</v>
      </c>
      <c r="C536" s="37" t="s">
        <v>33</v>
      </c>
      <c r="D536" s="296">
        <v>7014</v>
      </c>
      <c r="E536" s="297">
        <v>70014</v>
      </c>
      <c r="F536" s="27" t="s">
        <v>142</v>
      </c>
      <c r="G536" s="73" t="s">
        <v>137</v>
      </c>
      <c r="H536" s="35">
        <v>150003</v>
      </c>
      <c r="I536" s="35">
        <v>35</v>
      </c>
      <c r="J536" s="37" t="s">
        <v>6</v>
      </c>
      <c r="K536" s="37" t="s">
        <v>138</v>
      </c>
      <c r="L536" s="8">
        <v>20</v>
      </c>
      <c r="M536" s="8">
        <v>106558</v>
      </c>
      <c r="N536" s="9"/>
      <c r="O536" s="8">
        <v>18184</v>
      </c>
      <c r="P536" s="9"/>
      <c r="Q536" s="8">
        <v>6817</v>
      </c>
      <c r="R536" s="9"/>
      <c r="S536" s="8">
        <v>16584</v>
      </c>
      <c r="T536" s="9"/>
      <c r="U536" s="8">
        <v>0</v>
      </c>
      <c r="V536" s="9"/>
      <c r="W536" s="33">
        <v>148143</v>
      </c>
      <c r="X536" s="9"/>
      <c r="Y536" s="30">
        <v>73</v>
      </c>
      <c r="Z536" s="9"/>
      <c r="AA536" s="30">
        <v>10.1</v>
      </c>
      <c r="AB536" s="9"/>
      <c r="AC536" s="30">
        <v>3.8</v>
      </c>
      <c r="AD536" s="9"/>
      <c r="AE536" s="30">
        <v>11.8</v>
      </c>
      <c r="AF536" s="9"/>
      <c r="AG536" s="30">
        <v>0</v>
      </c>
      <c r="AH536" s="9"/>
      <c r="AI536" s="32">
        <v>98.7</v>
      </c>
      <c r="AJ536" s="12"/>
      <c r="AK536" s="22">
        <v>2017046</v>
      </c>
      <c r="AM536" s="22">
        <v>367349</v>
      </c>
      <c r="AO536" s="22">
        <v>129679</v>
      </c>
      <c r="AQ536" s="22">
        <v>457669</v>
      </c>
      <c r="AS536" s="26">
        <v>2971743</v>
      </c>
      <c r="AU536" s="23">
        <v>18.929099999999998</v>
      </c>
      <c r="AW536" s="23">
        <v>20.201799999999999</v>
      </c>
      <c r="AY536" s="23">
        <v>19.0229</v>
      </c>
      <c r="BA536" s="23">
        <v>27.597000000000001</v>
      </c>
      <c r="BC536" s="24">
        <v>20.059999999999999</v>
      </c>
      <c r="BE536" s="1" t="str">
        <f t="shared" si="8"/>
        <v>No</v>
      </c>
    </row>
    <row r="537" spans="1:57" ht="11.25" customHeight="1">
      <c r="A537" s="7" t="s">
        <v>948</v>
      </c>
      <c r="B537" s="7" t="s">
        <v>949</v>
      </c>
      <c r="C537" s="37" t="s">
        <v>12</v>
      </c>
      <c r="D537" s="296">
        <v>9229</v>
      </c>
      <c r="E537" s="297">
        <v>90229</v>
      </c>
      <c r="F537" s="27" t="s">
        <v>142</v>
      </c>
      <c r="G537" s="73" t="s">
        <v>137</v>
      </c>
      <c r="H537" s="35">
        <v>1723634</v>
      </c>
      <c r="I537" s="35">
        <v>34</v>
      </c>
      <c r="J537" s="37" t="s">
        <v>6</v>
      </c>
      <c r="K537" s="37" t="s">
        <v>138</v>
      </c>
      <c r="L537" s="8">
        <v>7</v>
      </c>
      <c r="M537" s="8">
        <v>46367</v>
      </c>
      <c r="N537" s="9"/>
      <c r="O537" s="8">
        <v>3895</v>
      </c>
      <c r="P537" s="9"/>
      <c r="Q537" s="8">
        <v>2244</v>
      </c>
      <c r="R537" s="9"/>
      <c r="S537" s="8">
        <v>5760</v>
      </c>
      <c r="T537" s="9"/>
      <c r="U537" s="8">
        <v>1447</v>
      </c>
      <c r="V537" s="9"/>
      <c r="W537" s="33">
        <v>59713</v>
      </c>
      <c r="X537" s="9"/>
      <c r="Y537" s="30">
        <v>28.52</v>
      </c>
      <c r="Z537" s="9"/>
      <c r="AA537" s="30">
        <v>1.84</v>
      </c>
      <c r="AB537" s="9"/>
      <c r="AC537" s="30">
        <v>0.92</v>
      </c>
      <c r="AD537" s="9"/>
      <c r="AE537" s="30">
        <v>3.22</v>
      </c>
      <c r="AF537" s="9"/>
      <c r="AG537" s="30">
        <v>0.92</v>
      </c>
      <c r="AH537" s="9"/>
      <c r="AI537" s="32">
        <v>35.42</v>
      </c>
      <c r="AJ537" s="12"/>
      <c r="AK537" s="22">
        <v>982782</v>
      </c>
      <c r="AM537" s="22">
        <v>104820</v>
      </c>
      <c r="AO537" s="22">
        <v>44207</v>
      </c>
      <c r="AQ537" s="22">
        <v>243443</v>
      </c>
      <c r="AS537" s="26">
        <v>1375252</v>
      </c>
      <c r="AU537" s="23">
        <v>21.195699999999999</v>
      </c>
      <c r="AW537" s="23">
        <v>26.9114</v>
      </c>
      <c r="AY537" s="23">
        <v>19.700099999999999</v>
      </c>
      <c r="BA537" s="23">
        <v>42.264400000000002</v>
      </c>
      <c r="BC537" s="24">
        <v>23.030999999999999</v>
      </c>
      <c r="BE537" s="1" t="str">
        <f t="shared" si="8"/>
        <v>No</v>
      </c>
    </row>
    <row r="538" spans="1:57" ht="11.25" customHeight="1">
      <c r="A538" s="7" t="s">
        <v>314</v>
      </c>
      <c r="B538" s="7" t="s">
        <v>206</v>
      </c>
      <c r="C538" s="37" t="s">
        <v>38</v>
      </c>
      <c r="D538" s="296">
        <v>1016</v>
      </c>
      <c r="E538" s="297">
        <v>10016</v>
      </c>
      <c r="F538" s="27" t="s">
        <v>142</v>
      </c>
      <c r="G538" s="73" t="s">
        <v>137</v>
      </c>
      <c r="H538" s="35">
        <v>203914</v>
      </c>
      <c r="I538" s="35">
        <v>34</v>
      </c>
      <c r="J538" s="37" t="s">
        <v>6</v>
      </c>
      <c r="K538" s="37" t="s">
        <v>138</v>
      </c>
      <c r="L538" s="8">
        <v>34</v>
      </c>
      <c r="M538" s="8">
        <v>129776</v>
      </c>
      <c r="N538" s="9"/>
      <c r="O538" s="8">
        <v>18154</v>
      </c>
      <c r="P538" s="9"/>
      <c r="Q538" s="8">
        <v>4528</v>
      </c>
      <c r="R538" s="9"/>
      <c r="S538" s="8">
        <v>17079</v>
      </c>
      <c r="T538" s="9"/>
      <c r="U538" s="8">
        <v>0</v>
      </c>
      <c r="V538" s="9"/>
      <c r="W538" s="33">
        <v>169537</v>
      </c>
      <c r="X538" s="9"/>
      <c r="Y538" s="30">
        <v>87.1</v>
      </c>
      <c r="Z538" s="9"/>
      <c r="AA538" s="30">
        <v>12.55</v>
      </c>
      <c r="AB538" s="9"/>
      <c r="AC538" s="30">
        <v>2.7</v>
      </c>
      <c r="AD538" s="9"/>
      <c r="AE538" s="30">
        <v>12.65</v>
      </c>
      <c r="AF538" s="9"/>
      <c r="AG538" s="30">
        <v>0</v>
      </c>
      <c r="AH538" s="9"/>
      <c r="AI538" s="32">
        <v>115</v>
      </c>
      <c r="AJ538" s="12"/>
      <c r="AK538" s="22">
        <v>3288672</v>
      </c>
      <c r="AM538" s="22">
        <v>528860</v>
      </c>
      <c r="AO538" s="22">
        <v>107137</v>
      </c>
      <c r="AQ538" s="22">
        <v>619177</v>
      </c>
      <c r="AS538" s="26">
        <v>4543846</v>
      </c>
      <c r="AU538" s="23">
        <v>25.341100000000001</v>
      </c>
      <c r="AW538" s="23">
        <v>29.131900000000002</v>
      </c>
      <c r="AY538" s="23">
        <v>23.661000000000001</v>
      </c>
      <c r="BA538" s="23">
        <v>36.253700000000002</v>
      </c>
      <c r="BC538" s="24">
        <v>26.801500000000001</v>
      </c>
      <c r="BE538" s="1" t="str">
        <f t="shared" si="8"/>
        <v>No</v>
      </c>
    </row>
    <row r="539" spans="1:57" ht="11.25" customHeight="1">
      <c r="A539" s="7" t="s">
        <v>1075</v>
      </c>
      <c r="B539" s="7" t="s">
        <v>320</v>
      </c>
      <c r="C539" s="37" t="s">
        <v>77</v>
      </c>
      <c r="D539" s="296">
        <v>5002</v>
      </c>
      <c r="E539" s="297">
        <v>50002</v>
      </c>
      <c r="F539" s="27" t="s">
        <v>140</v>
      </c>
      <c r="G539" s="73" t="s">
        <v>137</v>
      </c>
      <c r="H539" s="35">
        <v>206520</v>
      </c>
      <c r="I539" s="35">
        <v>34</v>
      </c>
      <c r="J539" s="37" t="s">
        <v>6</v>
      </c>
      <c r="K539" s="37" t="s">
        <v>138</v>
      </c>
      <c r="L539" s="8">
        <v>23</v>
      </c>
      <c r="M539" s="8">
        <v>100040</v>
      </c>
      <c r="N539" s="9"/>
      <c r="O539" s="8">
        <v>18282</v>
      </c>
      <c r="P539" s="9"/>
      <c r="Q539" s="8">
        <v>1192</v>
      </c>
      <c r="R539" s="9"/>
      <c r="S539" s="8">
        <v>8186</v>
      </c>
      <c r="T539" s="9"/>
      <c r="U539" s="8">
        <v>0</v>
      </c>
      <c r="V539" s="9"/>
      <c r="W539" s="33">
        <v>127700</v>
      </c>
      <c r="X539" s="9"/>
      <c r="Y539" s="30">
        <v>53</v>
      </c>
      <c r="Z539" s="9"/>
      <c r="AA539" s="30">
        <v>10</v>
      </c>
      <c r="AB539" s="9"/>
      <c r="AC539" s="30">
        <v>1</v>
      </c>
      <c r="AD539" s="9"/>
      <c r="AE539" s="30">
        <v>5</v>
      </c>
      <c r="AF539" s="9"/>
      <c r="AG539" s="30">
        <v>0</v>
      </c>
      <c r="AH539" s="9"/>
      <c r="AI539" s="32">
        <v>69</v>
      </c>
      <c r="AJ539" s="12"/>
      <c r="AK539" s="22">
        <v>2442806</v>
      </c>
      <c r="AM539" s="22">
        <v>463407</v>
      </c>
      <c r="AO539" s="22">
        <v>29819</v>
      </c>
      <c r="AQ539" s="22">
        <v>179826</v>
      </c>
      <c r="AS539" s="26">
        <v>3115858</v>
      </c>
      <c r="AU539" s="23">
        <v>24.418299999999999</v>
      </c>
      <c r="AW539" s="23">
        <v>25.3477</v>
      </c>
      <c r="AY539" s="23">
        <v>25.015899999999998</v>
      </c>
      <c r="BA539" s="23">
        <v>21.967500000000001</v>
      </c>
      <c r="BC539" s="24">
        <v>24.399799999999999</v>
      </c>
      <c r="BE539" s="1" t="str">
        <f t="shared" si="8"/>
        <v>No</v>
      </c>
    </row>
    <row r="540" spans="1:57" ht="11.25" customHeight="1">
      <c r="A540" s="7" t="s">
        <v>1076</v>
      </c>
      <c r="B540" s="7" t="s">
        <v>167</v>
      </c>
      <c r="C540" s="37" t="s">
        <v>61</v>
      </c>
      <c r="D540" s="296">
        <v>3011</v>
      </c>
      <c r="E540" s="297">
        <v>30011</v>
      </c>
      <c r="F540" s="27" t="s">
        <v>142</v>
      </c>
      <c r="G540" s="73" t="s">
        <v>137</v>
      </c>
      <c r="H540" s="35">
        <v>79930</v>
      </c>
      <c r="I540" s="35">
        <v>34</v>
      </c>
      <c r="J540" s="37" t="s">
        <v>6</v>
      </c>
      <c r="K540" s="37" t="s">
        <v>138</v>
      </c>
      <c r="L540" s="8">
        <v>21</v>
      </c>
      <c r="M540" s="8">
        <v>58642</v>
      </c>
      <c r="N540" s="9"/>
      <c r="O540" s="8">
        <v>15620</v>
      </c>
      <c r="P540" s="9"/>
      <c r="Q540" s="8">
        <v>0</v>
      </c>
      <c r="R540" s="9"/>
      <c r="S540" s="8">
        <v>8485</v>
      </c>
      <c r="T540" s="9"/>
      <c r="U540" s="8">
        <v>0</v>
      </c>
      <c r="V540" s="9"/>
      <c r="W540" s="33">
        <v>82747</v>
      </c>
      <c r="X540" s="9"/>
      <c r="Y540" s="30">
        <v>30.98</v>
      </c>
      <c r="Z540" s="9"/>
      <c r="AA540" s="30">
        <v>8.98</v>
      </c>
      <c r="AB540" s="9"/>
      <c r="AC540" s="30">
        <v>0</v>
      </c>
      <c r="AD540" s="9"/>
      <c r="AE540" s="30">
        <v>4.99</v>
      </c>
      <c r="AF540" s="9"/>
      <c r="AG540" s="30">
        <v>0</v>
      </c>
      <c r="AH540" s="9"/>
      <c r="AI540" s="32">
        <v>44.95</v>
      </c>
      <c r="AJ540" s="12"/>
      <c r="AK540" s="22">
        <v>1489855</v>
      </c>
      <c r="AM540" s="22">
        <v>395292</v>
      </c>
      <c r="AO540" s="22">
        <v>0</v>
      </c>
      <c r="AQ540" s="22">
        <v>248462</v>
      </c>
      <c r="AS540" s="26">
        <v>2133609</v>
      </c>
      <c r="AU540" s="23">
        <v>25.405899999999999</v>
      </c>
      <c r="AW540" s="23">
        <v>25.306799999999999</v>
      </c>
      <c r="BA540" s="23">
        <v>29.282499999999999</v>
      </c>
      <c r="BC540" s="24">
        <v>25.784700000000001</v>
      </c>
      <c r="BE540" s="1" t="str">
        <f t="shared" si="8"/>
        <v>No</v>
      </c>
    </row>
    <row r="541" spans="1:57" ht="11.25" customHeight="1">
      <c r="A541" s="7" t="s">
        <v>950</v>
      </c>
      <c r="B541" s="7" t="s">
        <v>565</v>
      </c>
      <c r="C541" s="37" t="s">
        <v>38</v>
      </c>
      <c r="D541" s="296">
        <v>1098</v>
      </c>
      <c r="E541" s="297">
        <v>10098</v>
      </c>
      <c r="F541" s="27" t="s">
        <v>142</v>
      </c>
      <c r="G541" s="73" t="s">
        <v>137</v>
      </c>
      <c r="H541" s="35">
        <v>59397</v>
      </c>
      <c r="I541" s="35">
        <v>34</v>
      </c>
      <c r="J541" s="37" t="s">
        <v>6</v>
      </c>
      <c r="K541" s="37" t="s">
        <v>138</v>
      </c>
      <c r="L541" s="8">
        <v>19</v>
      </c>
      <c r="M541" s="8">
        <v>28591</v>
      </c>
      <c r="N541" s="9"/>
      <c r="O541" s="8">
        <v>2678</v>
      </c>
      <c r="P541" s="9"/>
      <c r="Q541" s="8">
        <v>21</v>
      </c>
      <c r="R541" s="9"/>
      <c r="S541" s="8">
        <v>4987</v>
      </c>
      <c r="T541" s="9"/>
      <c r="U541" s="8">
        <v>0</v>
      </c>
      <c r="V541" s="9"/>
      <c r="W541" s="33">
        <v>36277</v>
      </c>
      <c r="X541" s="9"/>
      <c r="Y541" s="30">
        <v>12</v>
      </c>
      <c r="Z541" s="9"/>
      <c r="AA541" s="30">
        <v>1.28</v>
      </c>
      <c r="AB541" s="9"/>
      <c r="AC541" s="30">
        <v>0.05</v>
      </c>
      <c r="AD541" s="9"/>
      <c r="AE541" s="30">
        <v>3</v>
      </c>
      <c r="AF541" s="9"/>
      <c r="AG541" s="30">
        <v>0</v>
      </c>
      <c r="AH541" s="9"/>
      <c r="AI541" s="32">
        <v>16.329999999999998</v>
      </c>
      <c r="AJ541" s="12"/>
      <c r="AK541" s="22">
        <v>516582</v>
      </c>
      <c r="AM541" s="22">
        <v>46007</v>
      </c>
      <c r="AO541" s="22">
        <v>280</v>
      </c>
      <c r="AQ541" s="22">
        <v>62187</v>
      </c>
      <c r="AS541" s="26">
        <v>625056</v>
      </c>
      <c r="AU541" s="23">
        <v>18.068000000000001</v>
      </c>
      <c r="AW541" s="23">
        <v>17.179600000000001</v>
      </c>
      <c r="AY541" s="23">
        <v>13.333299999999999</v>
      </c>
      <c r="BA541" s="23">
        <v>12.469799999999999</v>
      </c>
      <c r="BC541" s="24">
        <v>17.2301</v>
      </c>
      <c r="BE541" s="1" t="str">
        <f t="shared" si="8"/>
        <v>No</v>
      </c>
    </row>
    <row r="542" spans="1:57" ht="11.25" customHeight="1">
      <c r="A542" s="7" t="s">
        <v>174</v>
      </c>
      <c r="B542" s="7" t="s">
        <v>175</v>
      </c>
      <c r="C542" s="37" t="s">
        <v>61</v>
      </c>
      <c r="D542" s="296">
        <v>3023</v>
      </c>
      <c r="E542" s="297">
        <v>30023</v>
      </c>
      <c r="F542" s="27" t="s">
        <v>142</v>
      </c>
      <c r="G542" s="73" t="s">
        <v>137</v>
      </c>
      <c r="H542" s="35">
        <v>1733853</v>
      </c>
      <c r="I542" s="35">
        <v>34</v>
      </c>
      <c r="J542" s="37" t="s">
        <v>6</v>
      </c>
      <c r="K542" s="37" t="s">
        <v>138</v>
      </c>
      <c r="L542" s="8">
        <v>18</v>
      </c>
      <c r="M542" s="8">
        <v>86145</v>
      </c>
      <c r="N542" s="9"/>
      <c r="O542" s="8">
        <v>18129</v>
      </c>
      <c r="P542" s="9"/>
      <c r="Q542" s="8">
        <v>4081</v>
      </c>
      <c r="R542" s="9"/>
      <c r="S542" s="8">
        <v>9710</v>
      </c>
      <c r="T542" s="9"/>
      <c r="U542" s="8">
        <v>0</v>
      </c>
      <c r="V542" s="9"/>
      <c r="W542" s="33">
        <v>118065</v>
      </c>
      <c r="X542" s="9"/>
      <c r="Y542" s="30">
        <v>45.6</v>
      </c>
      <c r="Z542" s="9"/>
      <c r="AA542" s="30">
        <v>9.3000000000000007</v>
      </c>
      <c r="AB542" s="9"/>
      <c r="AC542" s="30">
        <v>2</v>
      </c>
      <c r="AD542" s="9"/>
      <c r="AE542" s="30">
        <v>5.8</v>
      </c>
      <c r="AF542" s="9"/>
      <c r="AG542" s="30">
        <v>0</v>
      </c>
      <c r="AH542" s="9"/>
      <c r="AI542" s="32">
        <v>62.7</v>
      </c>
      <c r="AJ542" s="12"/>
      <c r="AK542" s="22">
        <v>1670029</v>
      </c>
      <c r="AM542" s="22">
        <v>415275</v>
      </c>
      <c r="AO542" s="22">
        <v>66543</v>
      </c>
      <c r="AQ542" s="22">
        <v>254853</v>
      </c>
      <c r="AS542" s="26">
        <v>2406700</v>
      </c>
      <c r="AU542" s="23">
        <v>19.386299999999999</v>
      </c>
      <c r="AW542" s="23">
        <v>22.906700000000001</v>
      </c>
      <c r="AY542" s="23">
        <v>16.305599999999998</v>
      </c>
      <c r="BA542" s="23">
        <v>26.246400000000001</v>
      </c>
      <c r="BC542" s="24">
        <v>20.384499999999999</v>
      </c>
      <c r="BE542" s="1" t="str">
        <f t="shared" si="8"/>
        <v>No</v>
      </c>
    </row>
    <row r="543" spans="1:57" ht="11.25" customHeight="1">
      <c r="A543" s="7" t="s">
        <v>174</v>
      </c>
      <c r="B543" s="7" t="s">
        <v>175</v>
      </c>
      <c r="C543" s="37" t="s">
        <v>61</v>
      </c>
      <c r="D543" s="296">
        <v>3023</v>
      </c>
      <c r="E543" s="297">
        <v>30023</v>
      </c>
      <c r="F543" s="27" t="s">
        <v>142</v>
      </c>
      <c r="G543" s="73" t="s">
        <v>137</v>
      </c>
      <c r="H543" s="35">
        <v>1733853</v>
      </c>
      <c r="I543" s="35">
        <v>34</v>
      </c>
      <c r="J543" s="37" t="s">
        <v>9</v>
      </c>
      <c r="K543" s="37" t="s">
        <v>138</v>
      </c>
      <c r="L543" s="8">
        <v>16</v>
      </c>
      <c r="M543" s="8">
        <v>39739</v>
      </c>
      <c r="N543" s="9"/>
      <c r="O543" s="8">
        <v>9339</v>
      </c>
      <c r="P543" s="9"/>
      <c r="Q543" s="8">
        <v>2103</v>
      </c>
      <c r="R543" s="9"/>
      <c r="S543" s="8">
        <v>4893</v>
      </c>
      <c r="T543" s="9"/>
      <c r="U543" s="8">
        <v>0</v>
      </c>
      <c r="V543" s="9"/>
      <c r="W543" s="33">
        <v>56074</v>
      </c>
      <c r="X543" s="9"/>
      <c r="Y543" s="30">
        <v>22.3</v>
      </c>
      <c r="Z543" s="9"/>
      <c r="AA543" s="30">
        <v>4.8</v>
      </c>
      <c r="AB543" s="9"/>
      <c r="AC543" s="30">
        <v>1.02</v>
      </c>
      <c r="AD543" s="9"/>
      <c r="AE543" s="30">
        <v>2.96</v>
      </c>
      <c r="AF543" s="9"/>
      <c r="AG543" s="30">
        <v>0</v>
      </c>
      <c r="AH543" s="9"/>
      <c r="AI543" s="32">
        <v>31.08</v>
      </c>
      <c r="AJ543" s="12"/>
      <c r="AK543" s="22">
        <v>568818</v>
      </c>
      <c r="AM543" s="22">
        <v>142578</v>
      </c>
      <c r="AO543" s="22">
        <v>34280</v>
      </c>
      <c r="AQ543" s="22">
        <v>175045</v>
      </c>
      <c r="AS543" s="26">
        <v>920721</v>
      </c>
      <c r="AU543" s="23">
        <v>14.313800000000001</v>
      </c>
      <c r="AW543" s="23">
        <v>15.2669</v>
      </c>
      <c r="AY543" s="23">
        <v>16.3005</v>
      </c>
      <c r="BA543" s="23">
        <v>35.7746</v>
      </c>
      <c r="BC543" s="24">
        <v>16.419699999999999</v>
      </c>
      <c r="BE543" s="1" t="str">
        <f t="shared" si="8"/>
        <v>No</v>
      </c>
    </row>
    <row r="544" spans="1:57" ht="11.25" customHeight="1">
      <c r="A544" s="7" t="s">
        <v>950</v>
      </c>
      <c r="B544" s="7" t="s">
        <v>565</v>
      </c>
      <c r="C544" s="37" t="s">
        <v>38</v>
      </c>
      <c r="D544" s="296">
        <v>1098</v>
      </c>
      <c r="E544" s="297">
        <v>10098</v>
      </c>
      <c r="F544" s="27" t="s">
        <v>142</v>
      </c>
      <c r="G544" s="73" t="s">
        <v>137</v>
      </c>
      <c r="H544" s="35">
        <v>59397</v>
      </c>
      <c r="I544" s="35">
        <v>34</v>
      </c>
      <c r="J544" s="37" t="s">
        <v>9</v>
      </c>
      <c r="K544" s="37" t="s">
        <v>138</v>
      </c>
      <c r="L544" s="8">
        <v>15</v>
      </c>
      <c r="M544" s="8">
        <v>23848</v>
      </c>
      <c r="N544" s="9"/>
      <c r="O544" s="8">
        <v>2205</v>
      </c>
      <c r="P544" s="9"/>
      <c r="Q544" s="8">
        <v>1024</v>
      </c>
      <c r="R544" s="9"/>
      <c r="S544" s="8">
        <v>1663</v>
      </c>
      <c r="T544" s="9"/>
      <c r="U544" s="8">
        <v>0</v>
      </c>
      <c r="V544" s="9"/>
      <c r="W544" s="33">
        <v>28740</v>
      </c>
      <c r="X544" s="9"/>
      <c r="Y544" s="30">
        <v>18</v>
      </c>
      <c r="Z544" s="9"/>
      <c r="AA544" s="30">
        <v>0.6</v>
      </c>
      <c r="AB544" s="9"/>
      <c r="AC544" s="30">
        <v>0.42</v>
      </c>
      <c r="AD544" s="9"/>
      <c r="AE544" s="30">
        <v>3</v>
      </c>
      <c r="AF544" s="9"/>
      <c r="AG544" s="30">
        <v>0</v>
      </c>
      <c r="AH544" s="9"/>
      <c r="AI544" s="32">
        <v>22.02</v>
      </c>
      <c r="AJ544" s="12"/>
      <c r="AK544" s="22">
        <v>354642</v>
      </c>
      <c r="AM544" s="22">
        <v>45398</v>
      </c>
      <c r="AO544" s="22">
        <v>14908</v>
      </c>
      <c r="AQ544" s="22">
        <v>20182</v>
      </c>
      <c r="AS544" s="26">
        <v>435130</v>
      </c>
      <c r="AU544" s="23">
        <v>14.870900000000001</v>
      </c>
      <c r="AW544" s="23">
        <v>20.588699999999999</v>
      </c>
      <c r="AY544" s="23">
        <v>14.5586</v>
      </c>
      <c r="BA544" s="23">
        <v>12.135899999999999</v>
      </c>
      <c r="BC544" s="24">
        <v>15.1402</v>
      </c>
      <c r="BE544" s="1" t="str">
        <f t="shared" si="8"/>
        <v>No</v>
      </c>
    </row>
    <row r="545" spans="1:57" ht="11.25" customHeight="1">
      <c r="A545" s="7" t="s">
        <v>948</v>
      </c>
      <c r="B545" s="7" t="s">
        <v>949</v>
      </c>
      <c r="C545" s="37" t="s">
        <v>12</v>
      </c>
      <c r="D545" s="296">
        <v>9229</v>
      </c>
      <c r="E545" s="297">
        <v>90229</v>
      </c>
      <c r="F545" s="27" t="s">
        <v>142</v>
      </c>
      <c r="G545" s="73" t="s">
        <v>137</v>
      </c>
      <c r="H545" s="35">
        <v>1723634</v>
      </c>
      <c r="I545" s="35">
        <v>34</v>
      </c>
      <c r="J545" s="37" t="s">
        <v>9</v>
      </c>
      <c r="K545" s="37" t="s">
        <v>138</v>
      </c>
      <c r="L545" s="8">
        <v>15</v>
      </c>
      <c r="M545" s="8">
        <v>29023</v>
      </c>
      <c r="N545" s="9"/>
      <c r="O545" s="8">
        <v>2537</v>
      </c>
      <c r="P545" s="9"/>
      <c r="Q545" s="8">
        <v>1464</v>
      </c>
      <c r="R545" s="9"/>
      <c r="S545" s="8">
        <v>3756</v>
      </c>
      <c r="T545" s="9"/>
      <c r="U545" s="8">
        <v>944</v>
      </c>
      <c r="V545" s="9"/>
      <c r="W545" s="33">
        <v>37724</v>
      </c>
      <c r="X545" s="9"/>
      <c r="Y545" s="30">
        <v>18.600000000000001</v>
      </c>
      <c r="Z545" s="9"/>
      <c r="AA545" s="30">
        <v>1.2</v>
      </c>
      <c r="AB545" s="9"/>
      <c r="AC545" s="30">
        <v>0.6</v>
      </c>
      <c r="AD545" s="9"/>
      <c r="AE545" s="30">
        <v>2.1</v>
      </c>
      <c r="AF545" s="9"/>
      <c r="AG545" s="30">
        <v>0.6</v>
      </c>
      <c r="AH545" s="9"/>
      <c r="AI545" s="32">
        <v>23.1</v>
      </c>
      <c r="AJ545" s="12"/>
      <c r="AK545" s="22">
        <v>615864</v>
      </c>
      <c r="AM545" s="22">
        <v>68271</v>
      </c>
      <c r="AO545" s="22">
        <v>28830</v>
      </c>
      <c r="AQ545" s="22">
        <v>158729</v>
      </c>
      <c r="AS545" s="26">
        <v>871694</v>
      </c>
      <c r="AU545" s="23">
        <v>21.219899999999999</v>
      </c>
      <c r="AW545" s="23">
        <v>26.9101</v>
      </c>
      <c r="AY545" s="23">
        <v>19.692599999999999</v>
      </c>
      <c r="BA545" s="23">
        <v>42.260100000000001</v>
      </c>
      <c r="BC545" s="24">
        <v>23.107099999999999</v>
      </c>
      <c r="BE545" s="1" t="str">
        <f t="shared" si="8"/>
        <v>No</v>
      </c>
    </row>
    <row r="546" spans="1:57" ht="11.25" customHeight="1">
      <c r="A546" s="7" t="s">
        <v>948</v>
      </c>
      <c r="B546" s="7" t="s">
        <v>949</v>
      </c>
      <c r="C546" s="37" t="s">
        <v>12</v>
      </c>
      <c r="D546" s="296">
        <v>9229</v>
      </c>
      <c r="E546" s="297">
        <v>90229</v>
      </c>
      <c r="F546" s="27" t="s">
        <v>142</v>
      </c>
      <c r="G546" s="73" t="s">
        <v>137</v>
      </c>
      <c r="H546" s="35">
        <v>1723634</v>
      </c>
      <c r="I546" s="35">
        <v>34</v>
      </c>
      <c r="J546" s="37" t="s">
        <v>13</v>
      </c>
      <c r="K546" s="37" t="s">
        <v>138</v>
      </c>
      <c r="L546" s="8">
        <v>12</v>
      </c>
      <c r="M546" s="8">
        <v>23218</v>
      </c>
      <c r="N546" s="9"/>
      <c r="O546" s="8">
        <v>2032</v>
      </c>
      <c r="P546" s="9"/>
      <c r="Q546" s="8">
        <v>1171</v>
      </c>
      <c r="R546" s="9"/>
      <c r="S546" s="8">
        <v>3005</v>
      </c>
      <c r="T546" s="9"/>
      <c r="U546" s="8">
        <v>755</v>
      </c>
      <c r="V546" s="9"/>
      <c r="W546" s="33">
        <v>30181</v>
      </c>
      <c r="X546" s="9"/>
      <c r="Y546" s="30">
        <v>14.88</v>
      </c>
      <c r="Z546" s="9"/>
      <c r="AA546" s="30">
        <v>0.96</v>
      </c>
      <c r="AB546" s="9"/>
      <c r="AC546" s="30">
        <v>0.48</v>
      </c>
      <c r="AD546" s="9"/>
      <c r="AE546" s="30">
        <v>1.68</v>
      </c>
      <c r="AF546" s="9"/>
      <c r="AG546" s="30">
        <v>0.48</v>
      </c>
      <c r="AH546" s="9"/>
      <c r="AI546" s="32">
        <v>18.48</v>
      </c>
      <c r="AJ546" s="12"/>
      <c r="AK546" s="22">
        <v>492701</v>
      </c>
      <c r="AM546" s="22">
        <v>54681</v>
      </c>
      <c r="AO546" s="22">
        <v>23069</v>
      </c>
      <c r="AQ546" s="22">
        <v>126992</v>
      </c>
      <c r="AS546" s="26">
        <v>697443</v>
      </c>
      <c r="AU546" s="23">
        <v>21.220600000000001</v>
      </c>
      <c r="AW546" s="23">
        <v>26.9099</v>
      </c>
      <c r="AY546" s="23">
        <v>19.700299999999999</v>
      </c>
      <c r="BA546" s="23">
        <v>42.260199999999998</v>
      </c>
      <c r="BC546" s="24">
        <v>23.108699999999999</v>
      </c>
      <c r="BE546" s="1" t="str">
        <f t="shared" si="8"/>
        <v>No</v>
      </c>
    </row>
    <row r="547" spans="1:57" ht="11.25" customHeight="1">
      <c r="A547" s="7" t="s">
        <v>1076</v>
      </c>
      <c r="B547" s="7" t="s">
        <v>167</v>
      </c>
      <c r="C547" s="37" t="s">
        <v>61</v>
      </c>
      <c r="D547" s="296">
        <v>3011</v>
      </c>
      <c r="E547" s="297">
        <v>30011</v>
      </c>
      <c r="F547" s="27" t="s">
        <v>142</v>
      </c>
      <c r="G547" s="73" t="s">
        <v>137</v>
      </c>
      <c r="H547" s="35">
        <v>79930</v>
      </c>
      <c r="I547" s="35">
        <v>34</v>
      </c>
      <c r="J547" s="37" t="s">
        <v>9</v>
      </c>
      <c r="K547" s="37" t="s">
        <v>138</v>
      </c>
      <c r="L547" s="8">
        <v>1</v>
      </c>
      <c r="M547" s="8">
        <v>350</v>
      </c>
      <c r="N547" s="9"/>
      <c r="O547" s="8">
        <v>86</v>
      </c>
      <c r="P547" s="9"/>
      <c r="Q547" s="8">
        <v>0</v>
      </c>
      <c r="R547" s="9"/>
      <c r="S547" s="8">
        <v>47</v>
      </c>
      <c r="T547" s="9"/>
      <c r="U547" s="8">
        <v>0</v>
      </c>
      <c r="V547" s="9"/>
      <c r="W547" s="33">
        <v>483</v>
      </c>
      <c r="X547" s="9"/>
      <c r="Y547" s="30">
        <v>1.02</v>
      </c>
      <c r="Z547" s="9"/>
      <c r="AA547" s="30">
        <v>0.02</v>
      </c>
      <c r="AB547" s="9"/>
      <c r="AC547" s="30">
        <v>0</v>
      </c>
      <c r="AD547" s="9"/>
      <c r="AE547" s="30">
        <v>0.01</v>
      </c>
      <c r="AF547" s="9"/>
      <c r="AG547" s="30">
        <v>0</v>
      </c>
      <c r="AH547" s="9"/>
      <c r="AI547" s="32">
        <v>1.05</v>
      </c>
      <c r="AJ547" s="12"/>
      <c r="AK547" s="22">
        <v>8213</v>
      </c>
      <c r="AM547" s="22">
        <v>685</v>
      </c>
      <c r="AO547" s="22">
        <v>0</v>
      </c>
      <c r="AQ547" s="22">
        <v>417</v>
      </c>
      <c r="AS547" s="26">
        <v>9315</v>
      </c>
      <c r="AU547" s="23">
        <v>23.465699999999998</v>
      </c>
      <c r="AW547" s="23">
        <v>7.9650999999999996</v>
      </c>
      <c r="BA547" s="23">
        <v>8.8722999999999992</v>
      </c>
      <c r="BC547" s="24">
        <v>19.285699999999999</v>
      </c>
      <c r="BE547" s="1" t="str">
        <f t="shared" si="8"/>
        <v>No</v>
      </c>
    </row>
    <row r="548" spans="1:57" ht="11.25" customHeight="1">
      <c r="A548" s="7" t="s">
        <v>1077</v>
      </c>
      <c r="B548" s="7" t="s">
        <v>195</v>
      </c>
      <c r="C548" s="37" t="s">
        <v>26</v>
      </c>
      <c r="D548" s="296">
        <v>4097</v>
      </c>
      <c r="E548" s="297">
        <v>40097</v>
      </c>
      <c r="F548" s="27" t="s">
        <v>196</v>
      </c>
      <c r="G548" s="73" t="s">
        <v>137</v>
      </c>
      <c r="H548" s="35">
        <v>376047</v>
      </c>
      <c r="I548" s="35">
        <v>33</v>
      </c>
      <c r="J548" s="37" t="s">
        <v>6</v>
      </c>
      <c r="K548" s="37" t="s">
        <v>138</v>
      </c>
      <c r="L548" s="8">
        <v>9</v>
      </c>
      <c r="M548" s="8">
        <v>46634</v>
      </c>
      <c r="N548" s="9"/>
      <c r="O548" s="8">
        <v>2374</v>
      </c>
      <c r="P548" s="9"/>
      <c r="Q548" s="8">
        <v>0</v>
      </c>
      <c r="R548" s="9"/>
      <c r="S548" s="8">
        <v>8334</v>
      </c>
      <c r="T548" s="9"/>
      <c r="U548" s="8">
        <v>0</v>
      </c>
      <c r="V548" s="9"/>
      <c r="W548" s="33">
        <v>57342</v>
      </c>
      <c r="X548" s="9"/>
      <c r="Y548" s="30">
        <v>32.46</v>
      </c>
      <c r="Z548" s="9"/>
      <c r="AA548" s="30">
        <v>1.8</v>
      </c>
      <c r="AB548" s="9"/>
      <c r="AC548" s="30">
        <v>0</v>
      </c>
      <c r="AD548" s="9"/>
      <c r="AE548" s="30">
        <v>5</v>
      </c>
      <c r="AF548" s="9"/>
      <c r="AG548" s="30">
        <v>0</v>
      </c>
      <c r="AH548" s="9"/>
      <c r="AI548" s="32">
        <v>39.26</v>
      </c>
      <c r="AJ548" s="12"/>
      <c r="AK548" s="22">
        <v>628936</v>
      </c>
      <c r="AM548" s="22">
        <v>17967</v>
      </c>
      <c r="AO548" s="22">
        <v>0</v>
      </c>
      <c r="AQ548" s="22">
        <v>237264</v>
      </c>
      <c r="AS548" s="26">
        <v>884167</v>
      </c>
      <c r="AU548" s="23">
        <v>13.486599999999999</v>
      </c>
      <c r="AW548" s="23">
        <v>7.5682</v>
      </c>
      <c r="BA548" s="23">
        <v>28.4694</v>
      </c>
      <c r="BC548" s="24">
        <v>15.4192</v>
      </c>
      <c r="BE548" s="1" t="str">
        <f t="shared" si="8"/>
        <v>No</v>
      </c>
    </row>
    <row r="549" spans="1:57" ht="11.25" customHeight="1">
      <c r="A549" s="7" t="s">
        <v>582</v>
      </c>
      <c r="B549" s="7" t="s">
        <v>583</v>
      </c>
      <c r="C549" s="37" t="s">
        <v>11</v>
      </c>
      <c r="D549" s="296">
        <v>9219</v>
      </c>
      <c r="E549" s="297">
        <v>90219</v>
      </c>
      <c r="F549" s="27" t="s">
        <v>142</v>
      </c>
      <c r="G549" s="73" t="s">
        <v>137</v>
      </c>
      <c r="H549" s="35">
        <v>71957</v>
      </c>
      <c r="I549" s="35">
        <v>33</v>
      </c>
      <c r="J549" s="37" t="s">
        <v>9</v>
      </c>
      <c r="K549" s="37" t="s">
        <v>138</v>
      </c>
      <c r="L549" s="8">
        <v>7</v>
      </c>
      <c r="M549" s="8">
        <v>15070</v>
      </c>
      <c r="N549" s="9"/>
      <c r="O549" s="8">
        <v>1574</v>
      </c>
      <c r="P549" s="9"/>
      <c r="Q549" s="8">
        <v>759</v>
      </c>
      <c r="R549" s="9"/>
      <c r="S549" s="8">
        <v>3147</v>
      </c>
      <c r="T549" s="9"/>
      <c r="U549" s="8">
        <v>0</v>
      </c>
      <c r="V549" s="9"/>
      <c r="W549" s="33">
        <v>20550</v>
      </c>
      <c r="X549" s="9"/>
      <c r="Y549" s="30">
        <v>9</v>
      </c>
      <c r="Z549" s="9"/>
      <c r="AA549" s="30">
        <v>0.88</v>
      </c>
      <c r="AB549" s="9"/>
      <c r="AC549" s="30">
        <v>0.41</v>
      </c>
      <c r="AD549" s="9"/>
      <c r="AE549" s="30">
        <v>2.9</v>
      </c>
      <c r="AF549" s="9"/>
      <c r="AG549" s="30">
        <v>0</v>
      </c>
      <c r="AH549" s="9"/>
      <c r="AI549" s="32">
        <v>13.19</v>
      </c>
      <c r="AJ549" s="12"/>
      <c r="AK549" s="22">
        <v>322029</v>
      </c>
      <c r="AM549" s="22">
        <v>30364</v>
      </c>
      <c r="AO549" s="22">
        <v>15324</v>
      </c>
      <c r="AQ549" s="22">
        <v>112147</v>
      </c>
      <c r="AS549" s="26">
        <v>479864</v>
      </c>
      <c r="AU549" s="23">
        <v>21.3689</v>
      </c>
      <c r="AW549" s="23">
        <v>19.291</v>
      </c>
      <c r="AY549" s="23">
        <v>20.189699999999998</v>
      </c>
      <c r="BA549" s="23">
        <v>35.636200000000002</v>
      </c>
      <c r="BC549" s="24">
        <v>23.350999999999999</v>
      </c>
      <c r="BE549" s="1" t="str">
        <f t="shared" si="8"/>
        <v>No</v>
      </c>
    </row>
    <row r="550" spans="1:57" ht="11.25" customHeight="1">
      <c r="A550" s="7" t="s">
        <v>1078</v>
      </c>
      <c r="B550" s="7" t="s">
        <v>559</v>
      </c>
      <c r="C550" s="37" t="s">
        <v>77</v>
      </c>
      <c r="D550" s="296">
        <v>5161</v>
      </c>
      <c r="E550" s="297">
        <v>50161</v>
      </c>
      <c r="F550" s="27" t="s">
        <v>140</v>
      </c>
      <c r="G550" s="73" t="s">
        <v>137</v>
      </c>
      <c r="H550" s="35">
        <v>1376476</v>
      </c>
      <c r="I550" s="35">
        <v>33</v>
      </c>
      <c r="J550" s="37" t="s">
        <v>13</v>
      </c>
      <c r="K550" s="37" t="s">
        <v>138</v>
      </c>
      <c r="L550" s="8">
        <v>7</v>
      </c>
      <c r="M550" s="8">
        <v>13750</v>
      </c>
      <c r="N550" s="9"/>
      <c r="O550" s="8">
        <v>2187</v>
      </c>
      <c r="P550" s="9"/>
      <c r="Q550" s="8">
        <v>236</v>
      </c>
      <c r="R550" s="9"/>
      <c r="S550" s="8">
        <v>1018</v>
      </c>
      <c r="T550" s="9"/>
      <c r="U550" s="8">
        <v>0</v>
      </c>
      <c r="V550" s="9"/>
      <c r="W550" s="33">
        <v>17191</v>
      </c>
      <c r="X550" s="9"/>
      <c r="Y550" s="30">
        <v>6.2</v>
      </c>
      <c r="Z550" s="9"/>
      <c r="AA550" s="30">
        <v>1.2</v>
      </c>
      <c r="AB550" s="9"/>
      <c r="AC550" s="30">
        <v>0.12</v>
      </c>
      <c r="AD550" s="9"/>
      <c r="AE550" s="30">
        <v>0.61</v>
      </c>
      <c r="AF550" s="9"/>
      <c r="AG550" s="30">
        <v>0</v>
      </c>
      <c r="AH550" s="9"/>
      <c r="AI550" s="32">
        <v>8.1300000000000008</v>
      </c>
      <c r="AJ550" s="12"/>
      <c r="AK550" s="22">
        <v>434464</v>
      </c>
      <c r="AM550" s="22">
        <v>76591</v>
      </c>
      <c r="AO550" s="22">
        <v>10482</v>
      </c>
      <c r="AQ550" s="22">
        <v>73825</v>
      </c>
      <c r="AS550" s="26">
        <v>595362</v>
      </c>
      <c r="AU550" s="23">
        <v>31.5974</v>
      </c>
      <c r="AW550" s="23">
        <v>35.021000000000001</v>
      </c>
      <c r="AY550" s="23">
        <v>44.415300000000002</v>
      </c>
      <c r="BA550" s="23">
        <v>72.519599999999997</v>
      </c>
      <c r="BC550" s="24">
        <v>34.632199999999997</v>
      </c>
      <c r="BE550" s="1" t="str">
        <f t="shared" si="8"/>
        <v>No</v>
      </c>
    </row>
    <row r="551" spans="1:57" ht="11.25" customHeight="1">
      <c r="A551" s="7" t="s">
        <v>338</v>
      </c>
      <c r="B551" s="7" t="s">
        <v>339</v>
      </c>
      <c r="C551" s="37" t="s">
        <v>70</v>
      </c>
      <c r="D551" s="296">
        <v>3076</v>
      </c>
      <c r="E551" s="297">
        <v>30076</v>
      </c>
      <c r="F551" s="27" t="s">
        <v>142</v>
      </c>
      <c r="G551" s="73" t="s">
        <v>137</v>
      </c>
      <c r="H551" s="35">
        <v>75689</v>
      </c>
      <c r="I551" s="35">
        <v>33</v>
      </c>
      <c r="J551" s="37" t="s">
        <v>9</v>
      </c>
      <c r="K551" s="37" t="s">
        <v>138</v>
      </c>
      <c r="L551" s="8">
        <v>4</v>
      </c>
      <c r="M551" s="8">
        <v>10365</v>
      </c>
      <c r="N551" s="9"/>
      <c r="O551" s="8">
        <v>0</v>
      </c>
      <c r="P551" s="9"/>
      <c r="Q551" s="8">
        <v>0</v>
      </c>
      <c r="R551" s="9"/>
      <c r="S551" s="8">
        <v>1812</v>
      </c>
      <c r="T551" s="9"/>
      <c r="U551" s="8">
        <v>0</v>
      </c>
      <c r="V551" s="9"/>
      <c r="W551" s="33">
        <v>12177</v>
      </c>
      <c r="X551" s="9"/>
      <c r="Y551" s="30">
        <v>7</v>
      </c>
      <c r="Z551" s="9"/>
      <c r="AA551" s="30">
        <v>0</v>
      </c>
      <c r="AB551" s="9"/>
      <c r="AC551" s="30">
        <v>0</v>
      </c>
      <c r="AD551" s="9"/>
      <c r="AE551" s="30">
        <v>1</v>
      </c>
      <c r="AF551" s="9"/>
      <c r="AG551" s="30">
        <v>0</v>
      </c>
      <c r="AH551" s="9"/>
      <c r="AI551" s="32">
        <v>8</v>
      </c>
      <c r="AJ551" s="12"/>
      <c r="AK551" s="22">
        <v>169150</v>
      </c>
      <c r="AM551" s="22">
        <v>0</v>
      </c>
      <c r="AO551" s="22">
        <v>0</v>
      </c>
      <c r="AQ551" s="22">
        <v>61727</v>
      </c>
      <c r="AS551" s="26">
        <v>230877</v>
      </c>
      <c r="AU551" s="23">
        <v>16.319299999999998</v>
      </c>
      <c r="BA551" s="23">
        <v>34.0657</v>
      </c>
      <c r="BC551" s="24">
        <v>18.960100000000001</v>
      </c>
      <c r="BE551" s="1" t="str">
        <f t="shared" si="8"/>
        <v>No</v>
      </c>
    </row>
    <row r="552" spans="1:57" ht="11.25" customHeight="1">
      <c r="A552" s="7" t="s">
        <v>1077</v>
      </c>
      <c r="B552" s="7" t="s">
        <v>195</v>
      </c>
      <c r="C552" s="37" t="s">
        <v>26</v>
      </c>
      <c r="D552" s="296">
        <v>4097</v>
      </c>
      <c r="E552" s="297">
        <v>40097</v>
      </c>
      <c r="F552" s="27" t="s">
        <v>196</v>
      </c>
      <c r="G552" s="73" t="s">
        <v>137</v>
      </c>
      <c r="H552" s="35">
        <v>376047</v>
      </c>
      <c r="I552" s="35">
        <v>33</v>
      </c>
      <c r="J552" s="37" t="s">
        <v>9</v>
      </c>
      <c r="K552" s="37" t="s">
        <v>138</v>
      </c>
      <c r="L552" s="8">
        <v>24</v>
      </c>
      <c r="M552" s="8">
        <v>61069</v>
      </c>
      <c r="N552" s="9"/>
      <c r="O552" s="8">
        <v>2904</v>
      </c>
      <c r="P552" s="9"/>
      <c r="Q552" s="8">
        <v>0</v>
      </c>
      <c r="R552" s="9"/>
      <c r="S552" s="8">
        <v>7365</v>
      </c>
      <c r="T552" s="9"/>
      <c r="U552" s="8">
        <v>0</v>
      </c>
      <c r="V552" s="9"/>
      <c r="W552" s="33">
        <v>71338</v>
      </c>
      <c r="X552" s="9"/>
      <c r="Y552" s="30">
        <v>33.19</v>
      </c>
      <c r="Z552" s="9"/>
      <c r="AA552" s="30">
        <v>1.54</v>
      </c>
      <c r="AB552" s="9"/>
      <c r="AC552" s="30">
        <v>0</v>
      </c>
      <c r="AD552" s="9"/>
      <c r="AE552" s="30">
        <v>4.4000000000000004</v>
      </c>
      <c r="AF552" s="9"/>
      <c r="AG552" s="30">
        <v>0</v>
      </c>
      <c r="AH552" s="9"/>
      <c r="AI552" s="32">
        <v>39.130000000000003</v>
      </c>
      <c r="AJ552" s="12"/>
      <c r="AK552" s="22">
        <v>932956</v>
      </c>
      <c r="AM552" s="22">
        <v>20405</v>
      </c>
      <c r="AO552" s="22">
        <v>0</v>
      </c>
      <c r="AQ552" s="22">
        <v>366407</v>
      </c>
      <c r="AS552" s="26">
        <v>1319768</v>
      </c>
      <c r="AU552" s="23">
        <v>15.277100000000001</v>
      </c>
      <c r="AW552" s="23">
        <v>7.0265000000000004</v>
      </c>
      <c r="BA552" s="23">
        <v>49.7498</v>
      </c>
      <c r="BC552" s="24">
        <v>18.5002</v>
      </c>
      <c r="BE552" s="1" t="str">
        <f t="shared" si="8"/>
        <v>No</v>
      </c>
    </row>
    <row r="553" spans="1:57" ht="11.25" customHeight="1">
      <c r="A553" s="7" t="s">
        <v>509</v>
      </c>
      <c r="B553" s="7" t="s">
        <v>510</v>
      </c>
      <c r="C553" s="37" t="s">
        <v>78</v>
      </c>
      <c r="D553" s="296">
        <v>3002</v>
      </c>
      <c r="E553" s="297">
        <v>30002</v>
      </c>
      <c r="F553" s="27" t="s">
        <v>142</v>
      </c>
      <c r="G553" s="73" t="s">
        <v>137</v>
      </c>
      <c r="H553" s="35">
        <v>202637</v>
      </c>
      <c r="I553" s="35">
        <v>33</v>
      </c>
      <c r="J553" s="37" t="s">
        <v>6</v>
      </c>
      <c r="K553" s="37" t="s">
        <v>138</v>
      </c>
      <c r="L553" s="8">
        <v>23</v>
      </c>
      <c r="M553" s="8">
        <v>85367</v>
      </c>
      <c r="N553" s="9"/>
      <c r="O553" s="8">
        <v>15347</v>
      </c>
      <c r="P553" s="9"/>
      <c r="Q553" s="8">
        <v>9367</v>
      </c>
      <c r="R553" s="9"/>
      <c r="S553" s="8">
        <v>7179</v>
      </c>
      <c r="T553" s="9"/>
      <c r="U553" s="8">
        <v>0</v>
      </c>
      <c r="V553" s="9"/>
      <c r="W553" s="33">
        <v>117260</v>
      </c>
      <c r="X553" s="9"/>
      <c r="Y553" s="30">
        <v>45</v>
      </c>
      <c r="Z553" s="9"/>
      <c r="AA553" s="30">
        <v>7.6</v>
      </c>
      <c r="AB553" s="9"/>
      <c r="AC553" s="30">
        <v>4.9000000000000004</v>
      </c>
      <c r="AD553" s="9"/>
      <c r="AE553" s="30">
        <v>3.9</v>
      </c>
      <c r="AF553" s="9"/>
      <c r="AG553" s="30">
        <v>0</v>
      </c>
      <c r="AH553" s="9"/>
      <c r="AI553" s="32">
        <v>61.4</v>
      </c>
      <c r="AJ553" s="12"/>
      <c r="AK553" s="22">
        <v>1666110</v>
      </c>
      <c r="AM553" s="22">
        <v>351546</v>
      </c>
      <c r="AO553" s="22">
        <v>143988</v>
      </c>
      <c r="AQ553" s="22">
        <v>314058</v>
      </c>
      <c r="AS553" s="26">
        <v>2475702</v>
      </c>
      <c r="AU553" s="23">
        <v>19.516999999999999</v>
      </c>
      <c r="AW553" s="23">
        <v>22.906500000000001</v>
      </c>
      <c r="AY553" s="23">
        <v>15.3718</v>
      </c>
      <c r="BA553" s="23">
        <v>43.7468</v>
      </c>
      <c r="BC553" s="24">
        <v>21.1129</v>
      </c>
      <c r="BE553" s="1" t="str">
        <f t="shared" si="8"/>
        <v>No</v>
      </c>
    </row>
    <row r="554" spans="1:57" ht="11.25" customHeight="1">
      <c r="A554" s="7" t="s">
        <v>582</v>
      </c>
      <c r="B554" s="7" t="s">
        <v>583</v>
      </c>
      <c r="C554" s="37" t="s">
        <v>11</v>
      </c>
      <c r="D554" s="296">
        <v>9219</v>
      </c>
      <c r="E554" s="297">
        <v>90219</v>
      </c>
      <c r="F554" s="27" t="s">
        <v>142</v>
      </c>
      <c r="G554" s="73" t="s">
        <v>137</v>
      </c>
      <c r="H554" s="35">
        <v>71957</v>
      </c>
      <c r="I554" s="35">
        <v>33</v>
      </c>
      <c r="J554" s="37" t="s">
        <v>6</v>
      </c>
      <c r="K554" s="37" t="s">
        <v>138</v>
      </c>
      <c r="L554" s="8">
        <v>20</v>
      </c>
      <c r="M554" s="8">
        <v>111536</v>
      </c>
      <c r="N554" s="9"/>
      <c r="O554" s="8">
        <v>10891</v>
      </c>
      <c r="P554" s="9"/>
      <c r="Q554" s="8">
        <v>6624</v>
      </c>
      <c r="R554" s="9"/>
      <c r="S554" s="8">
        <v>26332</v>
      </c>
      <c r="T554" s="9"/>
      <c r="U554" s="8">
        <v>0</v>
      </c>
      <c r="V554" s="9"/>
      <c r="W554" s="33">
        <v>155383</v>
      </c>
      <c r="X554" s="9"/>
      <c r="Y554" s="30">
        <v>60</v>
      </c>
      <c r="Z554" s="9"/>
      <c r="AA554" s="30">
        <v>7.12</v>
      </c>
      <c r="AB554" s="9"/>
      <c r="AC554" s="30">
        <v>3.58</v>
      </c>
      <c r="AD554" s="9"/>
      <c r="AE554" s="30">
        <v>15.25</v>
      </c>
      <c r="AF554" s="9"/>
      <c r="AG554" s="30">
        <v>0</v>
      </c>
      <c r="AH554" s="9"/>
      <c r="AI554" s="32">
        <v>85.95</v>
      </c>
      <c r="AJ554" s="12"/>
      <c r="AK554" s="22">
        <v>2097921</v>
      </c>
      <c r="AM554" s="22">
        <v>258382</v>
      </c>
      <c r="AO554" s="22">
        <v>146165</v>
      </c>
      <c r="AQ554" s="22">
        <v>766933</v>
      </c>
      <c r="AS554" s="26">
        <v>3269401</v>
      </c>
      <c r="AU554" s="23">
        <v>18.8094</v>
      </c>
      <c r="AW554" s="23">
        <v>23.724399999999999</v>
      </c>
      <c r="AY554" s="23">
        <v>22.065999999999999</v>
      </c>
      <c r="BA554" s="23">
        <v>29.125499999999999</v>
      </c>
      <c r="BC554" s="24">
        <v>21.040900000000001</v>
      </c>
      <c r="BE554" s="1" t="str">
        <f t="shared" si="8"/>
        <v>No</v>
      </c>
    </row>
    <row r="555" spans="1:57" ht="11.25" customHeight="1">
      <c r="A555" s="7" t="s">
        <v>338</v>
      </c>
      <c r="B555" s="7" t="s">
        <v>339</v>
      </c>
      <c r="C555" s="37" t="s">
        <v>70</v>
      </c>
      <c r="D555" s="296">
        <v>3076</v>
      </c>
      <c r="E555" s="297">
        <v>30076</v>
      </c>
      <c r="F555" s="27" t="s">
        <v>142</v>
      </c>
      <c r="G555" s="73" t="s">
        <v>137</v>
      </c>
      <c r="H555" s="35">
        <v>75689</v>
      </c>
      <c r="I555" s="35">
        <v>33</v>
      </c>
      <c r="J555" s="37" t="s">
        <v>6</v>
      </c>
      <c r="K555" s="37" t="s">
        <v>138</v>
      </c>
      <c r="L555" s="8">
        <v>20</v>
      </c>
      <c r="M555" s="8">
        <v>97188</v>
      </c>
      <c r="N555" s="9"/>
      <c r="O555" s="8">
        <v>0</v>
      </c>
      <c r="P555" s="9"/>
      <c r="Q555" s="8">
        <v>0</v>
      </c>
      <c r="R555" s="9"/>
      <c r="S555" s="8">
        <v>13231</v>
      </c>
      <c r="T555" s="9"/>
      <c r="U555" s="8">
        <v>0</v>
      </c>
      <c r="V555" s="9"/>
      <c r="W555" s="33">
        <v>110419</v>
      </c>
      <c r="X555" s="9"/>
      <c r="Y555" s="30">
        <v>76</v>
      </c>
      <c r="Z555" s="9"/>
      <c r="AA555" s="30">
        <v>0</v>
      </c>
      <c r="AB555" s="9"/>
      <c r="AC555" s="30">
        <v>0</v>
      </c>
      <c r="AD555" s="9"/>
      <c r="AE555" s="30">
        <v>10</v>
      </c>
      <c r="AF555" s="9"/>
      <c r="AG555" s="30">
        <v>0</v>
      </c>
      <c r="AH555" s="9"/>
      <c r="AI555" s="32">
        <v>86</v>
      </c>
      <c r="AJ555" s="12"/>
      <c r="AK555" s="22">
        <v>1562294</v>
      </c>
      <c r="AM555" s="22">
        <v>0</v>
      </c>
      <c r="AO555" s="22">
        <v>0</v>
      </c>
      <c r="AQ555" s="22">
        <v>327785</v>
      </c>
      <c r="AS555" s="26">
        <v>1890079</v>
      </c>
      <c r="AU555" s="23">
        <v>16.074999999999999</v>
      </c>
      <c r="BA555" s="23">
        <v>24.774000000000001</v>
      </c>
      <c r="BC555" s="24">
        <v>17.1173</v>
      </c>
      <c r="BE555" s="1" t="str">
        <f t="shared" si="8"/>
        <v>No</v>
      </c>
    </row>
    <row r="556" spans="1:57" ht="11.25" customHeight="1">
      <c r="A556" s="7" t="s">
        <v>566</v>
      </c>
      <c r="B556" s="7" t="s">
        <v>567</v>
      </c>
      <c r="C556" s="37" t="s">
        <v>37</v>
      </c>
      <c r="D556" s="296">
        <v>3096</v>
      </c>
      <c r="E556" s="297">
        <v>30096</v>
      </c>
      <c r="F556" s="27" t="s">
        <v>142</v>
      </c>
      <c r="G556" s="73" t="s">
        <v>137</v>
      </c>
      <c r="H556" s="35">
        <v>98081</v>
      </c>
      <c r="I556" s="35">
        <v>33</v>
      </c>
      <c r="J556" s="37" t="s">
        <v>9</v>
      </c>
      <c r="K556" s="37" t="s">
        <v>138</v>
      </c>
      <c r="L556" s="8">
        <v>18</v>
      </c>
      <c r="M556" s="8">
        <v>54535</v>
      </c>
      <c r="N556" s="9"/>
      <c r="O556" s="8">
        <v>6819</v>
      </c>
      <c r="P556" s="9"/>
      <c r="Q556" s="8">
        <v>0</v>
      </c>
      <c r="R556" s="9"/>
      <c r="S556" s="8">
        <v>21644</v>
      </c>
      <c r="T556" s="9"/>
      <c r="U556" s="8">
        <v>0</v>
      </c>
      <c r="V556" s="9"/>
      <c r="W556" s="33">
        <v>82998</v>
      </c>
      <c r="X556" s="9"/>
      <c r="Y556" s="30">
        <v>27</v>
      </c>
      <c r="Z556" s="9"/>
      <c r="AA556" s="30">
        <v>3</v>
      </c>
      <c r="AB556" s="9"/>
      <c r="AC556" s="30">
        <v>0</v>
      </c>
      <c r="AD556" s="9"/>
      <c r="AE556" s="30">
        <v>11</v>
      </c>
      <c r="AF556" s="9"/>
      <c r="AG556" s="30">
        <v>0</v>
      </c>
      <c r="AH556" s="9"/>
      <c r="AI556" s="32">
        <v>41</v>
      </c>
      <c r="AJ556" s="12"/>
      <c r="AK556" s="22">
        <v>701178</v>
      </c>
      <c r="AM556" s="22">
        <v>167891</v>
      </c>
      <c r="AO556" s="22">
        <v>0</v>
      </c>
      <c r="AQ556" s="22">
        <v>320708</v>
      </c>
      <c r="AS556" s="26">
        <v>1189777</v>
      </c>
      <c r="AU556" s="23">
        <v>12.8574</v>
      </c>
      <c r="AW556" s="23">
        <v>24.621099999999998</v>
      </c>
      <c r="BA556" s="23">
        <v>14.817399999999999</v>
      </c>
      <c r="BC556" s="24">
        <v>14.335000000000001</v>
      </c>
      <c r="BE556" s="1" t="str">
        <f t="shared" si="8"/>
        <v>No</v>
      </c>
    </row>
    <row r="557" spans="1:57" ht="11.25" customHeight="1">
      <c r="A557" s="7" t="s">
        <v>566</v>
      </c>
      <c r="B557" s="7" t="s">
        <v>567</v>
      </c>
      <c r="C557" s="37" t="s">
        <v>37</v>
      </c>
      <c r="D557" s="296">
        <v>3096</v>
      </c>
      <c r="E557" s="297">
        <v>30096</v>
      </c>
      <c r="F557" s="27" t="s">
        <v>142</v>
      </c>
      <c r="G557" s="73" t="s">
        <v>137</v>
      </c>
      <c r="H557" s="35">
        <v>98081</v>
      </c>
      <c r="I557" s="35">
        <v>33</v>
      </c>
      <c r="J557" s="37" t="s">
        <v>6</v>
      </c>
      <c r="K557" s="37" t="s">
        <v>138</v>
      </c>
      <c r="L557" s="8">
        <v>15</v>
      </c>
      <c r="M557" s="8">
        <v>130797</v>
      </c>
      <c r="N557" s="9"/>
      <c r="O557" s="8">
        <v>8334</v>
      </c>
      <c r="P557" s="9"/>
      <c r="Q557" s="8">
        <v>2146</v>
      </c>
      <c r="R557" s="9"/>
      <c r="S557" s="8">
        <v>7677</v>
      </c>
      <c r="T557" s="9"/>
      <c r="U557" s="8">
        <v>0</v>
      </c>
      <c r="V557" s="9"/>
      <c r="W557" s="33">
        <v>148954</v>
      </c>
      <c r="X557" s="9"/>
      <c r="Y557" s="30">
        <v>64</v>
      </c>
      <c r="Z557" s="9"/>
      <c r="AA557" s="30">
        <v>4</v>
      </c>
      <c r="AB557" s="9"/>
      <c r="AC557" s="30">
        <v>1</v>
      </c>
      <c r="AD557" s="9"/>
      <c r="AE557" s="30">
        <v>3</v>
      </c>
      <c r="AF557" s="9"/>
      <c r="AG557" s="30">
        <v>0</v>
      </c>
      <c r="AH557" s="9"/>
      <c r="AI557" s="32">
        <v>72</v>
      </c>
      <c r="AJ557" s="12"/>
      <c r="AK557" s="22">
        <v>1355827</v>
      </c>
      <c r="AM557" s="22">
        <v>190201</v>
      </c>
      <c r="AO557" s="22">
        <v>43510</v>
      </c>
      <c r="AQ557" s="22">
        <v>201697</v>
      </c>
      <c r="AS557" s="26">
        <v>1791235</v>
      </c>
      <c r="AU557" s="23">
        <v>10.3659</v>
      </c>
      <c r="AW557" s="23">
        <v>22.822299999999998</v>
      </c>
      <c r="AY557" s="23">
        <v>20.274899999999999</v>
      </c>
      <c r="BA557" s="23">
        <v>26.2729</v>
      </c>
      <c r="BC557" s="24">
        <v>12.025399999999999</v>
      </c>
      <c r="BE557" s="1" t="str">
        <f t="shared" si="8"/>
        <v>No</v>
      </c>
    </row>
    <row r="558" spans="1:57" ht="11.25" customHeight="1">
      <c r="A558" s="7" t="s">
        <v>509</v>
      </c>
      <c r="B558" s="7" t="s">
        <v>510</v>
      </c>
      <c r="C558" s="37" t="s">
        <v>78</v>
      </c>
      <c r="D558" s="296">
        <v>3002</v>
      </c>
      <c r="E558" s="297">
        <v>30002</v>
      </c>
      <c r="F558" s="27" t="s">
        <v>142</v>
      </c>
      <c r="G558" s="73" t="s">
        <v>137</v>
      </c>
      <c r="H558" s="35">
        <v>202637</v>
      </c>
      <c r="I558" s="35">
        <v>33</v>
      </c>
      <c r="J558" s="37" t="s">
        <v>9</v>
      </c>
      <c r="K558" s="37" t="s">
        <v>138</v>
      </c>
      <c r="L558" s="8">
        <v>10</v>
      </c>
      <c r="M558" s="8">
        <v>30433</v>
      </c>
      <c r="N558" s="9"/>
      <c r="O558" s="8">
        <v>808</v>
      </c>
      <c r="P558" s="9"/>
      <c r="Q558" s="8">
        <v>192</v>
      </c>
      <c r="R558" s="9"/>
      <c r="S558" s="8">
        <v>184</v>
      </c>
      <c r="T558" s="9"/>
      <c r="U558" s="8">
        <v>0</v>
      </c>
      <c r="V558" s="9"/>
      <c r="W558" s="33">
        <v>31617</v>
      </c>
      <c r="X558" s="9"/>
      <c r="Y558" s="30">
        <v>14</v>
      </c>
      <c r="Z558" s="9"/>
      <c r="AA558" s="30">
        <v>0.4</v>
      </c>
      <c r="AB558" s="9"/>
      <c r="AC558" s="30">
        <v>0.1</v>
      </c>
      <c r="AD558" s="9"/>
      <c r="AE558" s="30">
        <v>0.1</v>
      </c>
      <c r="AF558" s="9"/>
      <c r="AG558" s="30">
        <v>0</v>
      </c>
      <c r="AH558" s="9"/>
      <c r="AI558" s="32">
        <v>14.6</v>
      </c>
      <c r="AJ558" s="12"/>
      <c r="AK558" s="22">
        <v>449950</v>
      </c>
      <c r="AM558" s="22">
        <v>17169</v>
      </c>
      <c r="AO558" s="22">
        <v>3043</v>
      </c>
      <c r="AQ558" s="22">
        <v>8052</v>
      </c>
      <c r="AS558" s="26">
        <v>478214</v>
      </c>
      <c r="AU558" s="23">
        <v>14.7849</v>
      </c>
      <c r="AW558" s="23">
        <v>21.248799999999999</v>
      </c>
      <c r="AY558" s="23">
        <v>15.849</v>
      </c>
      <c r="BA558" s="23">
        <v>43.760899999999999</v>
      </c>
      <c r="BC558" s="24">
        <v>15.1252</v>
      </c>
      <c r="BE558" s="1" t="str">
        <f t="shared" si="8"/>
        <v>No</v>
      </c>
    </row>
    <row r="559" spans="1:57" ht="11.25" customHeight="1">
      <c r="A559" s="7" t="s">
        <v>56</v>
      </c>
      <c r="B559" s="7" t="s">
        <v>397</v>
      </c>
      <c r="C559" s="37" t="s">
        <v>54</v>
      </c>
      <c r="D559" s="296">
        <v>2135</v>
      </c>
      <c r="E559" s="297">
        <v>20135</v>
      </c>
      <c r="F559" s="27" t="s">
        <v>149</v>
      </c>
      <c r="G559" s="73" t="s">
        <v>137</v>
      </c>
      <c r="H559" s="35">
        <v>18351295</v>
      </c>
      <c r="I559" s="35">
        <v>32</v>
      </c>
      <c r="J559" s="37" t="s">
        <v>13</v>
      </c>
      <c r="K559" s="37" t="s">
        <v>138</v>
      </c>
      <c r="L559" s="8">
        <v>32</v>
      </c>
      <c r="M559" s="8">
        <v>57101</v>
      </c>
      <c r="N559" s="9"/>
      <c r="O559" s="8">
        <v>17242</v>
      </c>
      <c r="P559" s="9"/>
      <c r="Q559" s="8">
        <v>0</v>
      </c>
      <c r="R559" s="9"/>
      <c r="S559" s="8">
        <v>20496</v>
      </c>
      <c r="T559" s="9"/>
      <c r="U559" s="8">
        <v>0</v>
      </c>
      <c r="V559" s="9"/>
      <c r="W559" s="33">
        <v>94839</v>
      </c>
      <c r="X559" s="9"/>
      <c r="Y559" s="30">
        <v>33</v>
      </c>
      <c r="Z559" s="9"/>
      <c r="AA559" s="30">
        <v>9</v>
      </c>
      <c r="AB559" s="9"/>
      <c r="AC559" s="30">
        <v>0</v>
      </c>
      <c r="AD559" s="9"/>
      <c r="AE559" s="30">
        <v>11</v>
      </c>
      <c r="AF559" s="9"/>
      <c r="AG559" s="30">
        <v>0</v>
      </c>
      <c r="AH559" s="9"/>
      <c r="AI559" s="32">
        <v>53</v>
      </c>
      <c r="AJ559" s="12"/>
      <c r="AK559" s="22">
        <v>975004</v>
      </c>
      <c r="AM559" s="22">
        <v>408215</v>
      </c>
      <c r="AO559" s="22">
        <v>0</v>
      </c>
      <c r="AQ559" s="22">
        <v>212116</v>
      </c>
      <c r="AS559" s="26">
        <v>1595335</v>
      </c>
      <c r="AU559" s="23">
        <v>17.075099999999999</v>
      </c>
      <c r="AW559" s="23">
        <v>23.675599999999999</v>
      </c>
      <c r="BA559" s="23">
        <v>10.3491</v>
      </c>
      <c r="BC559" s="24">
        <v>16.8215</v>
      </c>
      <c r="BE559" s="1" t="str">
        <f t="shared" si="8"/>
        <v>No</v>
      </c>
    </row>
    <row r="560" spans="1:57" ht="11.25" customHeight="1">
      <c r="A560" s="7" t="s">
        <v>1079</v>
      </c>
      <c r="B560" s="7" t="s">
        <v>237</v>
      </c>
      <c r="C560" s="37" t="s">
        <v>8</v>
      </c>
      <c r="D560" s="296">
        <v>4071</v>
      </c>
      <c r="E560" s="297">
        <v>40071</v>
      </c>
      <c r="F560" s="27" t="s">
        <v>140</v>
      </c>
      <c r="G560" s="73" t="s">
        <v>137</v>
      </c>
      <c r="H560" s="35">
        <v>286692</v>
      </c>
      <c r="I560" s="35">
        <v>32</v>
      </c>
      <c r="J560" s="37" t="s">
        <v>9</v>
      </c>
      <c r="K560" s="37" t="s">
        <v>138</v>
      </c>
      <c r="L560" s="8">
        <v>19</v>
      </c>
      <c r="M560" s="8">
        <v>48703</v>
      </c>
      <c r="N560" s="9"/>
      <c r="O560" s="8">
        <v>2329</v>
      </c>
      <c r="P560" s="9"/>
      <c r="Q560" s="8">
        <v>150</v>
      </c>
      <c r="R560" s="9"/>
      <c r="S560" s="8">
        <v>4298</v>
      </c>
      <c r="T560" s="9"/>
      <c r="U560" s="8">
        <v>0</v>
      </c>
      <c r="V560" s="9"/>
      <c r="W560" s="33">
        <v>55480</v>
      </c>
      <c r="X560" s="9"/>
      <c r="Y560" s="30">
        <v>36.56</v>
      </c>
      <c r="Z560" s="9"/>
      <c r="AA560" s="30">
        <v>1.2</v>
      </c>
      <c r="AB560" s="9"/>
      <c r="AC560" s="30">
        <v>0.08</v>
      </c>
      <c r="AD560" s="9"/>
      <c r="AE560" s="30">
        <v>2.27</v>
      </c>
      <c r="AF560" s="9"/>
      <c r="AG560" s="30">
        <v>0</v>
      </c>
      <c r="AH560" s="9"/>
      <c r="AI560" s="32">
        <v>40.11</v>
      </c>
      <c r="AJ560" s="12"/>
      <c r="AK560" s="22">
        <v>780393</v>
      </c>
      <c r="AM560" s="22">
        <v>63563</v>
      </c>
      <c r="AO560" s="22">
        <v>4132</v>
      </c>
      <c r="AQ560" s="22">
        <v>114265</v>
      </c>
      <c r="AS560" s="26">
        <v>962353</v>
      </c>
      <c r="AU560" s="23">
        <v>16.023499999999999</v>
      </c>
      <c r="AW560" s="23">
        <v>27.292000000000002</v>
      </c>
      <c r="AY560" s="23">
        <v>27.546700000000001</v>
      </c>
      <c r="BA560" s="23">
        <v>26.585599999999999</v>
      </c>
      <c r="BC560" s="24">
        <v>17.3459</v>
      </c>
      <c r="BE560" s="1" t="str">
        <f t="shared" si="8"/>
        <v>No</v>
      </c>
    </row>
    <row r="561" spans="1:57" ht="11.25" customHeight="1">
      <c r="A561" s="7" t="s">
        <v>1080</v>
      </c>
      <c r="B561" s="7" t="s">
        <v>538</v>
      </c>
      <c r="C561" s="37" t="s">
        <v>68</v>
      </c>
      <c r="D561" s="296">
        <v>6012</v>
      </c>
      <c r="E561" s="297">
        <v>60012</v>
      </c>
      <c r="F561" s="27" t="s">
        <v>140</v>
      </c>
      <c r="G561" s="73" t="s">
        <v>137</v>
      </c>
      <c r="H561" s="35">
        <v>172378</v>
      </c>
      <c r="I561" s="35">
        <v>32</v>
      </c>
      <c r="J561" s="37" t="s">
        <v>6</v>
      </c>
      <c r="K561" s="37" t="s">
        <v>138</v>
      </c>
      <c r="L561" s="8">
        <v>18</v>
      </c>
      <c r="M561" s="8">
        <v>116456</v>
      </c>
      <c r="N561" s="9" t="s">
        <v>102</v>
      </c>
      <c r="O561" s="8">
        <v>14076</v>
      </c>
      <c r="P561" s="9"/>
      <c r="Q561" s="8">
        <v>10753</v>
      </c>
      <c r="R561" s="9"/>
      <c r="S561" s="8">
        <v>16531</v>
      </c>
      <c r="T561" s="9"/>
      <c r="U561" s="8">
        <v>0</v>
      </c>
      <c r="V561" s="9"/>
      <c r="W561" s="33">
        <v>157816</v>
      </c>
      <c r="X561" s="9" t="s">
        <v>102</v>
      </c>
      <c r="Y561" s="30">
        <v>79.5</v>
      </c>
      <c r="Z561" s="9"/>
      <c r="AA561" s="30">
        <v>11</v>
      </c>
      <c r="AB561" s="9"/>
      <c r="AC561" s="30">
        <v>6.3</v>
      </c>
      <c r="AD561" s="9"/>
      <c r="AE561" s="30">
        <v>10</v>
      </c>
      <c r="AF561" s="9"/>
      <c r="AG561" s="30">
        <v>0</v>
      </c>
      <c r="AH561" s="9"/>
      <c r="AI561" s="32">
        <v>106.8</v>
      </c>
      <c r="AJ561" s="12"/>
      <c r="AK561" s="22">
        <v>1624886</v>
      </c>
      <c r="AM561" s="22">
        <v>398719</v>
      </c>
      <c r="AO561" s="22">
        <v>103977</v>
      </c>
      <c r="AQ561" s="22">
        <v>212347</v>
      </c>
      <c r="AS561" s="26">
        <v>2339929</v>
      </c>
      <c r="AU561" s="23">
        <v>13.9528</v>
      </c>
      <c r="AV561" s="23" t="s">
        <v>102</v>
      </c>
      <c r="AW561" s="23">
        <v>28.3262</v>
      </c>
      <c r="AY561" s="23">
        <v>9.6696000000000009</v>
      </c>
      <c r="BA561" s="23">
        <v>12.8454</v>
      </c>
      <c r="BC561" s="24">
        <v>14.8269</v>
      </c>
      <c r="BE561" s="1" t="str">
        <f t="shared" si="8"/>
        <v>Yes</v>
      </c>
    </row>
    <row r="562" spans="1:57" ht="11.25" customHeight="1">
      <c r="A562" s="7" t="s">
        <v>1080</v>
      </c>
      <c r="B562" s="7" t="s">
        <v>538</v>
      </c>
      <c r="C562" s="37" t="s">
        <v>68</v>
      </c>
      <c r="D562" s="296">
        <v>6012</v>
      </c>
      <c r="E562" s="297">
        <v>60012</v>
      </c>
      <c r="F562" s="27" t="s">
        <v>140</v>
      </c>
      <c r="G562" s="73" t="s">
        <v>137</v>
      </c>
      <c r="H562" s="35">
        <v>172378</v>
      </c>
      <c r="I562" s="35">
        <v>32</v>
      </c>
      <c r="J562" s="37" t="s">
        <v>9</v>
      </c>
      <c r="K562" s="37" t="s">
        <v>138</v>
      </c>
      <c r="L562" s="8">
        <v>14</v>
      </c>
      <c r="M562" s="8">
        <v>36354</v>
      </c>
      <c r="N562" s="9" t="s">
        <v>102</v>
      </c>
      <c r="O562" s="8">
        <v>4101</v>
      </c>
      <c r="P562" s="9"/>
      <c r="Q562" s="8">
        <v>2345</v>
      </c>
      <c r="R562" s="9" t="s">
        <v>102</v>
      </c>
      <c r="S562" s="8">
        <v>4133</v>
      </c>
      <c r="T562" s="9"/>
      <c r="U562" s="8">
        <v>0</v>
      </c>
      <c r="V562" s="9"/>
      <c r="W562" s="33">
        <v>46933</v>
      </c>
      <c r="X562" s="9" t="s">
        <v>102</v>
      </c>
      <c r="Y562" s="30">
        <v>23.8</v>
      </c>
      <c r="Z562" s="9"/>
      <c r="AA562" s="30">
        <v>3.4</v>
      </c>
      <c r="AB562" s="9"/>
      <c r="AC562" s="30">
        <v>2.7</v>
      </c>
      <c r="AD562" s="9"/>
      <c r="AE562" s="30">
        <v>10</v>
      </c>
      <c r="AF562" s="9"/>
      <c r="AG562" s="30">
        <v>0</v>
      </c>
      <c r="AH562" s="9"/>
      <c r="AI562" s="32">
        <v>39.9</v>
      </c>
      <c r="AJ562" s="12"/>
      <c r="AK562" s="22">
        <v>436777</v>
      </c>
      <c r="AM562" s="22">
        <v>78674</v>
      </c>
      <c r="AO562" s="22">
        <v>15888</v>
      </c>
      <c r="AQ562" s="22">
        <v>59518</v>
      </c>
      <c r="AS562" s="26">
        <v>590857</v>
      </c>
      <c r="AU562" s="23">
        <v>12.0146</v>
      </c>
      <c r="AV562" s="23" t="s">
        <v>102</v>
      </c>
      <c r="AW562" s="23">
        <v>19.184100000000001</v>
      </c>
      <c r="AY562" s="23">
        <v>6.7752999999999997</v>
      </c>
      <c r="AZ562" s="23" t="s">
        <v>102</v>
      </c>
      <c r="BA562" s="23">
        <v>14.400700000000001</v>
      </c>
      <c r="BC562" s="24">
        <v>12.589399999999999</v>
      </c>
      <c r="BE562" s="1" t="str">
        <f t="shared" si="8"/>
        <v>Yes</v>
      </c>
    </row>
    <row r="563" spans="1:57" ht="11.25" customHeight="1">
      <c r="A563" s="7" t="s">
        <v>1079</v>
      </c>
      <c r="B563" s="7" t="s">
        <v>237</v>
      </c>
      <c r="C563" s="37" t="s">
        <v>8</v>
      </c>
      <c r="D563" s="296">
        <v>4071</v>
      </c>
      <c r="E563" s="297">
        <v>40071</v>
      </c>
      <c r="F563" s="27" t="s">
        <v>140</v>
      </c>
      <c r="G563" s="73" t="s">
        <v>137</v>
      </c>
      <c r="H563" s="35">
        <v>286692</v>
      </c>
      <c r="I563" s="35">
        <v>32</v>
      </c>
      <c r="J563" s="37" t="s">
        <v>6</v>
      </c>
      <c r="K563" s="37" t="s">
        <v>138</v>
      </c>
      <c r="L563" s="8">
        <v>13</v>
      </c>
      <c r="M563" s="8">
        <v>51261</v>
      </c>
      <c r="N563" s="9"/>
      <c r="O563" s="8">
        <v>3431</v>
      </c>
      <c r="P563" s="9"/>
      <c r="Q563" s="8">
        <v>943</v>
      </c>
      <c r="R563" s="9"/>
      <c r="S563" s="8">
        <v>4063</v>
      </c>
      <c r="T563" s="9"/>
      <c r="U563" s="8">
        <v>0</v>
      </c>
      <c r="V563" s="9"/>
      <c r="W563" s="33">
        <v>59698</v>
      </c>
      <c r="X563" s="9"/>
      <c r="Y563" s="30">
        <v>35.86</v>
      </c>
      <c r="Z563" s="9"/>
      <c r="AA563" s="30">
        <v>2.39</v>
      </c>
      <c r="AB563" s="9"/>
      <c r="AC563" s="30">
        <v>1.28</v>
      </c>
      <c r="AD563" s="9"/>
      <c r="AE563" s="30">
        <v>2.2999999999999998</v>
      </c>
      <c r="AF563" s="9"/>
      <c r="AG563" s="30">
        <v>0</v>
      </c>
      <c r="AH563" s="9"/>
      <c r="AI563" s="32">
        <v>41.83</v>
      </c>
      <c r="AJ563" s="12"/>
      <c r="AK563" s="22">
        <v>835867</v>
      </c>
      <c r="AM563" s="22">
        <v>80629</v>
      </c>
      <c r="AO563" s="22">
        <v>9726</v>
      </c>
      <c r="AQ563" s="22">
        <v>120912</v>
      </c>
      <c r="AS563" s="26">
        <v>1047134</v>
      </c>
      <c r="AU563" s="23">
        <v>16.306100000000001</v>
      </c>
      <c r="AW563" s="23">
        <v>23.5001</v>
      </c>
      <c r="AY563" s="23">
        <v>10.3139</v>
      </c>
      <c r="BA563" s="23">
        <v>29.7593</v>
      </c>
      <c r="BC563" s="24">
        <v>17.540500000000002</v>
      </c>
      <c r="BE563" s="1" t="str">
        <f t="shared" si="8"/>
        <v>No</v>
      </c>
    </row>
    <row r="564" spans="1:57" ht="11.25" customHeight="1">
      <c r="A564" s="7" t="s">
        <v>1081</v>
      </c>
      <c r="B564" s="7" t="s">
        <v>159</v>
      </c>
      <c r="C564" s="37" t="s">
        <v>61</v>
      </c>
      <c r="D564" s="296">
        <v>3087</v>
      </c>
      <c r="E564" s="297">
        <v>30087</v>
      </c>
      <c r="F564" s="27" t="s">
        <v>140</v>
      </c>
      <c r="G564" s="73" t="s">
        <v>137</v>
      </c>
      <c r="H564" s="35">
        <v>51370</v>
      </c>
      <c r="I564" s="35">
        <v>31</v>
      </c>
      <c r="J564" s="37" t="s">
        <v>6</v>
      </c>
      <c r="K564" s="37" t="s">
        <v>138</v>
      </c>
      <c r="L564" s="8">
        <v>7</v>
      </c>
      <c r="M564" s="8">
        <v>23912</v>
      </c>
      <c r="N564" s="9"/>
      <c r="O564" s="8">
        <v>901</v>
      </c>
      <c r="P564" s="9"/>
      <c r="Q564" s="8">
        <v>150</v>
      </c>
      <c r="R564" s="9"/>
      <c r="S564" s="8">
        <v>763</v>
      </c>
      <c r="T564" s="9"/>
      <c r="U564" s="8">
        <v>102</v>
      </c>
      <c r="V564" s="9"/>
      <c r="W564" s="33">
        <v>25828</v>
      </c>
      <c r="X564" s="9"/>
      <c r="Y564" s="30">
        <v>13</v>
      </c>
      <c r="Z564" s="9"/>
      <c r="AA564" s="30">
        <v>0.5</v>
      </c>
      <c r="AB564" s="9"/>
      <c r="AC564" s="30">
        <v>0.1</v>
      </c>
      <c r="AD564" s="9"/>
      <c r="AE564" s="30">
        <v>0.3</v>
      </c>
      <c r="AF564" s="9"/>
      <c r="AG564" s="30">
        <v>7.0000000000000007E-2</v>
      </c>
      <c r="AH564" s="9"/>
      <c r="AI564" s="32">
        <v>13.97</v>
      </c>
      <c r="AJ564" s="12"/>
      <c r="AK564" s="22">
        <v>345004</v>
      </c>
      <c r="AM564" s="22">
        <v>8383</v>
      </c>
      <c r="AO564" s="22">
        <v>1620</v>
      </c>
      <c r="AQ564" s="22">
        <v>15271</v>
      </c>
      <c r="AS564" s="26">
        <v>370278</v>
      </c>
      <c r="AU564" s="23">
        <v>14.428100000000001</v>
      </c>
      <c r="AW564" s="23">
        <v>9.3041</v>
      </c>
      <c r="AY564" s="23">
        <v>10.8</v>
      </c>
      <c r="BA564" s="23">
        <v>20.014399999999998</v>
      </c>
      <c r="BC564" s="24">
        <v>14.3363</v>
      </c>
      <c r="BE564" s="1" t="str">
        <f t="shared" si="8"/>
        <v>No</v>
      </c>
    </row>
    <row r="565" spans="1:57" ht="11.25" customHeight="1">
      <c r="A565" s="7" t="s">
        <v>932</v>
      </c>
      <c r="B565" s="7" t="s">
        <v>933</v>
      </c>
      <c r="C565" s="37" t="s">
        <v>36</v>
      </c>
      <c r="D565" s="296"/>
      <c r="E565" s="297">
        <v>10183</v>
      </c>
      <c r="F565" s="27" t="s">
        <v>142</v>
      </c>
      <c r="G565" s="73" t="s">
        <v>137</v>
      </c>
      <c r="H565" s="35">
        <v>246695</v>
      </c>
      <c r="I565" s="35">
        <v>31</v>
      </c>
      <c r="J565" s="37" t="s">
        <v>6</v>
      </c>
      <c r="K565" s="37" t="s">
        <v>138</v>
      </c>
      <c r="L565" s="8">
        <v>21</v>
      </c>
      <c r="M565" s="8">
        <v>75673</v>
      </c>
      <c r="N565" s="9"/>
      <c r="O565" s="8">
        <v>6675</v>
      </c>
      <c r="P565" s="9"/>
      <c r="Q565" s="8">
        <v>9507</v>
      </c>
      <c r="R565" s="9"/>
      <c r="S565" s="8">
        <v>12241</v>
      </c>
      <c r="T565" s="9"/>
      <c r="U565" s="8">
        <v>0</v>
      </c>
      <c r="V565" s="9"/>
      <c r="W565" s="33">
        <v>104096</v>
      </c>
      <c r="X565" s="9"/>
      <c r="Y565" s="30">
        <v>61</v>
      </c>
      <c r="Z565" s="9"/>
      <c r="AA565" s="30">
        <v>3</v>
      </c>
      <c r="AB565" s="9"/>
      <c r="AC565" s="30">
        <v>5</v>
      </c>
      <c r="AD565" s="9"/>
      <c r="AE565" s="30">
        <v>7</v>
      </c>
      <c r="AF565" s="9"/>
      <c r="AG565" s="30">
        <v>0</v>
      </c>
      <c r="AH565" s="9"/>
      <c r="AI565" s="32">
        <v>76</v>
      </c>
      <c r="AJ565" s="12"/>
      <c r="AK565" s="22">
        <v>2454123</v>
      </c>
      <c r="AM565" s="22">
        <v>206672</v>
      </c>
      <c r="AO565" s="22">
        <v>230828</v>
      </c>
      <c r="AQ565" s="22">
        <v>1157361</v>
      </c>
      <c r="AS565" s="26">
        <v>4048984</v>
      </c>
      <c r="AU565" s="23">
        <v>32.430599999999998</v>
      </c>
      <c r="AW565" s="23">
        <v>30.9621</v>
      </c>
      <c r="AY565" s="23">
        <v>24.279800000000002</v>
      </c>
      <c r="BA565" s="23">
        <v>94.547899999999998</v>
      </c>
      <c r="BC565" s="24">
        <v>38.896599999999999</v>
      </c>
      <c r="BE565" s="1" t="str">
        <f t="shared" si="8"/>
        <v>No</v>
      </c>
    </row>
    <row r="566" spans="1:57" ht="11.25" customHeight="1">
      <c r="A566" s="7" t="s">
        <v>1082</v>
      </c>
      <c r="B566" s="7" t="s">
        <v>180</v>
      </c>
      <c r="C566" s="37" t="s">
        <v>43</v>
      </c>
      <c r="D566" s="296">
        <v>8004</v>
      </c>
      <c r="E566" s="297">
        <v>80004</v>
      </c>
      <c r="F566" s="27" t="s">
        <v>140</v>
      </c>
      <c r="G566" s="73" t="s">
        <v>137</v>
      </c>
      <c r="H566" s="35">
        <v>114773</v>
      </c>
      <c r="I566" s="35">
        <v>31</v>
      </c>
      <c r="J566" s="37" t="s">
        <v>6</v>
      </c>
      <c r="K566" s="37" t="s">
        <v>138</v>
      </c>
      <c r="L566" s="8">
        <v>19</v>
      </c>
      <c r="M566" s="8">
        <v>53869</v>
      </c>
      <c r="N566" s="9"/>
      <c r="O566" s="8">
        <v>6364</v>
      </c>
      <c r="P566" s="9"/>
      <c r="Q566" s="8">
        <v>5971</v>
      </c>
      <c r="R566" s="9"/>
      <c r="S566" s="8">
        <v>5290</v>
      </c>
      <c r="T566" s="9"/>
      <c r="U566" s="8">
        <v>0</v>
      </c>
      <c r="V566" s="9"/>
      <c r="W566" s="33">
        <v>71494</v>
      </c>
      <c r="X566" s="9"/>
      <c r="Y566" s="30">
        <v>29</v>
      </c>
      <c r="Z566" s="9"/>
      <c r="AA566" s="30">
        <v>3.5</v>
      </c>
      <c r="AB566" s="9"/>
      <c r="AC566" s="30">
        <v>3.2</v>
      </c>
      <c r="AD566" s="9"/>
      <c r="AE566" s="30">
        <v>3</v>
      </c>
      <c r="AF566" s="9"/>
      <c r="AG566" s="30">
        <v>0</v>
      </c>
      <c r="AH566" s="9"/>
      <c r="AI566" s="32">
        <v>38.700000000000003</v>
      </c>
      <c r="AJ566" s="12"/>
      <c r="AK566" s="22">
        <v>1258453</v>
      </c>
      <c r="AM566" s="22">
        <v>172373</v>
      </c>
      <c r="AO566" s="22">
        <v>142253</v>
      </c>
      <c r="AQ566" s="22">
        <v>250710</v>
      </c>
      <c r="AS566" s="26">
        <v>1823789</v>
      </c>
      <c r="AU566" s="23">
        <v>23.3614</v>
      </c>
      <c r="AW566" s="23">
        <v>27.085599999999999</v>
      </c>
      <c r="AY566" s="23">
        <v>23.824000000000002</v>
      </c>
      <c r="BA566" s="23">
        <v>47.3932</v>
      </c>
      <c r="BC566" s="24">
        <v>25.509699999999999</v>
      </c>
      <c r="BE566" s="1" t="str">
        <f t="shared" si="8"/>
        <v>No</v>
      </c>
    </row>
    <row r="567" spans="1:57" ht="11.25" customHeight="1">
      <c r="A567" s="7" t="s">
        <v>1081</v>
      </c>
      <c r="B567" s="7" t="s">
        <v>159</v>
      </c>
      <c r="C567" s="37" t="s">
        <v>61</v>
      </c>
      <c r="D567" s="296">
        <v>3087</v>
      </c>
      <c r="E567" s="297">
        <v>30087</v>
      </c>
      <c r="F567" s="27" t="s">
        <v>140</v>
      </c>
      <c r="G567" s="73" t="s">
        <v>137</v>
      </c>
      <c r="H567" s="35">
        <v>51370</v>
      </c>
      <c r="I567" s="35">
        <v>31</v>
      </c>
      <c r="J567" s="37" t="s">
        <v>9</v>
      </c>
      <c r="K567" s="37" t="s">
        <v>138</v>
      </c>
      <c r="L567" s="8">
        <v>19</v>
      </c>
      <c r="M567" s="8">
        <v>63115</v>
      </c>
      <c r="N567" s="9"/>
      <c r="O567" s="8">
        <v>1085</v>
      </c>
      <c r="P567" s="9"/>
      <c r="Q567" s="8">
        <v>380</v>
      </c>
      <c r="R567" s="9"/>
      <c r="S567" s="8">
        <v>3900</v>
      </c>
      <c r="T567" s="9"/>
      <c r="U567" s="8">
        <v>50</v>
      </c>
      <c r="V567" s="9"/>
      <c r="W567" s="33">
        <v>68530</v>
      </c>
      <c r="X567" s="9"/>
      <c r="Y567" s="30">
        <v>28</v>
      </c>
      <c r="Z567" s="9"/>
      <c r="AA567" s="30">
        <v>0.5</v>
      </c>
      <c r="AB567" s="9"/>
      <c r="AC567" s="30">
        <v>0.2</v>
      </c>
      <c r="AD567" s="9"/>
      <c r="AE567" s="30">
        <v>2</v>
      </c>
      <c r="AF567" s="9"/>
      <c r="AG567" s="30">
        <v>0.01</v>
      </c>
      <c r="AH567" s="9"/>
      <c r="AI567" s="32">
        <v>30.71</v>
      </c>
      <c r="AJ567" s="12"/>
      <c r="AK567" s="22">
        <v>738848</v>
      </c>
      <c r="AM567" s="22">
        <v>12877</v>
      </c>
      <c r="AO567" s="22">
        <v>2891</v>
      </c>
      <c r="AQ567" s="22">
        <v>89048</v>
      </c>
      <c r="AS567" s="26">
        <v>843664</v>
      </c>
      <c r="AU567" s="23">
        <v>11.7064</v>
      </c>
      <c r="AW567" s="23">
        <v>11.8682</v>
      </c>
      <c r="AY567" s="23">
        <v>7.6078999999999999</v>
      </c>
      <c r="BA567" s="23">
        <v>22.832799999999999</v>
      </c>
      <c r="BC567" s="24">
        <v>12.3109</v>
      </c>
      <c r="BE567" s="1" t="str">
        <f t="shared" si="8"/>
        <v>No</v>
      </c>
    </row>
    <row r="568" spans="1:57" ht="11.25" customHeight="1">
      <c r="A568" s="7" t="s">
        <v>1082</v>
      </c>
      <c r="B568" s="7" t="s">
        <v>180</v>
      </c>
      <c r="C568" s="37" t="s">
        <v>43</v>
      </c>
      <c r="D568" s="296">
        <v>8004</v>
      </c>
      <c r="E568" s="297">
        <v>80004</v>
      </c>
      <c r="F568" s="27" t="s">
        <v>140</v>
      </c>
      <c r="G568" s="73" t="s">
        <v>137</v>
      </c>
      <c r="H568" s="35">
        <v>114773</v>
      </c>
      <c r="I568" s="35">
        <v>31</v>
      </c>
      <c r="J568" s="37" t="s">
        <v>9</v>
      </c>
      <c r="K568" s="37" t="s">
        <v>138</v>
      </c>
      <c r="L568" s="8">
        <v>12</v>
      </c>
      <c r="M568" s="8">
        <v>29996</v>
      </c>
      <c r="N568" s="9"/>
      <c r="O568" s="8">
        <v>1871</v>
      </c>
      <c r="P568" s="9"/>
      <c r="Q568" s="8">
        <v>201</v>
      </c>
      <c r="R568" s="9"/>
      <c r="S568" s="8">
        <v>778</v>
      </c>
      <c r="T568" s="9"/>
      <c r="U568" s="8">
        <v>0</v>
      </c>
      <c r="V568" s="9"/>
      <c r="W568" s="33">
        <v>32846</v>
      </c>
      <c r="X568" s="9"/>
      <c r="Y568" s="30">
        <v>15.8</v>
      </c>
      <c r="Z568" s="9"/>
      <c r="AA568" s="30">
        <v>1.1000000000000001</v>
      </c>
      <c r="AB568" s="9"/>
      <c r="AC568" s="30">
        <v>0.1</v>
      </c>
      <c r="AD568" s="9"/>
      <c r="AE568" s="30">
        <v>0.4</v>
      </c>
      <c r="AF568" s="9"/>
      <c r="AG568" s="30">
        <v>0</v>
      </c>
      <c r="AH568" s="9"/>
      <c r="AI568" s="32">
        <v>17.399999999999999</v>
      </c>
      <c r="AJ568" s="12"/>
      <c r="AK568" s="22">
        <v>701793</v>
      </c>
      <c r="AM568" s="22">
        <v>56755</v>
      </c>
      <c r="AO568" s="22">
        <v>4254</v>
      </c>
      <c r="AQ568" s="22">
        <v>33396</v>
      </c>
      <c r="AS568" s="26">
        <v>796198</v>
      </c>
      <c r="AU568" s="23">
        <v>23.3962</v>
      </c>
      <c r="AW568" s="23">
        <v>30.334</v>
      </c>
      <c r="AY568" s="23">
        <v>21.164200000000001</v>
      </c>
      <c r="BA568" s="23">
        <v>42.925400000000003</v>
      </c>
      <c r="BC568" s="24">
        <v>24.240300000000001</v>
      </c>
      <c r="BE568" s="1" t="str">
        <f t="shared" si="8"/>
        <v>No</v>
      </c>
    </row>
    <row r="569" spans="1:57" ht="11.25" customHeight="1">
      <c r="A569" s="7" t="s">
        <v>932</v>
      </c>
      <c r="B569" s="7" t="s">
        <v>933</v>
      </c>
      <c r="C569" s="37" t="s">
        <v>36</v>
      </c>
      <c r="D569" s="296"/>
      <c r="E569" s="297">
        <v>10183</v>
      </c>
      <c r="F569" s="27" t="s">
        <v>142</v>
      </c>
      <c r="G569" s="73" t="s">
        <v>137</v>
      </c>
      <c r="H569" s="35">
        <v>246695</v>
      </c>
      <c r="I569" s="35">
        <v>31</v>
      </c>
      <c r="J569" s="37" t="s">
        <v>14</v>
      </c>
      <c r="K569" s="37" t="s">
        <v>138</v>
      </c>
      <c r="L569" s="8">
        <v>10</v>
      </c>
      <c r="M569" s="8">
        <v>806552</v>
      </c>
      <c r="N569" s="9"/>
      <c r="O569" s="8">
        <v>193982</v>
      </c>
      <c r="P569" s="9"/>
      <c r="Q569" s="8">
        <v>31864</v>
      </c>
      <c r="R569" s="9"/>
      <c r="S569" s="8">
        <v>191134</v>
      </c>
      <c r="T569" s="9"/>
      <c r="U569" s="8">
        <v>0</v>
      </c>
      <c r="V569" s="9"/>
      <c r="W569" s="33">
        <v>1223532</v>
      </c>
      <c r="X569" s="9"/>
      <c r="Y569" s="30">
        <v>533</v>
      </c>
      <c r="Z569" s="9"/>
      <c r="AA569" s="30">
        <v>93</v>
      </c>
      <c r="AB569" s="9"/>
      <c r="AC569" s="30">
        <v>18</v>
      </c>
      <c r="AD569" s="9"/>
      <c r="AE569" s="30">
        <v>102</v>
      </c>
      <c r="AF569" s="9"/>
      <c r="AG569" s="30">
        <v>0</v>
      </c>
      <c r="AH569" s="9"/>
      <c r="AI569" s="32">
        <v>746</v>
      </c>
      <c r="AJ569" s="12"/>
      <c r="AK569" s="22">
        <v>16417546</v>
      </c>
      <c r="AM569" s="22">
        <v>3112657</v>
      </c>
      <c r="AO569" s="22">
        <v>923314</v>
      </c>
      <c r="AQ569" s="22">
        <v>11573615</v>
      </c>
      <c r="AS569" s="26">
        <v>32027132</v>
      </c>
      <c r="AU569" s="23">
        <v>20.3552</v>
      </c>
      <c r="AW569" s="23">
        <v>16.046099999999999</v>
      </c>
      <c r="AY569" s="23">
        <v>28.976700000000001</v>
      </c>
      <c r="BA569" s="23">
        <v>60.552399999999999</v>
      </c>
      <c r="BC569" s="24">
        <v>26.175999999999998</v>
      </c>
      <c r="BE569" s="1" t="str">
        <f t="shared" si="8"/>
        <v>No</v>
      </c>
    </row>
    <row r="570" spans="1:57" ht="11.25" customHeight="1">
      <c r="A570" s="7" t="s">
        <v>1083</v>
      </c>
      <c r="B570" s="7" t="s">
        <v>423</v>
      </c>
      <c r="C570" s="37" t="s">
        <v>77</v>
      </c>
      <c r="D570" s="296">
        <v>5009</v>
      </c>
      <c r="E570" s="297">
        <v>50009</v>
      </c>
      <c r="F570" s="27" t="s">
        <v>140</v>
      </c>
      <c r="G570" s="73" t="s">
        <v>137</v>
      </c>
      <c r="H570" s="35">
        <v>74495</v>
      </c>
      <c r="I570" s="35">
        <v>30</v>
      </c>
      <c r="J570" s="37" t="s">
        <v>6</v>
      </c>
      <c r="K570" s="37" t="s">
        <v>138</v>
      </c>
      <c r="L570" s="8">
        <v>9</v>
      </c>
      <c r="M570" s="8">
        <v>44153</v>
      </c>
      <c r="N570" s="9"/>
      <c r="O570" s="8">
        <v>7659</v>
      </c>
      <c r="P570" s="9"/>
      <c r="Q570" s="8">
        <v>1885</v>
      </c>
      <c r="R570" s="9"/>
      <c r="S570" s="8">
        <v>8045</v>
      </c>
      <c r="T570" s="9"/>
      <c r="U570" s="8">
        <v>0</v>
      </c>
      <c r="V570" s="9"/>
      <c r="W570" s="33">
        <v>61742</v>
      </c>
      <c r="X570" s="9"/>
      <c r="Y570" s="30">
        <v>22</v>
      </c>
      <c r="Z570" s="9"/>
      <c r="AA570" s="30">
        <v>4</v>
      </c>
      <c r="AB570" s="9"/>
      <c r="AC570" s="30">
        <v>1</v>
      </c>
      <c r="AD570" s="9"/>
      <c r="AE570" s="30">
        <v>4</v>
      </c>
      <c r="AF570" s="9"/>
      <c r="AG570" s="30">
        <v>0</v>
      </c>
      <c r="AH570" s="9"/>
      <c r="AI570" s="32">
        <v>31</v>
      </c>
      <c r="AJ570" s="12"/>
      <c r="AK570" s="22">
        <v>1295817</v>
      </c>
      <c r="AM570" s="22">
        <v>203580</v>
      </c>
      <c r="AO570" s="22">
        <v>38348</v>
      </c>
      <c r="AQ570" s="22">
        <v>130205</v>
      </c>
      <c r="AS570" s="26">
        <v>1667950</v>
      </c>
      <c r="AU570" s="23">
        <v>29.348299999999998</v>
      </c>
      <c r="AW570" s="23">
        <v>26.580500000000001</v>
      </c>
      <c r="AY570" s="23">
        <v>20.343800000000002</v>
      </c>
      <c r="BA570" s="23">
        <v>16.1846</v>
      </c>
      <c r="BC570" s="24">
        <v>27.014800000000001</v>
      </c>
      <c r="BE570" s="1" t="str">
        <f t="shared" si="8"/>
        <v>No</v>
      </c>
    </row>
    <row r="571" spans="1:57" ht="11.25" customHeight="1">
      <c r="A571" s="7" t="s">
        <v>1084</v>
      </c>
      <c r="B571" s="7" t="s">
        <v>231</v>
      </c>
      <c r="C571" s="37" t="s">
        <v>68</v>
      </c>
      <c r="D571" s="296">
        <v>6014</v>
      </c>
      <c r="E571" s="297">
        <v>60014</v>
      </c>
      <c r="F571" s="27" t="s">
        <v>140</v>
      </c>
      <c r="G571" s="73" t="s">
        <v>137</v>
      </c>
      <c r="H571" s="35">
        <v>217585</v>
      </c>
      <c r="I571" s="35">
        <v>30</v>
      </c>
      <c r="J571" s="37" t="s">
        <v>9</v>
      </c>
      <c r="K571" s="37" t="s">
        <v>138</v>
      </c>
      <c r="L571" s="8">
        <v>8</v>
      </c>
      <c r="M571" s="8">
        <v>21680</v>
      </c>
      <c r="N571" s="9"/>
      <c r="O571" s="8">
        <v>1475</v>
      </c>
      <c r="P571" s="9"/>
      <c r="Q571" s="8">
        <v>4078</v>
      </c>
      <c r="R571" s="9"/>
      <c r="S571" s="8">
        <v>2355</v>
      </c>
      <c r="T571" s="9"/>
      <c r="U571" s="8">
        <v>0</v>
      </c>
      <c r="V571" s="9"/>
      <c r="W571" s="33">
        <v>29588</v>
      </c>
      <c r="X571" s="9"/>
      <c r="Y571" s="30">
        <v>8.6999999999999993</v>
      </c>
      <c r="Z571" s="9"/>
      <c r="AA571" s="30">
        <v>0.76</v>
      </c>
      <c r="AB571" s="9"/>
      <c r="AC571" s="30">
        <v>1.96</v>
      </c>
      <c r="AD571" s="9"/>
      <c r="AE571" s="30">
        <v>1.27</v>
      </c>
      <c r="AF571" s="9"/>
      <c r="AG571" s="30">
        <v>0</v>
      </c>
      <c r="AH571" s="9"/>
      <c r="AI571" s="32">
        <v>12.69</v>
      </c>
      <c r="AJ571" s="12"/>
      <c r="AK571" s="22">
        <v>274282</v>
      </c>
      <c r="AM571" s="22">
        <v>13340</v>
      </c>
      <c r="AO571" s="22">
        <v>42704</v>
      </c>
      <c r="AQ571" s="22">
        <v>40296</v>
      </c>
      <c r="AS571" s="26">
        <v>370622</v>
      </c>
      <c r="AU571" s="23">
        <v>12.651400000000001</v>
      </c>
      <c r="AW571" s="23">
        <v>9.0441000000000003</v>
      </c>
      <c r="AY571" s="23">
        <v>10.4718</v>
      </c>
      <c r="BA571" s="23">
        <v>17.110800000000001</v>
      </c>
      <c r="BC571" s="24">
        <v>12.5261</v>
      </c>
      <c r="BE571" s="1" t="str">
        <f t="shared" si="8"/>
        <v>No</v>
      </c>
    </row>
    <row r="572" spans="1:57" ht="11.25" customHeight="1">
      <c r="A572" s="7" t="s">
        <v>1085</v>
      </c>
      <c r="B572" s="7" t="s">
        <v>1086</v>
      </c>
      <c r="C572" s="37" t="s">
        <v>32</v>
      </c>
      <c r="D572" s="296" t="s">
        <v>1087</v>
      </c>
      <c r="E572" s="297">
        <v>50342</v>
      </c>
      <c r="F572" s="27" t="s">
        <v>158</v>
      </c>
      <c r="G572" s="73" t="s">
        <v>137</v>
      </c>
      <c r="H572" s="35">
        <v>1487483</v>
      </c>
      <c r="I572" s="35">
        <v>30</v>
      </c>
      <c r="J572" s="37" t="s">
        <v>9</v>
      </c>
      <c r="K572" s="37" t="s">
        <v>138</v>
      </c>
      <c r="L572" s="8">
        <v>30</v>
      </c>
      <c r="M572" s="8">
        <v>63692</v>
      </c>
      <c r="N572" s="9"/>
      <c r="O572" s="8">
        <v>0</v>
      </c>
      <c r="P572" s="9"/>
      <c r="Q572" s="8">
        <v>166</v>
      </c>
      <c r="R572" s="9"/>
      <c r="S572" s="8">
        <v>1567</v>
      </c>
      <c r="T572" s="9"/>
      <c r="U572" s="8">
        <v>0</v>
      </c>
      <c r="V572" s="9"/>
      <c r="W572" s="33">
        <v>65425</v>
      </c>
      <c r="X572" s="9"/>
      <c r="Y572" s="30">
        <v>69.599999999999994</v>
      </c>
      <c r="Z572" s="9"/>
      <c r="AA572" s="30">
        <v>0</v>
      </c>
      <c r="AB572" s="9"/>
      <c r="AC572" s="30">
        <v>1</v>
      </c>
      <c r="AD572" s="9"/>
      <c r="AE572" s="30">
        <v>8</v>
      </c>
      <c r="AF572" s="9"/>
      <c r="AG572" s="30">
        <v>0</v>
      </c>
      <c r="AH572" s="9"/>
      <c r="AI572" s="32">
        <v>78.599999999999994</v>
      </c>
      <c r="AJ572" s="12"/>
      <c r="AK572" s="22">
        <v>663349</v>
      </c>
      <c r="AM572" s="22">
        <v>0</v>
      </c>
      <c r="AO572" s="22">
        <v>2160</v>
      </c>
      <c r="AQ572" s="22">
        <v>36648</v>
      </c>
      <c r="AS572" s="26">
        <v>702157</v>
      </c>
      <c r="AU572" s="23">
        <v>10.414999999999999</v>
      </c>
      <c r="AY572" s="23">
        <v>13.012</v>
      </c>
      <c r="BA572" s="23">
        <v>23.3874</v>
      </c>
      <c r="BC572" s="24">
        <v>10.732200000000001</v>
      </c>
      <c r="BE572" s="1" t="str">
        <f t="shared" si="8"/>
        <v>No</v>
      </c>
    </row>
    <row r="573" spans="1:57" ht="11.25" customHeight="1">
      <c r="A573" s="7" t="s">
        <v>1088</v>
      </c>
      <c r="B573" s="7" t="s">
        <v>477</v>
      </c>
      <c r="C573" s="37" t="s">
        <v>29</v>
      </c>
      <c r="D573" s="296">
        <v>7012</v>
      </c>
      <c r="E573" s="297">
        <v>70012</v>
      </c>
      <c r="F573" s="27" t="s">
        <v>140</v>
      </c>
      <c r="G573" s="73" t="s">
        <v>137</v>
      </c>
      <c r="H573" s="35">
        <v>106494</v>
      </c>
      <c r="I573" s="35">
        <v>30</v>
      </c>
      <c r="J573" s="37" t="s">
        <v>6</v>
      </c>
      <c r="K573" s="37" t="s">
        <v>138</v>
      </c>
      <c r="L573" s="8">
        <v>20</v>
      </c>
      <c r="M573" s="8">
        <v>53407</v>
      </c>
      <c r="N573" s="9"/>
      <c r="O573" s="8">
        <v>7586</v>
      </c>
      <c r="P573" s="9"/>
      <c r="Q573" s="8">
        <v>1761</v>
      </c>
      <c r="R573" s="9"/>
      <c r="S573" s="8">
        <v>8459</v>
      </c>
      <c r="T573" s="9"/>
      <c r="U573" s="8">
        <v>0</v>
      </c>
      <c r="V573" s="9"/>
      <c r="W573" s="33">
        <v>71213</v>
      </c>
      <c r="X573" s="9"/>
      <c r="Y573" s="30">
        <v>34</v>
      </c>
      <c r="Z573" s="9"/>
      <c r="AA573" s="30">
        <v>4</v>
      </c>
      <c r="AB573" s="9"/>
      <c r="AC573" s="30">
        <v>1</v>
      </c>
      <c r="AD573" s="9"/>
      <c r="AE573" s="30">
        <v>4.4800000000000004</v>
      </c>
      <c r="AF573" s="9"/>
      <c r="AG573" s="30">
        <v>0</v>
      </c>
      <c r="AH573" s="9"/>
      <c r="AI573" s="32">
        <v>43.48</v>
      </c>
      <c r="AJ573" s="12"/>
      <c r="AK573" s="22">
        <v>1258501</v>
      </c>
      <c r="AM573" s="22">
        <v>192742</v>
      </c>
      <c r="AO573" s="22">
        <v>26361</v>
      </c>
      <c r="AQ573" s="22">
        <v>252076</v>
      </c>
      <c r="AS573" s="26">
        <v>1729680</v>
      </c>
      <c r="AU573" s="23">
        <v>23.564299999999999</v>
      </c>
      <c r="AW573" s="23">
        <v>25.407599999999999</v>
      </c>
      <c r="AY573" s="23">
        <v>14.9693</v>
      </c>
      <c r="BA573" s="23">
        <v>29.799700000000001</v>
      </c>
      <c r="BC573" s="24">
        <v>24.288799999999998</v>
      </c>
      <c r="BE573" s="1" t="str">
        <f t="shared" si="8"/>
        <v>No</v>
      </c>
    </row>
    <row r="574" spans="1:57" ht="11.25" customHeight="1">
      <c r="A574" s="7" t="s">
        <v>395</v>
      </c>
      <c r="B574" s="7" t="s">
        <v>396</v>
      </c>
      <c r="C574" s="37" t="s">
        <v>43</v>
      </c>
      <c r="D574" s="296">
        <v>8009</v>
      </c>
      <c r="E574" s="297">
        <v>80009</v>
      </c>
      <c r="F574" s="27" t="s">
        <v>142</v>
      </c>
      <c r="G574" s="73" t="s">
        <v>137</v>
      </c>
      <c r="H574" s="35">
        <v>82157</v>
      </c>
      <c r="I574" s="35">
        <v>30</v>
      </c>
      <c r="J574" s="37" t="s">
        <v>6</v>
      </c>
      <c r="K574" s="37" t="s">
        <v>138</v>
      </c>
      <c r="L574" s="8">
        <v>20</v>
      </c>
      <c r="M574" s="8">
        <v>71321</v>
      </c>
      <c r="N574" s="9"/>
      <c r="O574" s="8">
        <v>14127</v>
      </c>
      <c r="P574" s="9"/>
      <c r="Q574" s="8">
        <v>589</v>
      </c>
      <c r="R574" s="9"/>
      <c r="S574" s="8">
        <v>13869</v>
      </c>
      <c r="T574" s="9"/>
      <c r="U574" s="8">
        <v>0</v>
      </c>
      <c r="V574" s="9"/>
      <c r="W574" s="33">
        <v>99906</v>
      </c>
      <c r="X574" s="9"/>
      <c r="Y574" s="30">
        <v>40.33</v>
      </c>
      <c r="Z574" s="9"/>
      <c r="AA574" s="30">
        <v>7.57</v>
      </c>
      <c r="AB574" s="9"/>
      <c r="AC574" s="30">
        <v>0.32</v>
      </c>
      <c r="AD574" s="9"/>
      <c r="AE574" s="30">
        <v>8.73</v>
      </c>
      <c r="AF574" s="9"/>
      <c r="AG574" s="30">
        <v>0</v>
      </c>
      <c r="AH574" s="9"/>
      <c r="AI574" s="32">
        <v>56.95</v>
      </c>
      <c r="AJ574" s="12"/>
      <c r="AK574" s="22">
        <v>1404334</v>
      </c>
      <c r="AM574" s="22">
        <v>299042</v>
      </c>
      <c r="AO574" s="22">
        <v>12460</v>
      </c>
      <c r="AQ574" s="22">
        <v>439828</v>
      </c>
      <c r="AS574" s="26">
        <v>2155664</v>
      </c>
      <c r="AU574" s="23">
        <v>19.690300000000001</v>
      </c>
      <c r="AW574" s="23">
        <v>21.168099999999999</v>
      </c>
      <c r="AY574" s="23">
        <v>21.154499999999999</v>
      </c>
      <c r="BA574" s="23">
        <v>31.713000000000001</v>
      </c>
      <c r="BC574" s="24">
        <v>21.576899999999998</v>
      </c>
      <c r="BE574" s="1" t="str">
        <f t="shared" si="8"/>
        <v>No</v>
      </c>
    </row>
    <row r="575" spans="1:57" ht="11.25" customHeight="1">
      <c r="A575" s="7" t="s">
        <v>1089</v>
      </c>
      <c r="B575" s="7" t="s">
        <v>349</v>
      </c>
      <c r="C575" s="37" t="s">
        <v>77</v>
      </c>
      <c r="D575" s="296">
        <v>5004</v>
      </c>
      <c r="E575" s="297">
        <v>50004</v>
      </c>
      <c r="F575" s="27" t="s">
        <v>140</v>
      </c>
      <c r="G575" s="73" t="s">
        <v>137</v>
      </c>
      <c r="H575" s="35">
        <v>100868</v>
      </c>
      <c r="I575" s="35">
        <v>30</v>
      </c>
      <c r="J575" s="37" t="s">
        <v>6</v>
      </c>
      <c r="K575" s="37" t="s">
        <v>138</v>
      </c>
      <c r="L575" s="8">
        <v>16</v>
      </c>
      <c r="M575" s="8">
        <v>67332</v>
      </c>
      <c r="N575" s="9"/>
      <c r="O575" s="8">
        <v>11576</v>
      </c>
      <c r="P575" s="9"/>
      <c r="Q575" s="8">
        <v>469</v>
      </c>
      <c r="R575" s="9"/>
      <c r="S575" s="8">
        <v>6804</v>
      </c>
      <c r="T575" s="9"/>
      <c r="U575" s="8">
        <v>162</v>
      </c>
      <c r="V575" s="9"/>
      <c r="W575" s="33">
        <v>86343</v>
      </c>
      <c r="X575" s="9"/>
      <c r="Y575" s="30">
        <v>45.2</v>
      </c>
      <c r="Z575" s="9"/>
      <c r="AA575" s="30">
        <v>6.3</v>
      </c>
      <c r="AB575" s="9"/>
      <c r="AC575" s="30">
        <v>0.3</v>
      </c>
      <c r="AD575" s="9"/>
      <c r="AE575" s="30">
        <v>4.0999999999999996</v>
      </c>
      <c r="AF575" s="9"/>
      <c r="AG575" s="30">
        <v>0.1</v>
      </c>
      <c r="AH575" s="9"/>
      <c r="AI575" s="32">
        <v>56</v>
      </c>
      <c r="AJ575" s="12"/>
      <c r="AK575" s="22">
        <v>1626943</v>
      </c>
      <c r="AM575" s="22">
        <v>264832</v>
      </c>
      <c r="AO575" s="22">
        <v>10316</v>
      </c>
      <c r="AQ575" s="22">
        <v>341908</v>
      </c>
      <c r="AS575" s="26">
        <v>2243999</v>
      </c>
      <c r="AU575" s="23">
        <v>24.163</v>
      </c>
      <c r="AW575" s="23">
        <v>22.877700000000001</v>
      </c>
      <c r="AY575" s="23">
        <v>21.995699999999999</v>
      </c>
      <c r="BA575" s="23">
        <v>50.250999999999998</v>
      </c>
      <c r="BC575" s="24">
        <v>25.9894</v>
      </c>
      <c r="BE575" s="1" t="str">
        <f t="shared" si="8"/>
        <v>No</v>
      </c>
    </row>
    <row r="576" spans="1:57" ht="11.25" customHeight="1">
      <c r="A576" s="7" t="s">
        <v>1084</v>
      </c>
      <c r="B576" s="7" t="s">
        <v>231</v>
      </c>
      <c r="C576" s="37" t="s">
        <v>68</v>
      </c>
      <c r="D576" s="296">
        <v>6014</v>
      </c>
      <c r="E576" s="297">
        <v>60014</v>
      </c>
      <c r="F576" s="27" t="s">
        <v>140</v>
      </c>
      <c r="G576" s="73" t="s">
        <v>137</v>
      </c>
      <c r="H576" s="35">
        <v>217585</v>
      </c>
      <c r="I576" s="35">
        <v>30</v>
      </c>
      <c r="J576" s="37" t="s">
        <v>6</v>
      </c>
      <c r="K576" s="37" t="s">
        <v>138</v>
      </c>
      <c r="L576" s="8">
        <v>16</v>
      </c>
      <c r="M576" s="8">
        <v>80444</v>
      </c>
      <c r="N576" s="9"/>
      <c r="O576" s="8">
        <v>6573</v>
      </c>
      <c r="P576" s="9"/>
      <c r="Q576" s="8">
        <v>18175</v>
      </c>
      <c r="R576" s="9"/>
      <c r="S576" s="8">
        <v>10495</v>
      </c>
      <c r="T576" s="9"/>
      <c r="U576" s="8">
        <v>0</v>
      </c>
      <c r="V576" s="9"/>
      <c r="W576" s="33">
        <v>115687</v>
      </c>
      <c r="X576" s="9"/>
      <c r="Y576" s="30">
        <v>37.42</v>
      </c>
      <c r="Z576" s="9"/>
      <c r="AA576" s="30">
        <v>3.48</v>
      </c>
      <c r="AB576" s="9"/>
      <c r="AC576" s="30">
        <v>8.94</v>
      </c>
      <c r="AD576" s="9"/>
      <c r="AE576" s="30">
        <v>5.8</v>
      </c>
      <c r="AF576" s="9"/>
      <c r="AG576" s="30">
        <v>0</v>
      </c>
      <c r="AH576" s="9"/>
      <c r="AI576" s="32">
        <v>55.64</v>
      </c>
      <c r="AJ576" s="12"/>
      <c r="AK576" s="22">
        <v>935591</v>
      </c>
      <c r="AM576" s="22">
        <v>59302</v>
      </c>
      <c r="AO576" s="22">
        <v>189824</v>
      </c>
      <c r="AQ576" s="22">
        <v>179158</v>
      </c>
      <c r="AS576" s="26">
        <v>1363875</v>
      </c>
      <c r="AU576" s="23">
        <v>11.6303</v>
      </c>
      <c r="AW576" s="23">
        <v>9.0221</v>
      </c>
      <c r="AY576" s="23">
        <v>10.4442</v>
      </c>
      <c r="BA576" s="23">
        <v>17.070799999999998</v>
      </c>
      <c r="BC576" s="24">
        <v>11.789400000000001</v>
      </c>
      <c r="BE576" s="1" t="str">
        <f t="shared" si="8"/>
        <v>No</v>
      </c>
    </row>
    <row r="577" spans="1:57" ht="11.25" customHeight="1">
      <c r="A577" s="7" t="s">
        <v>395</v>
      </c>
      <c r="B577" s="7" t="s">
        <v>396</v>
      </c>
      <c r="C577" s="37" t="s">
        <v>43</v>
      </c>
      <c r="D577" s="296">
        <v>8009</v>
      </c>
      <c r="E577" s="297">
        <v>80009</v>
      </c>
      <c r="F577" s="27" t="s">
        <v>142</v>
      </c>
      <c r="G577" s="73" t="s">
        <v>137</v>
      </c>
      <c r="H577" s="35">
        <v>82157</v>
      </c>
      <c r="I577" s="35">
        <v>30</v>
      </c>
      <c r="J577" s="37" t="s">
        <v>9</v>
      </c>
      <c r="K577" s="37" t="s">
        <v>138</v>
      </c>
      <c r="L577" s="8">
        <v>10</v>
      </c>
      <c r="M577" s="8">
        <v>19413</v>
      </c>
      <c r="N577" s="9"/>
      <c r="O577" s="8">
        <v>437</v>
      </c>
      <c r="P577" s="9"/>
      <c r="Q577" s="8">
        <v>18</v>
      </c>
      <c r="R577" s="9"/>
      <c r="S577" s="8">
        <v>429</v>
      </c>
      <c r="T577" s="9"/>
      <c r="U577" s="8">
        <v>0</v>
      </c>
      <c r="V577" s="9"/>
      <c r="W577" s="33">
        <v>20297</v>
      </c>
      <c r="X577" s="9"/>
      <c r="Y577" s="30">
        <v>10.54</v>
      </c>
      <c r="Z577" s="9"/>
      <c r="AA577" s="30">
        <v>0.24</v>
      </c>
      <c r="AB577" s="9"/>
      <c r="AC577" s="30">
        <v>0.01</v>
      </c>
      <c r="AD577" s="9"/>
      <c r="AE577" s="30">
        <v>0.27</v>
      </c>
      <c r="AF577" s="9"/>
      <c r="AG577" s="30">
        <v>0</v>
      </c>
      <c r="AH577" s="9"/>
      <c r="AI577" s="32">
        <v>11.06</v>
      </c>
      <c r="AJ577" s="12"/>
      <c r="AK577" s="22">
        <v>374497</v>
      </c>
      <c r="AM577" s="22">
        <v>14244</v>
      </c>
      <c r="AO577" s="22">
        <v>593</v>
      </c>
      <c r="AQ577" s="22">
        <v>13604</v>
      </c>
      <c r="AS577" s="26">
        <v>402938</v>
      </c>
      <c r="AU577" s="23">
        <v>19.291</v>
      </c>
      <c r="AW577" s="23">
        <v>32.594999999999999</v>
      </c>
      <c r="AY577" s="23">
        <v>32.944400000000002</v>
      </c>
      <c r="BA577" s="23">
        <v>31.710999999999999</v>
      </c>
      <c r="BC577" s="24">
        <v>19.8521</v>
      </c>
      <c r="BE577" s="1" t="str">
        <f t="shared" si="8"/>
        <v>No</v>
      </c>
    </row>
    <row r="578" spans="1:57" ht="11.25" customHeight="1">
      <c r="A578" s="7" t="s">
        <v>406</v>
      </c>
      <c r="B578" s="7" t="s">
        <v>378</v>
      </c>
      <c r="C578" s="37" t="s">
        <v>54</v>
      </c>
      <c r="D578" s="296">
        <v>2082</v>
      </c>
      <c r="E578" s="297">
        <v>20082</v>
      </c>
      <c r="F578" s="27" t="s">
        <v>140</v>
      </c>
      <c r="G578" s="73" t="s">
        <v>137</v>
      </c>
      <c r="H578" s="35">
        <v>18351295</v>
      </c>
      <c r="I578" s="35">
        <v>29</v>
      </c>
      <c r="J578" s="37" t="s">
        <v>14</v>
      </c>
      <c r="K578" s="37" t="s">
        <v>138</v>
      </c>
      <c r="L578" s="8">
        <v>4</v>
      </c>
      <c r="M578" s="8">
        <v>969580</v>
      </c>
      <c r="N578" s="9"/>
      <c r="O578" s="8">
        <v>169600</v>
      </c>
      <c r="P578" s="9"/>
      <c r="Q578" s="8">
        <v>125106</v>
      </c>
      <c r="R578" s="9"/>
      <c r="S578" s="8">
        <v>67624</v>
      </c>
      <c r="T578" s="9"/>
      <c r="U578" s="8">
        <v>54987</v>
      </c>
      <c r="V578" s="9"/>
      <c r="W578" s="33">
        <v>1386897</v>
      </c>
      <c r="X578" s="9"/>
      <c r="Y578" s="30">
        <v>433</v>
      </c>
      <c r="Z578" s="9"/>
      <c r="AA578" s="30">
        <v>71</v>
      </c>
      <c r="AB578" s="9"/>
      <c r="AC578" s="30">
        <v>54</v>
      </c>
      <c r="AD578" s="9"/>
      <c r="AE578" s="30">
        <v>35</v>
      </c>
      <c r="AF578" s="9"/>
      <c r="AG578" s="30">
        <v>26</v>
      </c>
      <c r="AH578" s="9"/>
      <c r="AI578" s="32">
        <v>619</v>
      </c>
      <c r="AJ578" s="12"/>
      <c r="AK578" s="22">
        <v>39384657</v>
      </c>
      <c r="AM578" s="22">
        <v>8401192</v>
      </c>
      <c r="AO578" s="22">
        <v>5567622</v>
      </c>
      <c r="AQ578" s="22">
        <v>3648641</v>
      </c>
      <c r="AS578" s="26">
        <v>57002112</v>
      </c>
      <c r="AU578" s="23">
        <v>40.6203</v>
      </c>
      <c r="AW578" s="23">
        <v>49.535299999999999</v>
      </c>
      <c r="AY578" s="23">
        <v>44.5032</v>
      </c>
      <c r="BA578" s="23">
        <v>53.954799999999999</v>
      </c>
      <c r="BC578" s="24">
        <v>41.100499999999997</v>
      </c>
      <c r="BE578" s="1" t="str">
        <f t="shared" ref="BE578:BE641" si="9">IF(BD578&amp;BB578&amp;AZ578&amp;AX578&amp;AV578&amp;AT578&amp;AR578&amp;AP578&amp;AN578&amp;AL578&amp;AJ578&amp;AH578&amp;AF578&amp;AD578&amp;AB578&amp;Z578&amp;X578&amp;V578&amp;T578&amp;R578&amp;P578&amp;N578&lt;&gt;"","Yes","No")</f>
        <v>No</v>
      </c>
    </row>
    <row r="579" spans="1:57" ht="11.25" customHeight="1">
      <c r="A579" s="7" t="s">
        <v>239</v>
      </c>
      <c r="B579" s="7" t="s">
        <v>240</v>
      </c>
      <c r="C579" s="37" t="s">
        <v>32</v>
      </c>
      <c r="D579" s="296">
        <v>5145</v>
      </c>
      <c r="E579" s="297">
        <v>50145</v>
      </c>
      <c r="F579" s="27" t="s">
        <v>140</v>
      </c>
      <c r="G579" s="73" t="s">
        <v>137</v>
      </c>
      <c r="H579" s="35">
        <v>62182</v>
      </c>
      <c r="I579" s="35">
        <v>29</v>
      </c>
      <c r="J579" s="37" t="s">
        <v>6</v>
      </c>
      <c r="K579" s="37" t="s">
        <v>138</v>
      </c>
      <c r="L579" s="8">
        <v>4</v>
      </c>
      <c r="M579" s="8">
        <v>23229</v>
      </c>
      <c r="N579" s="9"/>
      <c r="O579" s="8">
        <v>547</v>
      </c>
      <c r="P579" s="9"/>
      <c r="Q579" s="8">
        <v>0</v>
      </c>
      <c r="R579" s="9"/>
      <c r="S579" s="8">
        <v>1857</v>
      </c>
      <c r="T579" s="9"/>
      <c r="U579" s="8">
        <v>0</v>
      </c>
      <c r="V579" s="9"/>
      <c r="W579" s="33">
        <v>25633</v>
      </c>
      <c r="X579" s="9"/>
      <c r="Y579" s="30">
        <v>15.2</v>
      </c>
      <c r="Z579" s="9"/>
      <c r="AA579" s="30">
        <v>0.34</v>
      </c>
      <c r="AB579" s="9"/>
      <c r="AC579" s="30">
        <v>0</v>
      </c>
      <c r="AD579" s="9"/>
      <c r="AE579" s="30">
        <v>1.1499999999999999</v>
      </c>
      <c r="AF579" s="9"/>
      <c r="AG579" s="30">
        <v>0</v>
      </c>
      <c r="AH579" s="9"/>
      <c r="AI579" s="32">
        <v>16.690000000000001</v>
      </c>
      <c r="AJ579" s="12"/>
      <c r="AK579" s="22">
        <v>419525</v>
      </c>
      <c r="AM579" s="22">
        <v>10661</v>
      </c>
      <c r="AO579" s="22">
        <v>0</v>
      </c>
      <c r="AQ579" s="22">
        <v>56824</v>
      </c>
      <c r="AS579" s="26">
        <v>487010</v>
      </c>
      <c r="AU579" s="23">
        <v>18.060400000000001</v>
      </c>
      <c r="AW579" s="23">
        <v>19.489899999999999</v>
      </c>
      <c r="BA579" s="23">
        <v>30.599900000000002</v>
      </c>
      <c r="BC579" s="24">
        <v>18.999300000000002</v>
      </c>
      <c r="BE579" s="1" t="str">
        <f t="shared" si="9"/>
        <v>No</v>
      </c>
    </row>
    <row r="580" spans="1:57" ht="11.25" customHeight="1">
      <c r="A580" s="7" t="s">
        <v>1090</v>
      </c>
      <c r="B580" s="7" t="s">
        <v>548</v>
      </c>
      <c r="C580" s="37" t="s">
        <v>61</v>
      </c>
      <c r="D580" s="296">
        <v>3026</v>
      </c>
      <c r="E580" s="297">
        <v>30026</v>
      </c>
      <c r="F580" s="27" t="s">
        <v>140</v>
      </c>
      <c r="G580" s="73" t="s">
        <v>137</v>
      </c>
      <c r="H580" s="35">
        <v>56142</v>
      </c>
      <c r="I580" s="35">
        <v>29</v>
      </c>
      <c r="J580" s="37" t="s">
        <v>6</v>
      </c>
      <c r="K580" s="37" t="s">
        <v>138</v>
      </c>
      <c r="L580" s="8">
        <v>26</v>
      </c>
      <c r="M580" s="8">
        <v>79947</v>
      </c>
      <c r="N580" s="9"/>
      <c r="O580" s="8">
        <v>17935</v>
      </c>
      <c r="P580" s="9"/>
      <c r="Q580" s="8">
        <v>13908</v>
      </c>
      <c r="R580" s="9"/>
      <c r="S580" s="8">
        <v>8964</v>
      </c>
      <c r="T580" s="9"/>
      <c r="U580" s="8">
        <v>385</v>
      </c>
      <c r="V580" s="9"/>
      <c r="W580" s="33">
        <v>121139</v>
      </c>
      <c r="X580" s="9"/>
      <c r="Y580" s="30">
        <v>42</v>
      </c>
      <c r="Z580" s="9"/>
      <c r="AA580" s="30">
        <v>8</v>
      </c>
      <c r="AB580" s="9"/>
      <c r="AC580" s="30">
        <v>8</v>
      </c>
      <c r="AD580" s="9"/>
      <c r="AE580" s="30">
        <v>4.8</v>
      </c>
      <c r="AF580" s="9"/>
      <c r="AG580" s="30">
        <v>0.2</v>
      </c>
      <c r="AH580" s="9"/>
      <c r="AI580" s="32">
        <v>63</v>
      </c>
      <c r="AJ580" s="12"/>
      <c r="AK580" s="22">
        <v>2084036</v>
      </c>
      <c r="AM580" s="22">
        <v>418848</v>
      </c>
      <c r="AO580" s="22">
        <v>279342</v>
      </c>
      <c r="AQ580" s="22">
        <v>264548</v>
      </c>
      <c r="AS580" s="26">
        <v>3046774</v>
      </c>
      <c r="AU580" s="23">
        <v>26.067699999999999</v>
      </c>
      <c r="AW580" s="23">
        <v>23.3537</v>
      </c>
      <c r="AY580" s="23">
        <v>20.085000000000001</v>
      </c>
      <c r="BA580" s="23">
        <v>29.5123</v>
      </c>
      <c r="BC580" s="24">
        <v>25.1511</v>
      </c>
      <c r="BE580" s="1" t="str">
        <f t="shared" si="9"/>
        <v>No</v>
      </c>
    </row>
    <row r="581" spans="1:57" ht="11.25" customHeight="1">
      <c r="A581" s="7" t="s">
        <v>239</v>
      </c>
      <c r="B581" s="7" t="s">
        <v>240</v>
      </c>
      <c r="C581" s="37" t="s">
        <v>32</v>
      </c>
      <c r="D581" s="296">
        <v>5145</v>
      </c>
      <c r="E581" s="297">
        <v>50145</v>
      </c>
      <c r="F581" s="27" t="s">
        <v>140</v>
      </c>
      <c r="G581" s="73" t="s">
        <v>137</v>
      </c>
      <c r="H581" s="35">
        <v>62182</v>
      </c>
      <c r="I581" s="35">
        <v>29</v>
      </c>
      <c r="J581" s="37" t="s">
        <v>9</v>
      </c>
      <c r="K581" s="37" t="s">
        <v>138</v>
      </c>
      <c r="L581" s="8">
        <v>25</v>
      </c>
      <c r="M581" s="8">
        <v>49976</v>
      </c>
      <c r="N581" s="9"/>
      <c r="O581" s="8">
        <v>756</v>
      </c>
      <c r="P581" s="9"/>
      <c r="Q581" s="8">
        <v>0</v>
      </c>
      <c r="R581" s="9"/>
      <c r="S581" s="8">
        <v>2410</v>
      </c>
      <c r="T581" s="9"/>
      <c r="U581" s="8">
        <v>0</v>
      </c>
      <c r="V581" s="9"/>
      <c r="W581" s="33">
        <v>53142</v>
      </c>
      <c r="X581" s="9"/>
      <c r="Y581" s="30">
        <v>39.200000000000003</v>
      </c>
      <c r="Z581" s="9"/>
      <c r="AA581" s="30">
        <v>0.38</v>
      </c>
      <c r="AB581" s="9"/>
      <c r="AC581" s="30">
        <v>0</v>
      </c>
      <c r="AD581" s="9"/>
      <c r="AE581" s="30">
        <v>1.1499999999999999</v>
      </c>
      <c r="AF581" s="9"/>
      <c r="AG581" s="30">
        <v>0</v>
      </c>
      <c r="AH581" s="9"/>
      <c r="AI581" s="32">
        <v>40.729999999999997</v>
      </c>
      <c r="AJ581" s="12"/>
      <c r="AK581" s="22">
        <v>648337</v>
      </c>
      <c r="AM581" s="22">
        <v>14739</v>
      </c>
      <c r="AO581" s="22">
        <v>0</v>
      </c>
      <c r="AQ581" s="22">
        <v>56823</v>
      </c>
      <c r="AS581" s="26">
        <v>719899</v>
      </c>
      <c r="AU581" s="23">
        <v>12.973000000000001</v>
      </c>
      <c r="AW581" s="23">
        <v>19.495999999999999</v>
      </c>
      <c r="BA581" s="23">
        <v>23.577999999999999</v>
      </c>
      <c r="BC581" s="24">
        <v>13.5467</v>
      </c>
      <c r="BE581" s="1" t="str">
        <f t="shared" si="9"/>
        <v>No</v>
      </c>
    </row>
    <row r="582" spans="1:57" ht="11.25" customHeight="1">
      <c r="A582" s="7" t="s">
        <v>1091</v>
      </c>
      <c r="B582" s="7" t="s">
        <v>414</v>
      </c>
      <c r="C582" s="37" t="s">
        <v>12</v>
      </c>
      <c r="D582" s="296">
        <v>9022</v>
      </c>
      <c r="E582" s="297">
        <v>90022</v>
      </c>
      <c r="F582" s="27" t="s">
        <v>140</v>
      </c>
      <c r="G582" s="73" t="s">
        <v>137</v>
      </c>
      <c r="H582" s="35">
        <v>12150996</v>
      </c>
      <c r="I582" s="35">
        <v>29</v>
      </c>
      <c r="J582" s="37" t="s">
        <v>6</v>
      </c>
      <c r="K582" s="37" t="s">
        <v>138</v>
      </c>
      <c r="L582" s="8">
        <v>24</v>
      </c>
      <c r="M582" s="8">
        <v>115264</v>
      </c>
      <c r="N582" s="9"/>
      <c r="O582" s="8">
        <v>25577</v>
      </c>
      <c r="P582" s="9"/>
      <c r="Q582" s="8">
        <v>2843</v>
      </c>
      <c r="R582" s="9"/>
      <c r="S582" s="8">
        <v>28547</v>
      </c>
      <c r="T582" s="9"/>
      <c r="U582" s="8">
        <v>0</v>
      </c>
      <c r="V582" s="9"/>
      <c r="W582" s="33">
        <v>172231</v>
      </c>
      <c r="X582" s="9"/>
      <c r="Y582" s="30">
        <v>78</v>
      </c>
      <c r="Z582" s="9"/>
      <c r="AA582" s="30">
        <v>18</v>
      </c>
      <c r="AB582" s="9"/>
      <c r="AC582" s="30">
        <v>2</v>
      </c>
      <c r="AD582" s="9"/>
      <c r="AE582" s="30">
        <v>11</v>
      </c>
      <c r="AF582" s="9"/>
      <c r="AG582" s="30">
        <v>0</v>
      </c>
      <c r="AH582" s="9"/>
      <c r="AI582" s="32">
        <v>109</v>
      </c>
      <c r="AJ582" s="12"/>
      <c r="AK582" s="22">
        <v>3984802</v>
      </c>
      <c r="AM582" s="22">
        <v>957598</v>
      </c>
      <c r="AO582" s="22">
        <v>46504</v>
      </c>
      <c r="AQ582" s="22">
        <v>950855</v>
      </c>
      <c r="AS582" s="26">
        <v>5939759</v>
      </c>
      <c r="AU582" s="23">
        <v>34.571100000000001</v>
      </c>
      <c r="AW582" s="23">
        <v>37.439799999999998</v>
      </c>
      <c r="AY582" s="23">
        <v>16.357399999999998</v>
      </c>
      <c r="BA582" s="23">
        <v>33.308399999999999</v>
      </c>
      <c r="BC582" s="24">
        <v>34.487200000000001</v>
      </c>
      <c r="BE582" s="1" t="str">
        <f t="shared" si="9"/>
        <v>No</v>
      </c>
    </row>
    <row r="583" spans="1:57" ht="11.25" customHeight="1">
      <c r="A583" s="7" t="s">
        <v>1090</v>
      </c>
      <c r="B583" s="7" t="s">
        <v>548</v>
      </c>
      <c r="C583" s="37" t="s">
        <v>61</v>
      </c>
      <c r="D583" s="296">
        <v>3026</v>
      </c>
      <c r="E583" s="297">
        <v>30026</v>
      </c>
      <c r="F583" s="27" t="s">
        <v>140</v>
      </c>
      <c r="G583" s="73" t="s">
        <v>137</v>
      </c>
      <c r="H583" s="35">
        <v>56142</v>
      </c>
      <c r="I583" s="35">
        <v>29</v>
      </c>
      <c r="J583" s="37" t="s">
        <v>9</v>
      </c>
      <c r="K583" s="37" t="s">
        <v>138</v>
      </c>
      <c r="L583" s="8">
        <v>1</v>
      </c>
      <c r="M583" s="8">
        <v>42</v>
      </c>
      <c r="N583" s="9"/>
      <c r="O583" s="8">
        <v>12</v>
      </c>
      <c r="P583" s="9"/>
      <c r="Q583" s="8">
        <v>2</v>
      </c>
      <c r="R583" s="9"/>
      <c r="S583" s="8">
        <v>10</v>
      </c>
      <c r="T583" s="9"/>
      <c r="U583" s="8">
        <v>0</v>
      </c>
      <c r="V583" s="9"/>
      <c r="W583" s="33">
        <v>66</v>
      </c>
      <c r="X583" s="9"/>
      <c r="Y583" s="30">
        <v>0.02</v>
      </c>
      <c r="Z583" s="9"/>
      <c r="AA583" s="30">
        <v>0.01</v>
      </c>
      <c r="AB583" s="9"/>
      <c r="AC583" s="30">
        <v>0</v>
      </c>
      <c r="AD583" s="9"/>
      <c r="AE583" s="30">
        <v>0.01</v>
      </c>
      <c r="AF583" s="9"/>
      <c r="AG583" s="30">
        <v>0</v>
      </c>
      <c r="AH583" s="9"/>
      <c r="AI583" s="32">
        <v>0.04</v>
      </c>
      <c r="AJ583" s="12"/>
      <c r="AK583" s="22">
        <v>552</v>
      </c>
      <c r="AM583" s="22">
        <v>213</v>
      </c>
      <c r="AO583" s="22">
        <v>32</v>
      </c>
      <c r="AQ583" s="22">
        <v>163</v>
      </c>
      <c r="AS583" s="26">
        <v>960</v>
      </c>
      <c r="AU583" s="23">
        <v>13.142899999999999</v>
      </c>
      <c r="AW583" s="23">
        <v>17.75</v>
      </c>
      <c r="AY583" s="23">
        <v>16</v>
      </c>
      <c r="BA583" s="23">
        <v>16.3</v>
      </c>
      <c r="BC583" s="24">
        <v>14.545500000000001</v>
      </c>
      <c r="BE583" s="1" t="str">
        <f t="shared" si="9"/>
        <v>No</v>
      </c>
    </row>
    <row r="584" spans="1:57" ht="11.25" customHeight="1">
      <c r="A584" s="7" t="s">
        <v>1092</v>
      </c>
      <c r="B584" s="7" t="s">
        <v>557</v>
      </c>
      <c r="C584" s="37" t="s">
        <v>26</v>
      </c>
      <c r="D584" s="296">
        <v>4129</v>
      </c>
      <c r="E584" s="297">
        <v>40129</v>
      </c>
      <c r="F584" s="27" t="s">
        <v>140</v>
      </c>
      <c r="G584" s="73" t="s">
        <v>137</v>
      </c>
      <c r="H584" s="35">
        <v>169541</v>
      </c>
      <c r="I584" s="35">
        <v>28</v>
      </c>
      <c r="J584" s="37" t="s">
        <v>7</v>
      </c>
      <c r="K584" s="37" t="s">
        <v>138</v>
      </c>
      <c r="L584" s="8">
        <v>6</v>
      </c>
      <c r="M584" s="8">
        <v>1061</v>
      </c>
      <c r="N584" s="9"/>
      <c r="O584" s="8">
        <v>168</v>
      </c>
      <c r="P584" s="9"/>
      <c r="Q584" s="8">
        <v>47</v>
      </c>
      <c r="R584" s="9"/>
      <c r="S584" s="8">
        <v>898</v>
      </c>
      <c r="T584" s="9"/>
      <c r="U584" s="8">
        <v>0</v>
      </c>
      <c r="V584" s="9"/>
      <c r="W584" s="33">
        <v>2174</v>
      </c>
      <c r="X584" s="9"/>
      <c r="Y584" s="30">
        <v>1</v>
      </c>
      <c r="Z584" s="9"/>
      <c r="AA584" s="30">
        <v>0.15</v>
      </c>
      <c r="AB584" s="9"/>
      <c r="AC584" s="30">
        <v>0.05</v>
      </c>
      <c r="AD584" s="9"/>
      <c r="AE584" s="30">
        <v>0.8</v>
      </c>
      <c r="AF584" s="9"/>
      <c r="AG584" s="30">
        <v>0</v>
      </c>
      <c r="AH584" s="9"/>
      <c r="AI584" s="32">
        <v>2</v>
      </c>
      <c r="AJ584" s="12"/>
      <c r="AK584" s="22">
        <v>23051</v>
      </c>
      <c r="AM584" s="22">
        <v>3353</v>
      </c>
      <c r="AO584" s="22">
        <v>648</v>
      </c>
      <c r="AQ584" s="22">
        <v>15314</v>
      </c>
      <c r="AS584" s="26">
        <v>42366</v>
      </c>
      <c r="AU584" s="23">
        <v>21.7257</v>
      </c>
      <c r="AW584" s="23">
        <v>19.958300000000001</v>
      </c>
      <c r="AY584" s="23">
        <v>13.7872</v>
      </c>
      <c r="BA584" s="23">
        <v>17.0535</v>
      </c>
      <c r="BC584" s="24">
        <v>19.4876</v>
      </c>
      <c r="BE584" s="1" t="str">
        <f t="shared" si="9"/>
        <v>No</v>
      </c>
    </row>
    <row r="585" spans="1:57" ht="11.25" customHeight="1">
      <c r="A585" s="7" t="s">
        <v>1093</v>
      </c>
      <c r="B585" s="7" t="s">
        <v>275</v>
      </c>
      <c r="C585" s="37" t="s">
        <v>30</v>
      </c>
      <c r="D585" s="296">
        <v>5061</v>
      </c>
      <c r="E585" s="297">
        <v>50061</v>
      </c>
      <c r="F585" s="27" t="s">
        <v>140</v>
      </c>
      <c r="G585" s="73" t="s">
        <v>137</v>
      </c>
      <c r="H585" s="35">
        <v>93863</v>
      </c>
      <c r="I585" s="35">
        <v>28</v>
      </c>
      <c r="J585" s="37" t="s">
        <v>9</v>
      </c>
      <c r="K585" s="37" t="s">
        <v>138</v>
      </c>
      <c r="L585" s="8">
        <v>6</v>
      </c>
      <c r="M585" s="8">
        <v>16135</v>
      </c>
      <c r="N585" s="9"/>
      <c r="O585" s="8">
        <v>3319</v>
      </c>
      <c r="P585" s="9"/>
      <c r="Q585" s="8">
        <v>1097</v>
      </c>
      <c r="R585" s="9"/>
      <c r="S585" s="8">
        <v>4869</v>
      </c>
      <c r="T585" s="9"/>
      <c r="U585" s="8">
        <v>0</v>
      </c>
      <c r="V585" s="9"/>
      <c r="W585" s="33">
        <v>25420</v>
      </c>
      <c r="X585" s="9"/>
      <c r="Y585" s="30">
        <v>11.39</v>
      </c>
      <c r="Z585" s="9"/>
      <c r="AA585" s="30">
        <v>1.75</v>
      </c>
      <c r="AB585" s="9"/>
      <c r="AC585" s="30">
        <v>0.6</v>
      </c>
      <c r="AD585" s="9"/>
      <c r="AE585" s="30">
        <v>2.84</v>
      </c>
      <c r="AF585" s="9"/>
      <c r="AG585" s="30">
        <v>0</v>
      </c>
      <c r="AH585" s="9"/>
      <c r="AI585" s="32">
        <v>16.579999999999998</v>
      </c>
      <c r="AJ585" s="12"/>
      <c r="AK585" s="22">
        <v>269705</v>
      </c>
      <c r="AM585" s="22">
        <v>83936</v>
      </c>
      <c r="AO585" s="22">
        <v>23557</v>
      </c>
      <c r="AQ585" s="22">
        <v>122345</v>
      </c>
      <c r="AS585" s="26">
        <v>499543</v>
      </c>
      <c r="AU585" s="23">
        <v>16.715499999999999</v>
      </c>
      <c r="AW585" s="23">
        <v>25.2895</v>
      </c>
      <c r="AY585" s="23">
        <v>21.474</v>
      </c>
      <c r="BA585" s="23">
        <v>25.127300000000002</v>
      </c>
      <c r="BC585" s="24">
        <v>19.651599999999998</v>
      </c>
      <c r="BE585" s="1" t="str">
        <f t="shared" si="9"/>
        <v>No</v>
      </c>
    </row>
    <row r="586" spans="1:57" ht="11.25" customHeight="1">
      <c r="A586" s="7" t="s">
        <v>531</v>
      </c>
      <c r="B586" s="7" t="s">
        <v>334</v>
      </c>
      <c r="C586" s="37" t="s">
        <v>29</v>
      </c>
      <c r="D586" s="296">
        <v>7019</v>
      </c>
      <c r="E586" s="297">
        <v>70019</v>
      </c>
      <c r="F586" s="27" t="s">
        <v>96</v>
      </c>
      <c r="G586" s="73" t="s">
        <v>137</v>
      </c>
      <c r="H586" s="35">
        <v>106621</v>
      </c>
      <c r="I586" s="35">
        <v>28</v>
      </c>
      <c r="J586" s="37" t="s">
        <v>9</v>
      </c>
      <c r="K586" s="37" t="s">
        <v>138</v>
      </c>
      <c r="L586" s="8">
        <v>3</v>
      </c>
      <c r="M586" s="8">
        <v>13565</v>
      </c>
      <c r="N586" s="9"/>
      <c r="O586" s="8">
        <v>2899</v>
      </c>
      <c r="P586" s="9"/>
      <c r="Q586" s="8">
        <v>450</v>
      </c>
      <c r="R586" s="9"/>
      <c r="S586" s="8">
        <v>734</v>
      </c>
      <c r="T586" s="9"/>
      <c r="U586" s="8">
        <v>0</v>
      </c>
      <c r="V586" s="9"/>
      <c r="W586" s="33">
        <v>17648</v>
      </c>
      <c r="X586" s="9"/>
      <c r="Y586" s="30">
        <v>19.149999999999999</v>
      </c>
      <c r="Z586" s="9"/>
      <c r="AA586" s="30">
        <v>4.6500000000000004</v>
      </c>
      <c r="AB586" s="9"/>
      <c r="AC586" s="30">
        <v>0.55000000000000004</v>
      </c>
      <c r="AD586" s="9"/>
      <c r="AE586" s="30">
        <v>0.55000000000000004</v>
      </c>
      <c r="AF586" s="9"/>
      <c r="AG586" s="30">
        <v>0</v>
      </c>
      <c r="AH586" s="9"/>
      <c r="AI586" s="32">
        <v>24.9</v>
      </c>
      <c r="AJ586" s="12"/>
      <c r="AK586" s="22">
        <v>193639</v>
      </c>
      <c r="AM586" s="22">
        <v>47374</v>
      </c>
      <c r="AO586" s="22">
        <v>7155</v>
      </c>
      <c r="AQ586" s="22">
        <v>4796</v>
      </c>
      <c r="AS586" s="26">
        <v>252964</v>
      </c>
      <c r="AU586" s="23">
        <v>14.274900000000001</v>
      </c>
      <c r="AW586" s="23">
        <v>16.3415</v>
      </c>
      <c r="AY586" s="23">
        <v>15.9</v>
      </c>
      <c r="BA586" s="23">
        <v>6.5340999999999996</v>
      </c>
      <c r="BC586" s="24">
        <v>14.3339</v>
      </c>
      <c r="BE586" s="1" t="str">
        <f t="shared" si="9"/>
        <v>No</v>
      </c>
    </row>
    <row r="587" spans="1:57" ht="11.25" customHeight="1">
      <c r="A587" s="7" t="s">
        <v>586</v>
      </c>
      <c r="B587" s="7" t="s">
        <v>587</v>
      </c>
      <c r="C587" s="37" t="s">
        <v>67</v>
      </c>
      <c r="D587" s="296">
        <v>4178</v>
      </c>
      <c r="E587" s="297">
        <v>40178</v>
      </c>
      <c r="F587" s="27" t="s">
        <v>196</v>
      </c>
      <c r="G587" s="73" t="s">
        <v>137</v>
      </c>
      <c r="H587" s="35">
        <v>969587</v>
      </c>
      <c r="I587" s="35">
        <v>28</v>
      </c>
      <c r="J587" s="37" t="s">
        <v>7</v>
      </c>
      <c r="K587" s="37" t="s">
        <v>138</v>
      </c>
      <c r="L587" s="8">
        <v>28</v>
      </c>
      <c r="M587" s="8">
        <v>1335</v>
      </c>
      <c r="N587" s="9"/>
      <c r="O587" s="8">
        <v>0</v>
      </c>
      <c r="P587" s="9"/>
      <c r="Q587" s="8">
        <v>0</v>
      </c>
      <c r="R587" s="9"/>
      <c r="S587" s="8">
        <v>3553</v>
      </c>
      <c r="T587" s="9"/>
      <c r="U587" s="8">
        <v>60</v>
      </c>
      <c r="V587" s="9"/>
      <c r="W587" s="33">
        <v>4948</v>
      </c>
      <c r="X587" s="9"/>
      <c r="Y587" s="30">
        <v>0.65</v>
      </c>
      <c r="Z587" s="9"/>
      <c r="AA587" s="30">
        <v>0</v>
      </c>
      <c r="AB587" s="9"/>
      <c r="AC587" s="30">
        <v>0</v>
      </c>
      <c r="AD587" s="9"/>
      <c r="AE587" s="30">
        <v>1.75</v>
      </c>
      <c r="AF587" s="9"/>
      <c r="AG587" s="30">
        <v>0.03</v>
      </c>
      <c r="AH587" s="9"/>
      <c r="AI587" s="32">
        <v>2.4300000000000002</v>
      </c>
      <c r="AJ587" s="12"/>
      <c r="AK587" s="22">
        <v>44229</v>
      </c>
      <c r="AM587" s="22">
        <v>0</v>
      </c>
      <c r="AO587" s="22">
        <v>0</v>
      </c>
      <c r="AQ587" s="22">
        <v>168886</v>
      </c>
      <c r="AS587" s="26">
        <v>213115</v>
      </c>
      <c r="AU587" s="23">
        <v>33.130299999999998</v>
      </c>
      <c r="BA587" s="23">
        <v>47.5334</v>
      </c>
      <c r="BC587" s="24">
        <v>43.070900000000002</v>
      </c>
      <c r="BE587" s="1" t="str">
        <f t="shared" si="9"/>
        <v>No</v>
      </c>
    </row>
    <row r="588" spans="1:57" ht="11.25" customHeight="1">
      <c r="A588" s="7" t="s">
        <v>531</v>
      </c>
      <c r="B588" s="7" t="s">
        <v>334</v>
      </c>
      <c r="C588" s="37" t="s">
        <v>29</v>
      </c>
      <c r="D588" s="296">
        <v>7019</v>
      </c>
      <c r="E588" s="297">
        <v>70019</v>
      </c>
      <c r="F588" s="27" t="s">
        <v>96</v>
      </c>
      <c r="G588" s="73" t="s">
        <v>137</v>
      </c>
      <c r="H588" s="35">
        <v>106621</v>
      </c>
      <c r="I588" s="35">
        <v>28</v>
      </c>
      <c r="J588" s="37" t="s">
        <v>6</v>
      </c>
      <c r="K588" s="37" t="s">
        <v>138</v>
      </c>
      <c r="L588" s="8">
        <v>25</v>
      </c>
      <c r="M588" s="8">
        <v>103249</v>
      </c>
      <c r="N588" s="9"/>
      <c r="O588" s="8">
        <v>17591</v>
      </c>
      <c r="P588" s="9"/>
      <c r="Q588" s="8">
        <v>1042</v>
      </c>
      <c r="R588" s="9"/>
      <c r="S588" s="8">
        <v>4856</v>
      </c>
      <c r="T588" s="9"/>
      <c r="U588" s="8">
        <v>0</v>
      </c>
      <c r="V588" s="9"/>
      <c r="W588" s="33">
        <v>126738</v>
      </c>
      <c r="X588" s="9"/>
      <c r="Y588" s="30">
        <v>143.6</v>
      </c>
      <c r="Z588" s="9"/>
      <c r="AA588" s="30">
        <v>15.1</v>
      </c>
      <c r="AB588" s="9"/>
      <c r="AC588" s="30">
        <v>1.26</v>
      </c>
      <c r="AD588" s="9"/>
      <c r="AE588" s="30">
        <v>5.14</v>
      </c>
      <c r="AF588" s="9"/>
      <c r="AG588" s="30">
        <v>0</v>
      </c>
      <c r="AH588" s="9"/>
      <c r="AI588" s="32">
        <v>165.1</v>
      </c>
      <c r="AJ588" s="12"/>
      <c r="AK588" s="22">
        <v>1445065</v>
      </c>
      <c r="AM588" s="22">
        <v>281329</v>
      </c>
      <c r="AO588" s="22">
        <v>19573</v>
      </c>
      <c r="AQ588" s="22">
        <v>71314</v>
      </c>
      <c r="AS588" s="26">
        <v>1817281</v>
      </c>
      <c r="AU588" s="23">
        <v>13.995900000000001</v>
      </c>
      <c r="AW588" s="23">
        <v>15.992800000000001</v>
      </c>
      <c r="AY588" s="23">
        <v>18.784099999999999</v>
      </c>
      <c r="BA588" s="23">
        <v>14.685700000000001</v>
      </c>
      <c r="BC588" s="24">
        <v>14.338900000000001</v>
      </c>
      <c r="BE588" s="1" t="str">
        <f t="shared" si="9"/>
        <v>No</v>
      </c>
    </row>
    <row r="589" spans="1:57" ht="11.25" customHeight="1">
      <c r="A589" s="7" t="s">
        <v>1093</v>
      </c>
      <c r="B589" s="7" t="s">
        <v>275</v>
      </c>
      <c r="C589" s="37" t="s">
        <v>30</v>
      </c>
      <c r="D589" s="296">
        <v>5061</v>
      </c>
      <c r="E589" s="297">
        <v>50061</v>
      </c>
      <c r="F589" s="27" t="s">
        <v>140</v>
      </c>
      <c r="G589" s="73" t="s">
        <v>137</v>
      </c>
      <c r="H589" s="35">
        <v>93863</v>
      </c>
      <c r="I589" s="35">
        <v>28</v>
      </c>
      <c r="J589" s="37" t="s">
        <v>6</v>
      </c>
      <c r="K589" s="37" t="s">
        <v>138</v>
      </c>
      <c r="L589" s="8">
        <v>19</v>
      </c>
      <c r="M589" s="8">
        <v>88927</v>
      </c>
      <c r="N589" s="9"/>
      <c r="O589" s="8">
        <v>9956</v>
      </c>
      <c r="P589" s="9"/>
      <c r="Q589" s="8">
        <v>6214</v>
      </c>
      <c r="R589" s="9"/>
      <c r="S589" s="8">
        <v>9400</v>
      </c>
      <c r="T589" s="9"/>
      <c r="U589" s="8">
        <v>0</v>
      </c>
      <c r="V589" s="9"/>
      <c r="W589" s="33">
        <v>114497</v>
      </c>
      <c r="X589" s="9"/>
      <c r="Y589" s="30">
        <v>50.45</v>
      </c>
      <c r="Z589" s="9"/>
      <c r="AA589" s="30">
        <v>5.25</v>
      </c>
      <c r="AB589" s="9"/>
      <c r="AC589" s="30">
        <v>3.4</v>
      </c>
      <c r="AD589" s="9"/>
      <c r="AE589" s="30">
        <v>5.69</v>
      </c>
      <c r="AF589" s="9"/>
      <c r="AG589" s="30">
        <v>0</v>
      </c>
      <c r="AH589" s="9"/>
      <c r="AI589" s="32">
        <v>64.790000000000006</v>
      </c>
      <c r="AJ589" s="12"/>
      <c r="AK589" s="22">
        <v>1972871</v>
      </c>
      <c r="AM589" s="22">
        <v>251808</v>
      </c>
      <c r="AO589" s="22">
        <v>100463</v>
      </c>
      <c r="AQ589" s="22">
        <v>267023</v>
      </c>
      <c r="AS589" s="26">
        <v>2592165</v>
      </c>
      <c r="AU589" s="23">
        <v>22.185300000000002</v>
      </c>
      <c r="AW589" s="23">
        <v>25.292100000000001</v>
      </c>
      <c r="AY589" s="23">
        <v>16.167200000000001</v>
      </c>
      <c r="BA589" s="23">
        <v>28.406700000000001</v>
      </c>
      <c r="BC589" s="24">
        <v>22.639600000000002</v>
      </c>
      <c r="BE589" s="1" t="str">
        <f t="shared" si="9"/>
        <v>No</v>
      </c>
    </row>
    <row r="590" spans="1:57" ht="11.25" customHeight="1">
      <c r="A590" s="7" t="s">
        <v>1094</v>
      </c>
      <c r="B590" s="7" t="s">
        <v>401</v>
      </c>
      <c r="C590" s="37" t="s">
        <v>8</v>
      </c>
      <c r="D590" s="296">
        <v>4044</v>
      </c>
      <c r="E590" s="297">
        <v>40044</v>
      </c>
      <c r="F590" s="27" t="s">
        <v>140</v>
      </c>
      <c r="G590" s="73" t="s">
        <v>137</v>
      </c>
      <c r="H590" s="35">
        <v>263907</v>
      </c>
      <c r="I590" s="35">
        <v>27</v>
      </c>
      <c r="J590" s="37" t="s">
        <v>9</v>
      </c>
      <c r="K590" s="37" t="s">
        <v>138</v>
      </c>
      <c r="L590" s="8">
        <v>8</v>
      </c>
      <c r="M590" s="8">
        <v>28712</v>
      </c>
      <c r="N590" s="9"/>
      <c r="O590" s="8">
        <v>5508</v>
      </c>
      <c r="P590" s="9"/>
      <c r="Q590" s="8">
        <v>483</v>
      </c>
      <c r="R590" s="9"/>
      <c r="S590" s="8">
        <v>4080</v>
      </c>
      <c r="T590" s="9"/>
      <c r="U590" s="8">
        <v>0</v>
      </c>
      <c r="V590" s="9"/>
      <c r="W590" s="33">
        <v>38783</v>
      </c>
      <c r="X590" s="9"/>
      <c r="Y590" s="30">
        <v>19.75</v>
      </c>
      <c r="Z590" s="9"/>
      <c r="AA590" s="30">
        <v>3.75</v>
      </c>
      <c r="AB590" s="9"/>
      <c r="AC590" s="30">
        <v>0.25</v>
      </c>
      <c r="AD590" s="9"/>
      <c r="AE590" s="30">
        <v>2.5</v>
      </c>
      <c r="AF590" s="9"/>
      <c r="AG590" s="30">
        <v>0</v>
      </c>
      <c r="AH590" s="9"/>
      <c r="AI590" s="32">
        <v>26.25</v>
      </c>
      <c r="AJ590" s="12"/>
      <c r="AK590" s="22">
        <v>471766</v>
      </c>
      <c r="AM590" s="22">
        <v>140739</v>
      </c>
      <c r="AO590" s="22">
        <v>5707</v>
      </c>
      <c r="AQ590" s="22">
        <v>64465</v>
      </c>
      <c r="AS590" s="26">
        <v>682677</v>
      </c>
      <c r="AU590" s="23">
        <v>16.431000000000001</v>
      </c>
      <c r="AW590" s="23">
        <v>25.5517</v>
      </c>
      <c r="AY590" s="23">
        <v>11.8157</v>
      </c>
      <c r="BA590" s="23">
        <v>15.8002</v>
      </c>
      <c r="BC590" s="24">
        <v>17.602499999999999</v>
      </c>
      <c r="BE590" s="1" t="str">
        <f t="shared" si="9"/>
        <v>No</v>
      </c>
    </row>
    <row r="591" spans="1:57" ht="11.25" customHeight="1">
      <c r="A591" s="7" t="s">
        <v>1095</v>
      </c>
      <c r="B591" s="7" t="s">
        <v>244</v>
      </c>
      <c r="C591" s="37" t="s">
        <v>12</v>
      </c>
      <c r="D591" s="296">
        <v>9086</v>
      </c>
      <c r="E591" s="297">
        <v>90086</v>
      </c>
      <c r="F591" s="27" t="s">
        <v>140</v>
      </c>
      <c r="G591" s="73" t="s">
        <v>137</v>
      </c>
      <c r="H591" s="35">
        <v>1932666</v>
      </c>
      <c r="I591" s="35">
        <v>27</v>
      </c>
      <c r="J591" s="37" t="s">
        <v>9</v>
      </c>
      <c r="K591" s="37" t="s">
        <v>138</v>
      </c>
      <c r="L591" s="8">
        <v>27</v>
      </c>
      <c r="M591" s="8">
        <v>74727</v>
      </c>
      <c r="N591" s="9"/>
      <c r="O591" s="8">
        <v>1937</v>
      </c>
      <c r="P591" s="9"/>
      <c r="Q591" s="8">
        <v>0</v>
      </c>
      <c r="R591" s="9"/>
      <c r="S591" s="8">
        <v>6669</v>
      </c>
      <c r="T591" s="9"/>
      <c r="U591" s="8">
        <v>0</v>
      </c>
      <c r="V591" s="9"/>
      <c r="W591" s="33">
        <v>83333</v>
      </c>
      <c r="X591" s="9"/>
      <c r="Y591" s="30">
        <v>47</v>
      </c>
      <c r="Z591" s="9"/>
      <c r="AA591" s="30">
        <v>2</v>
      </c>
      <c r="AB591" s="9"/>
      <c r="AC591" s="30">
        <v>0</v>
      </c>
      <c r="AD591" s="9"/>
      <c r="AE591" s="30">
        <v>4.8</v>
      </c>
      <c r="AF591" s="9"/>
      <c r="AG591" s="30">
        <v>0</v>
      </c>
      <c r="AH591" s="9"/>
      <c r="AI591" s="32">
        <v>53.8</v>
      </c>
      <c r="AJ591" s="12"/>
      <c r="AK591" s="22">
        <v>984233</v>
      </c>
      <c r="AM591" s="22">
        <v>143880</v>
      </c>
      <c r="AO591" s="22">
        <v>0</v>
      </c>
      <c r="AQ591" s="22">
        <v>258386</v>
      </c>
      <c r="AS591" s="26">
        <v>1386499</v>
      </c>
      <c r="AU591" s="23">
        <v>13.170999999999999</v>
      </c>
      <c r="AW591" s="23">
        <v>74.279799999999994</v>
      </c>
      <c r="BA591" s="23">
        <v>38.744300000000003</v>
      </c>
      <c r="BC591" s="24">
        <v>16.638100000000001</v>
      </c>
      <c r="BE591" s="1" t="str">
        <f t="shared" si="9"/>
        <v>No</v>
      </c>
    </row>
    <row r="592" spans="1:57" ht="11.25" customHeight="1">
      <c r="A592" s="7" t="s">
        <v>1094</v>
      </c>
      <c r="B592" s="7" t="s">
        <v>401</v>
      </c>
      <c r="C592" s="37" t="s">
        <v>8</v>
      </c>
      <c r="D592" s="296">
        <v>4044</v>
      </c>
      <c r="E592" s="297">
        <v>40044</v>
      </c>
      <c r="F592" s="27" t="s">
        <v>140</v>
      </c>
      <c r="G592" s="73" t="s">
        <v>137</v>
      </c>
      <c r="H592" s="35">
        <v>263907</v>
      </c>
      <c r="I592" s="35">
        <v>27</v>
      </c>
      <c r="J592" s="37" t="s">
        <v>6</v>
      </c>
      <c r="K592" s="37" t="s">
        <v>138</v>
      </c>
      <c r="L592" s="8">
        <v>19</v>
      </c>
      <c r="M592" s="8">
        <v>111761</v>
      </c>
      <c r="N592" s="9"/>
      <c r="O592" s="8">
        <v>19281</v>
      </c>
      <c r="P592" s="9"/>
      <c r="Q592" s="8">
        <v>3307</v>
      </c>
      <c r="R592" s="9"/>
      <c r="S592" s="8">
        <v>13603</v>
      </c>
      <c r="T592" s="9"/>
      <c r="U592" s="8">
        <v>0</v>
      </c>
      <c r="V592" s="9"/>
      <c r="W592" s="33">
        <v>147952</v>
      </c>
      <c r="X592" s="9"/>
      <c r="Y592" s="30">
        <v>69</v>
      </c>
      <c r="Z592" s="9"/>
      <c r="AA592" s="30">
        <v>11.25</v>
      </c>
      <c r="AB592" s="9"/>
      <c r="AC592" s="30">
        <v>1.75</v>
      </c>
      <c r="AD592" s="9"/>
      <c r="AE592" s="30">
        <v>9.5</v>
      </c>
      <c r="AF592" s="9"/>
      <c r="AG592" s="30">
        <v>0</v>
      </c>
      <c r="AH592" s="9"/>
      <c r="AI592" s="32">
        <v>91.5</v>
      </c>
      <c r="AJ592" s="12"/>
      <c r="AK592" s="22">
        <v>2430692</v>
      </c>
      <c r="AM592" s="22">
        <v>401142</v>
      </c>
      <c r="AO592" s="22">
        <v>40484</v>
      </c>
      <c r="AQ592" s="22">
        <v>274823</v>
      </c>
      <c r="AS592" s="26">
        <v>3147141</v>
      </c>
      <c r="AU592" s="23">
        <v>21.748999999999999</v>
      </c>
      <c r="AW592" s="23">
        <v>20.805</v>
      </c>
      <c r="AY592" s="23">
        <v>12.241899999999999</v>
      </c>
      <c r="BA592" s="23">
        <v>20.203099999999999</v>
      </c>
      <c r="BC592" s="24">
        <v>21.2714</v>
      </c>
      <c r="BE592" s="1" t="str">
        <f t="shared" si="9"/>
        <v>No</v>
      </c>
    </row>
    <row r="593" spans="1:57" ht="11.25" customHeight="1">
      <c r="A593" s="7" t="s">
        <v>155</v>
      </c>
      <c r="B593" s="7" t="s">
        <v>156</v>
      </c>
      <c r="C593" s="37" t="s">
        <v>54</v>
      </c>
      <c r="D593" s="296">
        <v>2177</v>
      </c>
      <c r="E593" s="297">
        <v>20177</v>
      </c>
      <c r="F593" s="27" t="s">
        <v>149</v>
      </c>
      <c r="G593" s="73" t="s">
        <v>137</v>
      </c>
      <c r="H593" s="35">
        <v>18351295</v>
      </c>
      <c r="I593" s="35">
        <v>26</v>
      </c>
      <c r="J593" s="37" t="s">
        <v>13</v>
      </c>
      <c r="K593" s="37" t="s">
        <v>138</v>
      </c>
      <c r="L593" s="8">
        <v>26</v>
      </c>
      <c r="M593" s="8">
        <v>156150</v>
      </c>
      <c r="N593" s="9"/>
      <c r="O593" s="8">
        <v>76925</v>
      </c>
      <c r="P593" s="9"/>
      <c r="Q593" s="8">
        <v>0</v>
      </c>
      <c r="R593" s="9"/>
      <c r="S593" s="8">
        <v>47170</v>
      </c>
      <c r="T593" s="9"/>
      <c r="U593" s="8">
        <v>0</v>
      </c>
      <c r="V593" s="9"/>
      <c r="W593" s="33">
        <v>280245</v>
      </c>
      <c r="X593" s="9"/>
      <c r="Y593" s="30">
        <v>74.010000000000005</v>
      </c>
      <c r="Z593" s="9"/>
      <c r="AA593" s="30">
        <v>41.51</v>
      </c>
      <c r="AB593" s="9"/>
      <c r="AC593" s="30">
        <v>0</v>
      </c>
      <c r="AD593" s="9"/>
      <c r="AE593" s="30">
        <v>25.94</v>
      </c>
      <c r="AF593" s="9"/>
      <c r="AG593" s="30">
        <v>0</v>
      </c>
      <c r="AH593" s="9"/>
      <c r="AI593" s="32">
        <v>141.46</v>
      </c>
      <c r="AJ593" s="12"/>
      <c r="AK593" s="22">
        <v>3410260</v>
      </c>
      <c r="AM593" s="22">
        <v>1913299</v>
      </c>
      <c r="AO593" s="22">
        <v>0</v>
      </c>
      <c r="AQ593" s="22">
        <v>1635641</v>
      </c>
      <c r="AS593" s="26">
        <v>6959200</v>
      </c>
      <c r="AU593" s="23">
        <v>21.839600000000001</v>
      </c>
      <c r="AW593" s="23">
        <v>24.872299999999999</v>
      </c>
      <c r="BA593" s="23">
        <v>34.6755</v>
      </c>
      <c r="BC593" s="24">
        <v>24.832599999999999</v>
      </c>
      <c r="BE593" s="1" t="str">
        <f t="shared" si="9"/>
        <v>No</v>
      </c>
    </row>
    <row r="594" spans="1:57" ht="11.25" customHeight="1">
      <c r="A594" s="7" t="s">
        <v>1096</v>
      </c>
      <c r="B594" s="7" t="s">
        <v>334</v>
      </c>
      <c r="C594" s="37" t="s">
        <v>29</v>
      </c>
      <c r="D594" s="296">
        <v>7045</v>
      </c>
      <c r="E594" s="297">
        <v>70045</v>
      </c>
      <c r="F594" s="27" t="s">
        <v>140</v>
      </c>
      <c r="G594" s="73" t="s">
        <v>137</v>
      </c>
      <c r="H594" s="35">
        <v>106621</v>
      </c>
      <c r="I594" s="35">
        <v>26</v>
      </c>
      <c r="J594" s="37" t="s">
        <v>9</v>
      </c>
      <c r="K594" s="37" t="s">
        <v>138</v>
      </c>
      <c r="L594" s="8">
        <v>25</v>
      </c>
      <c r="M594" s="8">
        <v>63984</v>
      </c>
      <c r="N594" s="9"/>
      <c r="O594" s="8">
        <v>1380</v>
      </c>
      <c r="P594" s="9"/>
      <c r="Q594" s="8">
        <v>0</v>
      </c>
      <c r="R594" s="9"/>
      <c r="S594" s="8">
        <v>4832</v>
      </c>
      <c r="T594" s="9"/>
      <c r="U594" s="8">
        <v>0</v>
      </c>
      <c r="V594" s="9"/>
      <c r="W594" s="33">
        <v>70196</v>
      </c>
      <c r="X594" s="9"/>
      <c r="Y594" s="30">
        <v>55.65</v>
      </c>
      <c r="Z594" s="9"/>
      <c r="AA594" s="30">
        <v>1.99</v>
      </c>
      <c r="AB594" s="9"/>
      <c r="AC594" s="30">
        <v>0</v>
      </c>
      <c r="AD594" s="9"/>
      <c r="AE594" s="30">
        <v>3.98</v>
      </c>
      <c r="AF594" s="9"/>
      <c r="AG594" s="30">
        <v>0</v>
      </c>
      <c r="AH594" s="9"/>
      <c r="AI594" s="32">
        <v>61.62</v>
      </c>
      <c r="AJ594" s="12"/>
      <c r="AK594" s="22">
        <v>1339722</v>
      </c>
      <c r="AM594" s="22">
        <v>35201</v>
      </c>
      <c r="AO594" s="22">
        <v>0</v>
      </c>
      <c r="AQ594" s="22">
        <v>194629</v>
      </c>
      <c r="AS594" s="26">
        <v>1569552</v>
      </c>
      <c r="AU594" s="23">
        <v>20.938400000000001</v>
      </c>
      <c r="AW594" s="23">
        <v>25.507999999999999</v>
      </c>
      <c r="BA594" s="23">
        <v>40.279200000000003</v>
      </c>
      <c r="BC594" s="24">
        <v>22.3596</v>
      </c>
      <c r="BE594" s="1" t="str">
        <f t="shared" si="9"/>
        <v>No</v>
      </c>
    </row>
    <row r="595" spans="1:57" ht="11.25" customHeight="1">
      <c r="A595" s="7" t="s">
        <v>1096</v>
      </c>
      <c r="B595" s="7" t="s">
        <v>334</v>
      </c>
      <c r="C595" s="37" t="s">
        <v>29</v>
      </c>
      <c r="D595" s="296">
        <v>7045</v>
      </c>
      <c r="E595" s="297">
        <v>70045</v>
      </c>
      <c r="F595" s="27" t="s">
        <v>140</v>
      </c>
      <c r="G595" s="73" t="s">
        <v>137</v>
      </c>
      <c r="H595" s="35">
        <v>106621</v>
      </c>
      <c r="I595" s="35">
        <v>26</v>
      </c>
      <c r="J595" s="37" t="s">
        <v>6</v>
      </c>
      <c r="K595" s="37" t="s">
        <v>138</v>
      </c>
      <c r="L595" s="8">
        <v>1</v>
      </c>
      <c r="M595" s="8">
        <v>199</v>
      </c>
      <c r="N595" s="9"/>
      <c r="O595" s="8">
        <v>3</v>
      </c>
      <c r="P595" s="9"/>
      <c r="Q595" s="8">
        <v>0</v>
      </c>
      <c r="R595" s="9"/>
      <c r="S595" s="8">
        <v>13</v>
      </c>
      <c r="T595" s="9"/>
      <c r="U595" s="8">
        <v>0</v>
      </c>
      <c r="V595" s="9"/>
      <c r="W595" s="33">
        <v>215</v>
      </c>
      <c r="X595" s="9"/>
      <c r="Y595" s="30">
        <v>0.1</v>
      </c>
      <c r="Z595" s="9"/>
      <c r="AA595" s="30">
        <v>0.01</v>
      </c>
      <c r="AB595" s="9"/>
      <c r="AC595" s="30">
        <v>0</v>
      </c>
      <c r="AD595" s="9"/>
      <c r="AE595" s="30">
        <v>0.02</v>
      </c>
      <c r="AF595" s="9"/>
      <c r="AG595" s="30">
        <v>0</v>
      </c>
      <c r="AH595" s="9"/>
      <c r="AI595" s="32">
        <v>0.13</v>
      </c>
      <c r="AJ595" s="12"/>
      <c r="AK595" s="22">
        <v>3627</v>
      </c>
      <c r="AM595" s="22">
        <v>95</v>
      </c>
      <c r="AO595" s="22">
        <v>0</v>
      </c>
      <c r="AQ595" s="22">
        <v>526</v>
      </c>
      <c r="AS595" s="26">
        <v>4248</v>
      </c>
      <c r="AU595" s="23">
        <v>18.226099999999999</v>
      </c>
      <c r="AW595" s="23">
        <v>31.666699999999999</v>
      </c>
      <c r="BA595" s="23">
        <v>40.461500000000001</v>
      </c>
      <c r="BC595" s="24">
        <v>19.758099999999999</v>
      </c>
      <c r="BE595" s="1" t="str">
        <f t="shared" si="9"/>
        <v>No</v>
      </c>
    </row>
    <row r="596" spans="1:57" ht="11.25" customHeight="1">
      <c r="A596" s="7" t="s">
        <v>257</v>
      </c>
      <c r="B596" s="7" t="s">
        <v>258</v>
      </c>
      <c r="C596" s="37" t="s">
        <v>73</v>
      </c>
      <c r="D596" s="296">
        <v>16</v>
      </c>
      <c r="E596" s="297">
        <v>16</v>
      </c>
      <c r="F596" s="27" t="s">
        <v>140</v>
      </c>
      <c r="G596" s="73" t="s">
        <v>137</v>
      </c>
      <c r="H596" s="35">
        <v>63952</v>
      </c>
      <c r="I596" s="35">
        <v>25</v>
      </c>
      <c r="J596" s="37" t="s">
        <v>6</v>
      </c>
      <c r="K596" s="37" t="s">
        <v>138</v>
      </c>
      <c r="L596" s="8">
        <v>9</v>
      </c>
      <c r="M596" s="8">
        <v>36584</v>
      </c>
      <c r="N596" s="9"/>
      <c r="O596" s="8">
        <v>0</v>
      </c>
      <c r="P596" s="9"/>
      <c r="Q596" s="8">
        <v>1549</v>
      </c>
      <c r="R596" s="9"/>
      <c r="S596" s="8">
        <v>4398</v>
      </c>
      <c r="T596" s="9"/>
      <c r="U596" s="8">
        <v>0</v>
      </c>
      <c r="V596" s="9"/>
      <c r="W596" s="33">
        <v>42531</v>
      </c>
      <c r="X596" s="9"/>
      <c r="Y596" s="30">
        <v>23.19</v>
      </c>
      <c r="Z596" s="9"/>
      <c r="AA596" s="30">
        <v>0</v>
      </c>
      <c r="AB596" s="9"/>
      <c r="AC596" s="30">
        <v>0.81</v>
      </c>
      <c r="AD596" s="9"/>
      <c r="AE596" s="30">
        <v>2.11</v>
      </c>
      <c r="AF596" s="9"/>
      <c r="AG596" s="30">
        <v>0</v>
      </c>
      <c r="AH596" s="9"/>
      <c r="AI596" s="32">
        <v>26.11</v>
      </c>
      <c r="AJ596" s="12"/>
      <c r="AK596" s="22">
        <v>915377</v>
      </c>
      <c r="AM596" s="22">
        <v>0</v>
      </c>
      <c r="AO596" s="22">
        <v>36631</v>
      </c>
      <c r="AQ596" s="22">
        <v>149010</v>
      </c>
      <c r="AS596" s="26">
        <v>1101018</v>
      </c>
      <c r="AU596" s="23">
        <v>25.0212</v>
      </c>
      <c r="AY596" s="23">
        <v>23.648199999999999</v>
      </c>
      <c r="BA596" s="23">
        <v>33.881300000000003</v>
      </c>
      <c r="BC596" s="24">
        <v>25.8874</v>
      </c>
      <c r="BE596" s="1" t="str">
        <f t="shared" si="9"/>
        <v>No</v>
      </c>
    </row>
    <row r="597" spans="1:57" ht="11.25" customHeight="1">
      <c r="A597" s="7" t="s">
        <v>1097</v>
      </c>
      <c r="B597" s="7" t="s">
        <v>1098</v>
      </c>
      <c r="C597" s="37" t="s">
        <v>39</v>
      </c>
      <c r="D597" s="296"/>
      <c r="E597" s="297">
        <v>50522</v>
      </c>
      <c r="F597" s="27" t="s">
        <v>142</v>
      </c>
      <c r="G597" s="73" t="s">
        <v>137</v>
      </c>
      <c r="H597" s="35">
        <v>51240</v>
      </c>
      <c r="I597" s="35">
        <v>25</v>
      </c>
      <c r="J597" s="37" t="s">
        <v>6</v>
      </c>
      <c r="K597" s="37" t="s">
        <v>138</v>
      </c>
      <c r="L597" s="8">
        <v>8</v>
      </c>
      <c r="M597" s="8">
        <v>37968</v>
      </c>
      <c r="N597" s="9"/>
      <c r="O597" s="8">
        <v>8793</v>
      </c>
      <c r="P597" s="9"/>
      <c r="Q597" s="8">
        <v>1884</v>
      </c>
      <c r="R597" s="9"/>
      <c r="S597" s="8">
        <v>1823</v>
      </c>
      <c r="T597" s="9"/>
      <c r="U597" s="8">
        <v>0</v>
      </c>
      <c r="V597" s="9"/>
      <c r="W597" s="33">
        <v>50468</v>
      </c>
      <c r="X597" s="9"/>
      <c r="Y597" s="30">
        <v>22.3</v>
      </c>
      <c r="Z597" s="9"/>
      <c r="AA597" s="30">
        <v>4.8</v>
      </c>
      <c r="AB597" s="9"/>
      <c r="AC597" s="30">
        <v>1.75</v>
      </c>
      <c r="AD597" s="9"/>
      <c r="AE597" s="30">
        <v>0.87</v>
      </c>
      <c r="AF597" s="9"/>
      <c r="AG597" s="30">
        <v>0</v>
      </c>
      <c r="AH597" s="9"/>
      <c r="AI597" s="32">
        <v>29.72</v>
      </c>
      <c r="AJ597" s="12"/>
      <c r="AK597" s="22">
        <v>544590</v>
      </c>
      <c r="AM597" s="22">
        <v>160818</v>
      </c>
      <c r="AO597" s="22">
        <v>26051</v>
      </c>
      <c r="AQ597" s="22">
        <v>45940</v>
      </c>
      <c r="AS597" s="26">
        <v>777399</v>
      </c>
      <c r="AU597" s="23">
        <v>14.343400000000001</v>
      </c>
      <c r="AW597" s="23">
        <v>18.289300000000001</v>
      </c>
      <c r="AY597" s="23">
        <v>13.827500000000001</v>
      </c>
      <c r="BA597" s="23">
        <v>25.200199999999999</v>
      </c>
      <c r="BC597" s="24">
        <v>15.4038</v>
      </c>
      <c r="BE597" s="1" t="str">
        <f t="shared" si="9"/>
        <v>No</v>
      </c>
    </row>
    <row r="598" spans="1:57" ht="11.25" customHeight="1">
      <c r="A598" s="7" t="s">
        <v>1099</v>
      </c>
      <c r="B598" s="7" t="s">
        <v>157</v>
      </c>
      <c r="C598" s="37" t="s">
        <v>54</v>
      </c>
      <c r="D598" s="296">
        <v>2178</v>
      </c>
      <c r="E598" s="297">
        <v>20178</v>
      </c>
      <c r="F598" s="27" t="s">
        <v>140</v>
      </c>
      <c r="G598" s="73" t="s">
        <v>137</v>
      </c>
      <c r="H598" s="35">
        <v>423566</v>
      </c>
      <c r="I598" s="35">
        <v>25</v>
      </c>
      <c r="J598" s="37" t="s">
        <v>9</v>
      </c>
      <c r="K598" s="37" t="s">
        <v>138</v>
      </c>
      <c r="L598" s="8">
        <v>5</v>
      </c>
      <c r="M598" s="8">
        <v>11429</v>
      </c>
      <c r="N598" s="9"/>
      <c r="O598" s="8">
        <v>1753</v>
      </c>
      <c r="P598" s="9"/>
      <c r="Q598" s="8">
        <v>154</v>
      </c>
      <c r="R598" s="9"/>
      <c r="S598" s="8">
        <v>608</v>
      </c>
      <c r="T598" s="9"/>
      <c r="U598" s="8">
        <v>0</v>
      </c>
      <c r="V598" s="9"/>
      <c r="W598" s="33">
        <v>13944</v>
      </c>
      <c r="X598" s="9"/>
      <c r="Y598" s="30">
        <v>6</v>
      </c>
      <c r="Z598" s="9"/>
      <c r="AA598" s="30">
        <v>1</v>
      </c>
      <c r="AB598" s="9"/>
      <c r="AC598" s="30">
        <v>0.1</v>
      </c>
      <c r="AD598" s="9"/>
      <c r="AE598" s="30">
        <v>0.4</v>
      </c>
      <c r="AF598" s="9"/>
      <c r="AG598" s="30">
        <v>0</v>
      </c>
      <c r="AH598" s="9"/>
      <c r="AI598" s="32">
        <v>7.5</v>
      </c>
      <c r="AJ598" s="12"/>
      <c r="AK598" s="22">
        <v>258948</v>
      </c>
      <c r="AM598" s="22">
        <v>46195</v>
      </c>
      <c r="AO598" s="22">
        <v>4022</v>
      </c>
      <c r="AQ598" s="22">
        <v>21815</v>
      </c>
      <c r="AS598" s="26">
        <v>330980</v>
      </c>
      <c r="AU598" s="23">
        <v>22.6571</v>
      </c>
      <c r="AW598" s="23">
        <v>26.352</v>
      </c>
      <c r="AY598" s="23">
        <v>26.116900000000001</v>
      </c>
      <c r="BA598" s="23">
        <v>35.879899999999999</v>
      </c>
      <c r="BC598" s="24">
        <v>23.7364</v>
      </c>
      <c r="BE598" s="1" t="str">
        <f t="shared" si="9"/>
        <v>No</v>
      </c>
    </row>
    <row r="599" spans="1:57" ht="11.25" customHeight="1">
      <c r="A599" s="7" t="s">
        <v>1100</v>
      </c>
      <c r="B599" s="7" t="s">
        <v>1101</v>
      </c>
      <c r="C599" s="37" t="s">
        <v>627</v>
      </c>
      <c r="D599" s="296" t="s">
        <v>1102</v>
      </c>
      <c r="E599" s="297">
        <v>91092</v>
      </c>
      <c r="F599" s="27" t="s">
        <v>142</v>
      </c>
      <c r="G599" s="73" t="s">
        <v>137</v>
      </c>
      <c r="H599" s="35">
        <v>210000</v>
      </c>
      <c r="I599" s="35">
        <v>25</v>
      </c>
      <c r="J599" s="37" t="s">
        <v>9</v>
      </c>
      <c r="K599" s="37" t="s">
        <v>138</v>
      </c>
      <c r="L599" s="8">
        <v>4</v>
      </c>
      <c r="M599" s="8">
        <v>10686</v>
      </c>
      <c r="N599" s="9"/>
      <c r="O599" s="8">
        <v>1208</v>
      </c>
      <c r="P599" s="9"/>
      <c r="Q599" s="8">
        <v>611</v>
      </c>
      <c r="R599" s="9"/>
      <c r="S599" s="8">
        <v>1584</v>
      </c>
      <c r="T599" s="9"/>
      <c r="U599" s="8">
        <v>0</v>
      </c>
      <c r="V599" s="9"/>
      <c r="W599" s="33">
        <v>14089</v>
      </c>
      <c r="X599" s="9"/>
      <c r="Y599" s="30">
        <v>3.77</v>
      </c>
      <c r="Z599" s="9"/>
      <c r="AA599" s="30">
        <v>0.55000000000000004</v>
      </c>
      <c r="AB599" s="9"/>
      <c r="AC599" s="30">
        <v>0.37</v>
      </c>
      <c r="AD599" s="9"/>
      <c r="AE599" s="30">
        <v>1.26</v>
      </c>
      <c r="AF599" s="9"/>
      <c r="AG599" s="30">
        <v>0</v>
      </c>
      <c r="AH599" s="9"/>
      <c r="AI599" s="32">
        <v>5.95</v>
      </c>
      <c r="AJ599" s="12"/>
      <c r="AK599" s="22">
        <v>155912</v>
      </c>
      <c r="AM599" s="22">
        <v>22151</v>
      </c>
      <c r="AO599" s="22">
        <v>6741</v>
      </c>
      <c r="AQ599" s="22">
        <v>36772</v>
      </c>
      <c r="AS599" s="26">
        <v>221576</v>
      </c>
      <c r="AU599" s="23">
        <v>14.590299999999999</v>
      </c>
      <c r="AW599" s="23">
        <v>18.3369</v>
      </c>
      <c r="AY599" s="23">
        <v>11.0327</v>
      </c>
      <c r="BA599" s="23">
        <v>23.214600000000001</v>
      </c>
      <c r="BC599" s="24">
        <v>15.726900000000001</v>
      </c>
      <c r="BE599" s="1" t="str">
        <f t="shared" si="9"/>
        <v>No</v>
      </c>
    </row>
    <row r="600" spans="1:57" ht="11.25" customHeight="1">
      <c r="A600" s="7" t="s">
        <v>1103</v>
      </c>
      <c r="B600" s="7" t="s">
        <v>171</v>
      </c>
      <c r="C600" s="37" t="s">
        <v>28</v>
      </c>
      <c r="D600" s="296">
        <v>4047</v>
      </c>
      <c r="E600" s="297">
        <v>40047</v>
      </c>
      <c r="F600" s="27" t="s">
        <v>140</v>
      </c>
      <c r="G600" s="73" t="s">
        <v>137</v>
      </c>
      <c r="H600" s="35">
        <v>128754</v>
      </c>
      <c r="I600" s="35">
        <v>25</v>
      </c>
      <c r="J600" s="37" t="s">
        <v>9</v>
      </c>
      <c r="K600" s="37" t="s">
        <v>138</v>
      </c>
      <c r="L600" s="8">
        <v>3</v>
      </c>
      <c r="M600" s="8">
        <v>12834</v>
      </c>
      <c r="N600" s="9"/>
      <c r="O600" s="8">
        <v>1671</v>
      </c>
      <c r="P600" s="9"/>
      <c r="Q600" s="8">
        <v>718</v>
      </c>
      <c r="R600" s="9"/>
      <c r="S600" s="8">
        <v>662</v>
      </c>
      <c r="T600" s="9"/>
      <c r="U600" s="8">
        <v>278</v>
      </c>
      <c r="V600" s="9"/>
      <c r="W600" s="33">
        <v>16163</v>
      </c>
      <c r="X600" s="9"/>
      <c r="Y600" s="30">
        <v>7.4</v>
      </c>
      <c r="Z600" s="9"/>
      <c r="AA600" s="30">
        <v>1</v>
      </c>
      <c r="AB600" s="9"/>
      <c r="AC600" s="30">
        <v>0.55000000000000004</v>
      </c>
      <c r="AD600" s="9"/>
      <c r="AE600" s="30">
        <v>0.45</v>
      </c>
      <c r="AF600" s="9"/>
      <c r="AG600" s="30">
        <v>0.15</v>
      </c>
      <c r="AH600" s="9"/>
      <c r="AI600" s="32">
        <v>9.5500000000000007</v>
      </c>
      <c r="AJ600" s="12"/>
      <c r="AK600" s="22">
        <v>301364</v>
      </c>
      <c r="AM600" s="22">
        <v>41723</v>
      </c>
      <c r="AO600" s="22">
        <v>10634</v>
      </c>
      <c r="AQ600" s="22">
        <v>16455</v>
      </c>
      <c r="AS600" s="26">
        <v>370176</v>
      </c>
      <c r="AU600" s="23">
        <v>23.4817</v>
      </c>
      <c r="AW600" s="23">
        <v>24.968900000000001</v>
      </c>
      <c r="AY600" s="23">
        <v>14.810600000000001</v>
      </c>
      <c r="BA600" s="23">
        <v>24.8565</v>
      </c>
      <c r="BC600" s="24">
        <v>22.902699999999999</v>
      </c>
      <c r="BE600" s="1" t="str">
        <f t="shared" si="9"/>
        <v>No</v>
      </c>
    </row>
    <row r="601" spans="1:57" ht="11.25" customHeight="1">
      <c r="A601" s="7" t="s">
        <v>1100</v>
      </c>
      <c r="B601" s="7" t="s">
        <v>1101</v>
      </c>
      <c r="C601" s="37" t="s">
        <v>627</v>
      </c>
      <c r="D601" s="296" t="s">
        <v>1102</v>
      </c>
      <c r="E601" s="297">
        <v>91092</v>
      </c>
      <c r="F601" s="27" t="s">
        <v>142</v>
      </c>
      <c r="G601" s="73" t="s">
        <v>137</v>
      </c>
      <c r="H601" s="35">
        <v>210000</v>
      </c>
      <c r="I601" s="35">
        <v>25</v>
      </c>
      <c r="J601" s="37" t="s">
        <v>13</v>
      </c>
      <c r="K601" s="37" t="s">
        <v>138</v>
      </c>
      <c r="L601" s="8">
        <v>3</v>
      </c>
      <c r="M601" s="8">
        <v>19913</v>
      </c>
      <c r="N601" s="9"/>
      <c r="O601" s="8">
        <v>4371</v>
      </c>
      <c r="P601" s="9"/>
      <c r="Q601" s="8">
        <v>2211</v>
      </c>
      <c r="R601" s="9"/>
      <c r="S601" s="8">
        <v>5726</v>
      </c>
      <c r="T601" s="9"/>
      <c r="U601" s="8">
        <v>0</v>
      </c>
      <c r="V601" s="9"/>
      <c r="W601" s="33">
        <v>32221</v>
      </c>
      <c r="X601" s="9"/>
      <c r="Y601" s="30">
        <v>14.04</v>
      </c>
      <c r="Z601" s="9"/>
      <c r="AA601" s="30">
        <v>1.63</v>
      </c>
      <c r="AB601" s="9"/>
      <c r="AC601" s="30">
        <v>0.98</v>
      </c>
      <c r="AD601" s="9"/>
      <c r="AE601" s="30">
        <v>4.25</v>
      </c>
      <c r="AF601" s="9"/>
      <c r="AG601" s="30">
        <v>0</v>
      </c>
      <c r="AH601" s="9"/>
      <c r="AI601" s="32">
        <v>20.9</v>
      </c>
      <c r="AJ601" s="12"/>
      <c r="AK601" s="22">
        <v>451508</v>
      </c>
      <c r="AM601" s="22">
        <v>89584</v>
      </c>
      <c r="AO601" s="22">
        <v>44792</v>
      </c>
      <c r="AQ601" s="22">
        <v>179168</v>
      </c>
      <c r="AS601" s="26">
        <v>765052</v>
      </c>
      <c r="AU601" s="23">
        <v>22.673999999999999</v>
      </c>
      <c r="AW601" s="23">
        <v>20.495100000000001</v>
      </c>
      <c r="AY601" s="23">
        <v>20.258700000000001</v>
      </c>
      <c r="BA601" s="23">
        <v>31.290299999999998</v>
      </c>
      <c r="BC601" s="24">
        <v>23.7439</v>
      </c>
      <c r="BE601" s="1" t="str">
        <f t="shared" si="9"/>
        <v>No</v>
      </c>
    </row>
    <row r="602" spans="1:57" ht="11.25" customHeight="1">
      <c r="A602" s="7" t="s">
        <v>938</v>
      </c>
      <c r="B602" s="7" t="s">
        <v>376</v>
      </c>
      <c r="C602" s="37" t="s">
        <v>40</v>
      </c>
      <c r="D602" s="296">
        <v>5218</v>
      </c>
      <c r="E602" s="297">
        <v>50515</v>
      </c>
      <c r="F602" s="27" t="s">
        <v>96</v>
      </c>
      <c r="G602" s="73" t="s">
        <v>137</v>
      </c>
      <c r="H602" s="35">
        <v>2650890</v>
      </c>
      <c r="I602" s="35">
        <v>25</v>
      </c>
      <c r="J602" s="37" t="s">
        <v>9</v>
      </c>
      <c r="K602" s="37" t="s">
        <v>138</v>
      </c>
      <c r="L602" s="8">
        <v>3</v>
      </c>
      <c r="M602" s="8">
        <v>8231</v>
      </c>
      <c r="N602" s="9"/>
      <c r="O602" s="8">
        <v>0</v>
      </c>
      <c r="P602" s="9"/>
      <c r="Q602" s="8">
        <v>0</v>
      </c>
      <c r="R602" s="9"/>
      <c r="S602" s="8">
        <v>2188</v>
      </c>
      <c r="T602" s="9"/>
      <c r="U602" s="8">
        <v>0</v>
      </c>
      <c r="V602" s="9"/>
      <c r="W602" s="33">
        <v>10419</v>
      </c>
      <c r="X602" s="9"/>
      <c r="Y602" s="30">
        <v>33</v>
      </c>
      <c r="Z602" s="9"/>
      <c r="AA602" s="30">
        <v>0</v>
      </c>
      <c r="AB602" s="9"/>
      <c r="AC602" s="30">
        <v>0</v>
      </c>
      <c r="AD602" s="9"/>
      <c r="AE602" s="30">
        <v>2</v>
      </c>
      <c r="AF602" s="9"/>
      <c r="AG602" s="30">
        <v>0</v>
      </c>
      <c r="AH602" s="9"/>
      <c r="AI602" s="32">
        <v>35</v>
      </c>
      <c r="AJ602" s="12"/>
      <c r="AK602" s="22">
        <v>141853</v>
      </c>
      <c r="AM602" s="22">
        <v>0</v>
      </c>
      <c r="AO602" s="22">
        <v>0</v>
      </c>
      <c r="AQ602" s="22">
        <v>40261</v>
      </c>
      <c r="AS602" s="26">
        <v>182114</v>
      </c>
      <c r="AU602" s="23">
        <v>17.234000000000002</v>
      </c>
      <c r="BA602" s="23">
        <v>18.4008</v>
      </c>
      <c r="BC602" s="24">
        <v>17.478999999999999</v>
      </c>
      <c r="BE602" s="1" t="str">
        <f t="shared" si="9"/>
        <v>No</v>
      </c>
    </row>
    <row r="603" spans="1:57" ht="11.25" customHeight="1">
      <c r="A603" s="7" t="s">
        <v>1103</v>
      </c>
      <c r="B603" s="7" t="s">
        <v>171</v>
      </c>
      <c r="C603" s="37" t="s">
        <v>28</v>
      </c>
      <c r="D603" s="296">
        <v>4047</v>
      </c>
      <c r="E603" s="297">
        <v>40047</v>
      </c>
      <c r="F603" s="27" t="s">
        <v>140</v>
      </c>
      <c r="G603" s="73" t="s">
        <v>137</v>
      </c>
      <c r="H603" s="35">
        <v>128754</v>
      </c>
      <c r="I603" s="35">
        <v>25</v>
      </c>
      <c r="J603" s="37" t="s">
        <v>6</v>
      </c>
      <c r="K603" s="37" t="s">
        <v>138</v>
      </c>
      <c r="L603" s="8">
        <v>22</v>
      </c>
      <c r="M603" s="8">
        <v>103257</v>
      </c>
      <c r="N603" s="9"/>
      <c r="O603" s="8">
        <v>14545</v>
      </c>
      <c r="P603" s="9"/>
      <c r="Q603" s="8">
        <v>7820</v>
      </c>
      <c r="R603" s="9"/>
      <c r="S603" s="8">
        <v>7072</v>
      </c>
      <c r="T603" s="9"/>
      <c r="U603" s="8">
        <v>278</v>
      </c>
      <c r="V603" s="9"/>
      <c r="W603" s="33">
        <v>132972</v>
      </c>
      <c r="X603" s="9"/>
      <c r="Y603" s="30">
        <v>70.180000000000007</v>
      </c>
      <c r="Z603" s="9"/>
      <c r="AA603" s="30">
        <v>9</v>
      </c>
      <c r="AB603" s="9"/>
      <c r="AC603" s="30">
        <v>4.45</v>
      </c>
      <c r="AD603" s="9"/>
      <c r="AE603" s="30">
        <v>3.55</v>
      </c>
      <c r="AF603" s="9"/>
      <c r="AG603" s="30">
        <v>0.15</v>
      </c>
      <c r="AH603" s="9"/>
      <c r="AI603" s="32">
        <v>87.33</v>
      </c>
      <c r="AJ603" s="12"/>
      <c r="AK603" s="22">
        <v>1872907</v>
      </c>
      <c r="AM603" s="22">
        <v>375507</v>
      </c>
      <c r="AO603" s="22">
        <v>95709</v>
      </c>
      <c r="AQ603" s="22">
        <v>148097</v>
      </c>
      <c r="AS603" s="26">
        <v>2492220</v>
      </c>
      <c r="AU603" s="23">
        <v>18.138300000000001</v>
      </c>
      <c r="AW603" s="23">
        <v>25.8169</v>
      </c>
      <c r="AY603" s="23">
        <v>12.239000000000001</v>
      </c>
      <c r="BA603" s="23">
        <v>20.941299999999998</v>
      </c>
      <c r="BC603" s="24">
        <v>18.7424</v>
      </c>
      <c r="BE603" s="1" t="str">
        <f t="shared" si="9"/>
        <v>No</v>
      </c>
    </row>
    <row r="604" spans="1:57" ht="11.25" customHeight="1">
      <c r="A604" s="7" t="s">
        <v>1099</v>
      </c>
      <c r="B604" s="7" t="s">
        <v>157</v>
      </c>
      <c r="C604" s="37" t="s">
        <v>54</v>
      </c>
      <c r="D604" s="296">
        <v>2178</v>
      </c>
      <c r="E604" s="297">
        <v>20178</v>
      </c>
      <c r="F604" s="27" t="s">
        <v>140</v>
      </c>
      <c r="G604" s="73" t="s">
        <v>137</v>
      </c>
      <c r="H604" s="35">
        <v>423566</v>
      </c>
      <c r="I604" s="35">
        <v>25</v>
      </c>
      <c r="J604" s="37" t="s">
        <v>6</v>
      </c>
      <c r="K604" s="37" t="s">
        <v>138</v>
      </c>
      <c r="L604" s="8">
        <v>20</v>
      </c>
      <c r="M604" s="8">
        <v>72340</v>
      </c>
      <c r="N604" s="9"/>
      <c r="O604" s="8">
        <v>10769</v>
      </c>
      <c r="P604" s="9"/>
      <c r="Q604" s="8">
        <v>1383</v>
      </c>
      <c r="R604" s="9"/>
      <c r="S604" s="8">
        <v>7931</v>
      </c>
      <c r="T604" s="9"/>
      <c r="U604" s="8">
        <v>527</v>
      </c>
      <c r="V604" s="9"/>
      <c r="W604" s="33">
        <v>92950</v>
      </c>
      <c r="X604" s="9"/>
      <c r="Y604" s="30">
        <v>43</v>
      </c>
      <c r="Z604" s="9"/>
      <c r="AA604" s="30">
        <v>6</v>
      </c>
      <c r="AB604" s="9"/>
      <c r="AC604" s="30">
        <v>0.9</v>
      </c>
      <c r="AD604" s="9"/>
      <c r="AE604" s="30">
        <v>5.25</v>
      </c>
      <c r="AF604" s="9"/>
      <c r="AG604" s="30">
        <v>0.35</v>
      </c>
      <c r="AH604" s="9"/>
      <c r="AI604" s="32">
        <v>55.5</v>
      </c>
      <c r="AJ604" s="12"/>
      <c r="AK604" s="22">
        <v>1448259</v>
      </c>
      <c r="AM604" s="22">
        <v>283767</v>
      </c>
      <c r="AO604" s="22">
        <v>36196</v>
      </c>
      <c r="AQ604" s="22">
        <v>316566</v>
      </c>
      <c r="AS604" s="26">
        <v>2084788</v>
      </c>
      <c r="AU604" s="23">
        <v>20.020199999999999</v>
      </c>
      <c r="AW604" s="23">
        <v>26.3504</v>
      </c>
      <c r="AY604" s="23">
        <v>26.1721</v>
      </c>
      <c r="BA604" s="23">
        <v>39.914999999999999</v>
      </c>
      <c r="BC604" s="24">
        <v>22.429099999999998</v>
      </c>
      <c r="BE604" s="1" t="str">
        <f t="shared" si="9"/>
        <v>No</v>
      </c>
    </row>
    <row r="605" spans="1:57" ht="11.25" customHeight="1">
      <c r="A605" s="7" t="s">
        <v>1097</v>
      </c>
      <c r="B605" s="7" t="s">
        <v>1098</v>
      </c>
      <c r="C605" s="37" t="s">
        <v>39</v>
      </c>
      <c r="D605" s="296"/>
      <c r="E605" s="297">
        <v>50522</v>
      </c>
      <c r="F605" s="27" t="s">
        <v>142</v>
      </c>
      <c r="G605" s="73" t="s">
        <v>137</v>
      </c>
      <c r="H605" s="35">
        <v>51240</v>
      </c>
      <c r="I605" s="35">
        <v>25</v>
      </c>
      <c r="J605" s="37" t="s">
        <v>9</v>
      </c>
      <c r="K605" s="37" t="s">
        <v>138</v>
      </c>
      <c r="L605" s="8">
        <v>17</v>
      </c>
      <c r="M605" s="8">
        <v>43685</v>
      </c>
      <c r="N605" s="9"/>
      <c r="O605" s="8">
        <v>10116</v>
      </c>
      <c r="P605" s="9"/>
      <c r="Q605" s="8">
        <v>2168</v>
      </c>
      <c r="R605" s="9"/>
      <c r="S605" s="8">
        <v>2097</v>
      </c>
      <c r="T605" s="9"/>
      <c r="U605" s="8">
        <v>0</v>
      </c>
      <c r="V605" s="9"/>
      <c r="W605" s="33">
        <v>58066</v>
      </c>
      <c r="X605" s="9"/>
      <c r="Y605" s="30">
        <v>28.7</v>
      </c>
      <c r="Z605" s="9"/>
      <c r="AA605" s="30">
        <v>6.2</v>
      </c>
      <c r="AB605" s="9"/>
      <c r="AC605" s="30">
        <v>2.25</v>
      </c>
      <c r="AD605" s="9"/>
      <c r="AE605" s="30">
        <v>1.1299999999999999</v>
      </c>
      <c r="AF605" s="9"/>
      <c r="AG605" s="30">
        <v>0</v>
      </c>
      <c r="AH605" s="9"/>
      <c r="AI605" s="32">
        <v>38.28</v>
      </c>
      <c r="AJ605" s="12"/>
      <c r="AK605" s="22">
        <v>866289</v>
      </c>
      <c r="AM605" s="22">
        <v>185028</v>
      </c>
      <c r="AO605" s="22">
        <v>29972</v>
      </c>
      <c r="AQ605" s="22">
        <v>52855</v>
      </c>
      <c r="AS605" s="26">
        <v>1134144</v>
      </c>
      <c r="AU605" s="23">
        <v>19.830400000000001</v>
      </c>
      <c r="AW605" s="23">
        <v>18.290600000000001</v>
      </c>
      <c r="AY605" s="23">
        <v>13.8247</v>
      </c>
      <c r="BA605" s="23">
        <v>25.205100000000002</v>
      </c>
      <c r="BC605" s="24">
        <v>19.532</v>
      </c>
      <c r="BE605" s="1" t="str">
        <f t="shared" si="9"/>
        <v>No</v>
      </c>
    </row>
    <row r="606" spans="1:57" ht="11.25" customHeight="1">
      <c r="A606" s="7" t="s">
        <v>1100</v>
      </c>
      <c r="B606" s="7" t="s">
        <v>1101</v>
      </c>
      <c r="C606" s="37" t="s">
        <v>627</v>
      </c>
      <c r="D606" s="296" t="s">
        <v>1102</v>
      </c>
      <c r="E606" s="297">
        <v>91092</v>
      </c>
      <c r="F606" s="27" t="s">
        <v>142</v>
      </c>
      <c r="G606" s="73" t="s">
        <v>137</v>
      </c>
      <c r="H606" s="35">
        <v>210000</v>
      </c>
      <c r="I606" s="35">
        <v>25</v>
      </c>
      <c r="J606" s="37" t="s">
        <v>6</v>
      </c>
      <c r="K606" s="37" t="s">
        <v>138</v>
      </c>
      <c r="L606" s="8">
        <v>16</v>
      </c>
      <c r="M606" s="8">
        <v>51346</v>
      </c>
      <c r="N606" s="9"/>
      <c r="O606" s="8">
        <v>7803</v>
      </c>
      <c r="P606" s="9"/>
      <c r="Q606" s="8">
        <v>3948</v>
      </c>
      <c r="R606" s="9"/>
      <c r="S606" s="8">
        <v>12092</v>
      </c>
      <c r="T606" s="9"/>
      <c r="U606" s="8">
        <v>63</v>
      </c>
      <c r="V606" s="9"/>
      <c r="W606" s="33">
        <v>75252</v>
      </c>
      <c r="X606" s="9"/>
      <c r="Y606" s="30">
        <v>25.07</v>
      </c>
      <c r="Z606" s="9"/>
      <c r="AA606" s="30">
        <v>2.92</v>
      </c>
      <c r="AB606" s="9"/>
      <c r="AC606" s="30">
        <v>1.75</v>
      </c>
      <c r="AD606" s="9"/>
      <c r="AE606" s="30">
        <v>8.16</v>
      </c>
      <c r="AF606" s="9"/>
      <c r="AG606" s="30">
        <v>0.04</v>
      </c>
      <c r="AH606" s="9"/>
      <c r="AI606" s="32">
        <v>37.94</v>
      </c>
      <c r="AJ606" s="12"/>
      <c r="AK606" s="22">
        <v>818185</v>
      </c>
      <c r="AM606" s="22">
        <v>168519</v>
      </c>
      <c r="AO606" s="22">
        <v>84260</v>
      </c>
      <c r="AQ606" s="22">
        <v>338301</v>
      </c>
      <c r="AS606" s="26">
        <v>1409265</v>
      </c>
      <c r="AU606" s="23">
        <v>15.934699999999999</v>
      </c>
      <c r="AW606" s="23">
        <v>21.596699999999998</v>
      </c>
      <c r="AY606" s="23">
        <v>21.342500000000001</v>
      </c>
      <c r="BA606" s="23">
        <v>27.9773</v>
      </c>
      <c r="BC606" s="24">
        <v>18.7273</v>
      </c>
      <c r="BE606" s="1" t="str">
        <f t="shared" si="9"/>
        <v>No</v>
      </c>
    </row>
    <row r="607" spans="1:57" ht="11.25" customHeight="1">
      <c r="A607" s="7" t="s">
        <v>578</v>
      </c>
      <c r="B607" s="7" t="s">
        <v>579</v>
      </c>
      <c r="C607" s="37" t="s">
        <v>39</v>
      </c>
      <c r="D607" s="296">
        <v>5184</v>
      </c>
      <c r="E607" s="297">
        <v>50184</v>
      </c>
      <c r="F607" s="27" t="s">
        <v>142</v>
      </c>
      <c r="G607" s="73" t="s">
        <v>137</v>
      </c>
      <c r="H607" s="35">
        <v>99941</v>
      </c>
      <c r="I607" s="35">
        <v>24</v>
      </c>
      <c r="J607" s="37" t="s">
        <v>6</v>
      </c>
      <c r="K607" s="37" t="s">
        <v>138</v>
      </c>
      <c r="L607" s="8">
        <v>9</v>
      </c>
      <c r="M607" s="8">
        <v>48853</v>
      </c>
      <c r="N607" s="9"/>
      <c r="O607" s="8">
        <v>0</v>
      </c>
      <c r="P607" s="9"/>
      <c r="Q607" s="8">
        <v>3107</v>
      </c>
      <c r="R607" s="9"/>
      <c r="S607" s="8">
        <v>8459</v>
      </c>
      <c r="T607" s="9"/>
      <c r="U607" s="8">
        <v>0</v>
      </c>
      <c r="V607" s="9"/>
      <c r="W607" s="33">
        <v>60419</v>
      </c>
      <c r="X607" s="9"/>
      <c r="Y607" s="30">
        <v>27</v>
      </c>
      <c r="Z607" s="9"/>
      <c r="AA607" s="30">
        <v>0</v>
      </c>
      <c r="AB607" s="9"/>
      <c r="AC607" s="30">
        <v>3</v>
      </c>
      <c r="AD607" s="9"/>
      <c r="AE607" s="30">
        <v>4.5</v>
      </c>
      <c r="AF607" s="9"/>
      <c r="AG607" s="30">
        <v>0</v>
      </c>
      <c r="AH607" s="9"/>
      <c r="AI607" s="32">
        <v>34.5</v>
      </c>
      <c r="AJ607" s="12"/>
      <c r="AK607" s="22">
        <v>724054</v>
      </c>
      <c r="AM607" s="22">
        <v>0</v>
      </c>
      <c r="AO607" s="22">
        <v>43139</v>
      </c>
      <c r="AQ607" s="22">
        <v>165782</v>
      </c>
      <c r="AS607" s="26">
        <v>932975</v>
      </c>
      <c r="AU607" s="23">
        <v>14.821099999999999</v>
      </c>
      <c r="AY607" s="23">
        <v>13.884499999999999</v>
      </c>
      <c r="BA607" s="23">
        <v>19.598299999999998</v>
      </c>
      <c r="BC607" s="24">
        <v>15.441700000000001</v>
      </c>
      <c r="BE607" s="1" t="str">
        <f t="shared" si="9"/>
        <v>No</v>
      </c>
    </row>
    <row r="608" spans="1:57" ht="11.25" customHeight="1">
      <c r="A608" s="7" t="s">
        <v>563</v>
      </c>
      <c r="B608" s="7" t="s">
        <v>564</v>
      </c>
      <c r="C608" s="37" t="s">
        <v>61</v>
      </c>
      <c r="D608" s="296">
        <v>3095</v>
      </c>
      <c r="E608" s="297">
        <v>30095</v>
      </c>
      <c r="F608" s="27" t="s">
        <v>142</v>
      </c>
      <c r="G608" s="73" t="s">
        <v>137</v>
      </c>
      <c r="H608" s="35">
        <v>77086</v>
      </c>
      <c r="I608" s="35">
        <v>24</v>
      </c>
      <c r="J608" s="37" t="s">
        <v>6</v>
      </c>
      <c r="K608" s="37" t="s">
        <v>138</v>
      </c>
      <c r="L608" s="8">
        <v>8</v>
      </c>
      <c r="M608" s="8">
        <v>31603</v>
      </c>
      <c r="N608" s="9"/>
      <c r="O608" s="8">
        <v>6363</v>
      </c>
      <c r="P608" s="9"/>
      <c r="Q608" s="8">
        <v>1394</v>
      </c>
      <c r="R608" s="9"/>
      <c r="S608" s="8">
        <v>4523</v>
      </c>
      <c r="T608" s="9"/>
      <c r="U608" s="8">
        <v>0</v>
      </c>
      <c r="V608" s="9"/>
      <c r="W608" s="33">
        <v>43883</v>
      </c>
      <c r="X608" s="9"/>
      <c r="Y608" s="30">
        <v>16.579999999999998</v>
      </c>
      <c r="Z608" s="9"/>
      <c r="AA608" s="30">
        <v>3.46</v>
      </c>
      <c r="AB608" s="9"/>
      <c r="AC608" s="30">
        <v>0.7</v>
      </c>
      <c r="AD608" s="9"/>
      <c r="AE608" s="30">
        <v>3.5</v>
      </c>
      <c r="AF608" s="9"/>
      <c r="AG608" s="30">
        <v>0</v>
      </c>
      <c r="AH608" s="9"/>
      <c r="AI608" s="32">
        <v>24.24</v>
      </c>
      <c r="AJ608" s="12"/>
      <c r="AK608" s="22">
        <v>590101</v>
      </c>
      <c r="AM608" s="22">
        <v>131599</v>
      </c>
      <c r="AO608" s="22">
        <v>20494</v>
      </c>
      <c r="AQ608" s="22">
        <v>146373</v>
      </c>
      <c r="AS608" s="26">
        <v>888567</v>
      </c>
      <c r="AU608" s="23">
        <v>18.6723</v>
      </c>
      <c r="AW608" s="23">
        <v>20.681899999999999</v>
      </c>
      <c r="AY608" s="23">
        <v>14.701599999999999</v>
      </c>
      <c r="BA608" s="23">
        <v>32.361899999999999</v>
      </c>
      <c r="BC608" s="24">
        <v>20.2485</v>
      </c>
      <c r="BE608" s="1" t="str">
        <f t="shared" si="9"/>
        <v>No</v>
      </c>
    </row>
    <row r="609" spans="1:57" ht="11.25" customHeight="1">
      <c r="A609" s="7" t="s">
        <v>563</v>
      </c>
      <c r="B609" s="7" t="s">
        <v>564</v>
      </c>
      <c r="C609" s="37" t="s">
        <v>61</v>
      </c>
      <c r="D609" s="296">
        <v>3095</v>
      </c>
      <c r="E609" s="297">
        <v>30095</v>
      </c>
      <c r="F609" s="27" t="s">
        <v>142</v>
      </c>
      <c r="G609" s="73" t="s">
        <v>137</v>
      </c>
      <c r="H609" s="35">
        <v>77086</v>
      </c>
      <c r="I609" s="35">
        <v>24</v>
      </c>
      <c r="J609" s="37" t="s">
        <v>13</v>
      </c>
      <c r="K609" s="37" t="s">
        <v>138</v>
      </c>
      <c r="L609" s="8">
        <v>4</v>
      </c>
      <c r="M609" s="8">
        <v>7270</v>
      </c>
      <c r="N609" s="9"/>
      <c r="O609" s="8">
        <v>1350</v>
      </c>
      <c r="P609" s="9"/>
      <c r="Q609" s="8">
        <v>199</v>
      </c>
      <c r="R609" s="9"/>
      <c r="S609" s="8">
        <v>1714</v>
      </c>
      <c r="T609" s="9"/>
      <c r="U609" s="8">
        <v>0</v>
      </c>
      <c r="V609" s="9"/>
      <c r="W609" s="33">
        <v>10533</v>
      </c>
      <c r="X609" s="9"/>
      <c r="Y609" s="30">
        <v>3.82</v>
      </c>
      <c r="Z609" s="9"/>
      <c r="AA609" s="30">
        <v>0.74</v>
      </c>
      <c r="AB609" s="9"/>
      <c r="AC609" s="30">
        <v>0.1</v>
      </c>
      <c r="AD609" s="9"/>
      <c r="AE609" s="30">
        <v>1.3</v>
      </c>
      <c r="AF609" s="9"/>
      <c r="AG609" s="30">
        <v>0</v>
      </c>
      <c r="AH609" s="9"/>
      <c r="AI609" s="32">
        <v>5.96</v>
      </c>
      <c r="AJ609" s="12"/>
      <c r="AK609" s="22">
        <v>164503</v>
      </c>
      <c r="AM609" s="22">
        <v>36686</v>
      </c>
      <c r="AO609" s="22">
        <v>5713</v>
      </c>
      <c r="AQ609" s="22">
        <v>40804</v>
      </c>
      <c r="AS609" s="26">
        <v>247706</v>
      </c>
      <c r="AU609" s="23">
        <v>22.627600000000001</v>
      </c>
      <c r="AW609" s="23">
        <v>27.174800000000001</v>
      </c>
      <c r="AY609" s="23">
        <v>28.708500000000001</v>
      </c>
      <c r="BA609" s="23">
        <v>23.8063</v>
      </c>
      <c r="BC609" s="24">
        <v>23.517099999999999</v>
      </c>
      <c r="BE609" s="1" t="str">
        <f t="shared" si="9"/>
        <v>No</v>
      </c>
    </row>
    <row r="610" spans="1:57" ht="11.25" customHeight="1">
      <c r="A610" s="7" t="s">
        <v>578</v>
      </c>
      <c r="B610" s="7" t="s">
        <v>579</v>
      </c>
      <c r="C610" s="37" t="s">
        <v>39</v>
      </c>
      <c r="D610" s="296">
        <v>5184</v>
      </c>
      <c r="E610" s="297">
        <v>50184</v>
      </c>
      <c r="F610" s="27" t="s">
        <v>142</v>
      </c>
      <c r="G610" s="73" t="s">
        <v>137</v>
      </c>
      <c r="H610" s="35">
        <v>99941</v>
      </c>
      <c r="I610" s="35">
        <v>24</v>
      </c>
      <c r="J610" s="37" t="s">
        <v>9</v>
      </c>
      <c r="K610" s="37" t="s">
        <v>138</v>
      </c>
      <c r="L610" s="8">
        <v>15</v>
      </c>
      <c r="M610" s="8">
        <v>58401</v>
      </c>
      <c r="N610" s="9"/>
      <c r="O610" s="8">
        <v>0</v>
      </c>
      <c r="P610" s="9"/>
      <c r="Q610" s="8">
        <v>3716</v>
      </c>
      <c r="R610" s="9"/>
      <c r="S610" s="8">
        <v>10111</v>
      </c>
      <c r="T610" s="9"/>
      <c r="U610" s="8">
        <v>0</v>
      </c>
      <c r="V610" s="9"/>
      <c r="W610" s="33">
        <v>72228</v>
      </c>
      <c r="X610" s="9"/>
      <c r="Y610" s="30">
        <v>33</v>
      </c>
      <c r="Z610" s="9"/>
      <c r="AA610" s="30">
        <v>0</v>
      </c>
      <c r="AB610" s="9"/>
      <c r="AC610" s="30">
        <v>4</v>
      </c>
      <c r="AD610" s="9"/>
      <c r="AE610" s="30">
        <v>5.5</v>
      </c>
      <c r="AF610" s="9"/>
      <c r="AG610" s="30">
        <v>0</v>
      </c>
      <c r="AH610" s="9"/>
      <c r="AI610" s="32">
        <v>42.5</v>
      </c>
      <c r="AJ610" s="12"/>
      <c r="AK610" s="22">
        <v>865525</v>
      </c>
      <c r="AM610" s="22">
        <v>0</v>
      </c>
      <c r="AO610" s="22">
        <v>51568</v>
      </c>
      <c r="AQ610" s="22">
        <v>198174</v>
      </c>
      <c r="AS610" s="26">
        <v>1115267</v>
      </c>
      <c r="AU610" s="23">
        <v>14.820399999999999</v>
      </c>
      <c r="AY610" s="23">
        <v>13.8773</v>
      </c>
      <c r="BA610" s="23">
        <v>19.599799999999998</v>
      </c>
      <c r="BC610" s="24">
        <v>15.440899999999999</v>
      </c>
      <c r="BE610" s="1" t="str">
        <f t="shared" si="9"/>
        <v>No</v>
      </c>
    </row>
    <row r="611" spans="1:57" ht="11.25" customHeight="1">
      <c r="A611" s="7" t="s">
        <v>563</v>
      </c>
      <c r="B611" s="7" t="s">
        <v>564</v>
      </c>
      <c r="C611" s="37" t="s">
        <v>61</v>
      </c>
      <c r="D611" s="296">
        <v>3095</v>
      </c>
      <c r="E611" s="297">
        <v>30095</v>
      </c>
      <c r="F611" s="27" t="s">
        <v>142</v>
      </c>
      <c r="G611" s="73" t="s">
        <v>137</v>
      </c>
      <c r="H611" s="35">
        <v>77086</v>
      </c>
      <c r="I611" s="35">
        <v>24</v>
      </c>
      <c r="J611" s="37" t="s">
        <v>9</v>
      </c>
      <c r="K611" s="37" t="s">
        <v>138</v>
      </c>
      <c r="L611" s="8">
        <v>12</v>
      </c>
      <c r="M611" s="8">
        <v>25753</v>
      </c>
      <c r="N611" s="9"/>
      <c r="O611" s="8">
        <v>3434</v>
      </c>
      <c r="P611" s="9"/>
      <c r="Q611" s="8">
        <v>199</v>
      </c>
      <c r="R611" s="9"/>
      <c r="S611" s="8">
        <v>3138</v>
      </c>
      <c r="T611" s="9"/>
      <c r="U611" s="8">
        <v>0</v>
      </c>
      <c r="V611" s="9"/>
      <c r="W611" s="33">
        <v>32524</v>
      </c>
      <c r="X611" s="9"/>
      <c r="Y611" s="30">
        <v>16.100000000000001</v>
      </c>
      <c r="Z611" s="9"/>
      <c r="AA611" s="30">
        <v>2.4</v>
      </c>
      <c r="AB611" s="9"/>
      <c r="AC611" s="30">
        <v>0.1</v>
      </c>
      <c r="AD611" s="9"/>
      <c r="AE611" s="30">
        <v>2.2000000000000002</v>
      </c>
      <c r="AF611" s="9"/>
      <c r="AG611" s="30">
        <v>0</v>
      </c>
      <c r="AH611" s="9"/>
      <c r="AI611" s="32">
        <v>20.8</v>
      </c>
      <c r="AJ611" s="12"/>
      <c r="AK611" s="22">
        <v>433756</v>
      </c>
      <c r="AM611" s="22">
        <v>74658</v>
      </c>
      <c r="AO611" s="22">
        <v>7961</v>
      </c>
      <c r="AQ611" s="22">
        <v>87858</v>
      </c>
      <c r="AS611" s="26">
        <v>604233</v>
      </c>
      <c r="AU611" s="23">
        <v>16.8429</v>
      </c>
      <c r="AW611" s="23">
        <v>21.7408</v>
      </c>
      <c r="AY611" s="23">
        <v>40.005000000000003</v>
      </c>
      <c r="BA611" s="23">
        <v>27.998100000000001</v>
      </c>
      <c r="BC611" s="24">
        <v>18.578099999999999</v>
      </c>
      <c r="BE611" s="1" t="str">
        <f t="shared" si="9"/>
        <v>No</v>
      </c>
    </row>
    <row r="612" spans="1:57" ht="11.25" customHeight="1">
      <c r="A612" s="7" t="s">
        <v>255</v>
      </c>
      <c r="B612" s="7" t="s">
        <v>256</v>
      </c>
      <c r="C612" s="37" t="s">
        <v>5</v>
      </c>
      <c r="D612" s="296">
        <v>6072</v>
      </c>
      <c r="E612" s="297">
        <v>60072</v>
      </c>
      <c r="F612" s="27" t="s">
        <v>142</v>
      </c>
      <c r="G612" s="73" t="s">
        <v>137</v>
      </c>
      <c r="H612" s="35">
        <v>295083</v>
      </c>
      <c r="I612" s="35">
        <v>23</v>
      </c>
      <c r="J612" s="37" t="s">
        <v>9</v>
      </c>
      <c r="K612" s="37" t="s">
        <v>138</v>
      </c>
      <c r="L612" s="8">
        <v>9</v>
      </c>
      <c r="M612" s="8">
        <v>25233</v>
      </c>
      <c r="N612" s="9"/>
      <c r="O612" s="8">
        <v>4915</v>
      </c>
      <c r="P612" s="9"/>
      <c r="Q612" s="8">
        <v>2196</v>
      </c>
      <c r="R612" s="9"/>
      <c r="S612" s="8">
        <v>4919</v>
      </c>
      <c r="T612" s="9"/>
      <c r="U612" s="8">
        <v>0</v>
      </c>
      <c r="V612" s="9"/>
      <c r="W612" s="33">
        <v>37263</v>
      </c>
      <c r="X612" s="9"/>
      <c r="Y612" s="30">
        <v>14</v>
      </c>
      <c r="Z612" s="9"/>
      <c r="AA612" s="30">
        <v>3</v>
      </c>
      <c r="AB612" s="9"/>
      <c r="AC612" s="30">
        <v>1</v>
      </c>
      <c r="AD612" s="9"/>
      <c r="AE612" s="30">
        <v>3</v>
      </c>
      <c r="AF612" s="9"/>
      <c r="AG612" s="30">
        <v>0</v>
      </c>
      <c r="AH612" s="9"/>
      <c r="AI612" s="32">
        <v>21</v>
      </c>
      <c r="AJ612" s="12"/>
      <c r="AK612" s="22">
        <v>350215</v>
      </c>
      <c r="AM612" s="22">
        <v>80619</v>
      </c>
      <c r="AO612" s="22">
        <v>30108</v>
      </c>
      <c r="AQ612" s="22">
        <v>135797</v>
      </c>
      <c r="AS612" s="26">
        <v>596739</v>
      </c>
      <c r="AU612" s="23">
        <v>13.879200000000001</v>
      </c>
      <c r="AW612" s="23">
        <v>16.4026</v>
      </c>
      <c r="AY612" s="23">
        <v>13.7104</v>
      </c>
      <c r="BA612" s="23">
        <v>27.6066</v>
      </c>
      <c r="BC612" s="24">
        <v>16.014299999999999</v>
      </c>
      <c r="BE612" s="1" t="str">
        <f t="shared" si="9"/>
        <v>No</v>
      </c>
    </row>
    <row r="613" spans="1:57" ht="11.25" customHeight="1">
      <c r="A613" s="7" t="s">
        <v>1104</v>
      </c>
      <c r="B613" s="7" t="s">
        <v>139</v>
      </c>
      <c r="C613" s="37" t="s">
        <v>12</v>
      </c>
      <c r="D613" s="296">
        <v>9119</v>
      </c>
      <c r="E613" s="297">
        <v>90119</v>
      </c>
      <c r="F613" s="27" t="s">
        <v>140</v>
      </c>
      <c r="G613" s="73" t="s">
        <v>137</v>
      </c>
      <c r="H613" s="35">
        <v>583681</v>
      </c>
      <c r="I613" s="35">
        <v>23</v>
      </c>
      <c r="J613" s="37" t="s">
        <v>6</v>
      </c>
      <c r="K613" s="37" t="s">
        <v>138</v>
      </c>
      <c r="L613" s="8">
        <v>23</v>
      </c>
      <c r="M613" s="8">
        <v>55292</v>
      </c>
      <c r="N613" s="9"/>
      <c r="O613" s="8">
        <v>15166</v>
      </c>
      <c r="P613" s="9"/>
      <c r="Q613" s="8">
        <v>0</v>
      </c>
      <c r="R613" s="9"/>
      <c r="S613" s="8">
        <v>12313</v>
      </c>
      <c r="T613" s="9"/>
      <c r="U613" s="8">
        <v>0</v>
      </c>
      <c r="V613" s="9"/>
      <c r="W613" s="33">
        <v>82771</v>
      </c>
      <c r="X613" s="9"/>
      <c r="Y613" s="30">
        <v>108</v>
      </c>
      <c r="Z613" s="9"/>
      <c r="AA613" s="30">
        <v>11</v>
      </c>
      <c r="AB613" s="9"/>
      <c r="AC613" s="30">
        <v>0</v>
      </c>
      <c r="AD613" s="9"/>
      <c r="AE613" s="30">
        <v>8</v>
      </c>
      <c r="AF613" s="9"/>
      <c r="AG613" s="30">
        <v>0</v>
      </c>
      <c r="AH613" s="9"/>
      <c r="AI613" s="32">
        <v>127</v>
      </c>
      <c r="AJ613" s="12"/>
      <c r="AK613" s="22">
        <v>1450444</v>
      </c>
      <c r="AM613" s="22">
        <v>371203</v>
      </c>
      <c r="AO613" s="22">
        <v>0</v>
      </c>
      <c r="AQ613" s="22">
        <v>158595</v>
      </c>
      <c r="AS613" s="26">
        <v>1980242</v>
      </c>
      <c r="AU613" s="23">
        <v>26.232399999999998</v>
      </c>
      <c r="AW613" s="23">
        <v>24.475999999999999</v>
      </c>
      <c r="BA613" s="23">
        <v>12.8803</v>
      </c>
      <c r="BC613" s="24">
        <v>23.924299999999999</v>
      </c>
      <c r="BE613" s="1" t="str">
        <f t="shared" si="9"/>
        <v>No</v>
      </c>
    </row>
    <row r="614" spans="1:57" ht="11.25" customHeight="1">
      <c r="A614" s="7" t="s">
        <v>255</v>
      </c>
      <c r="B614" s="7" t="s">
        <v>256</v>
      </c>
      <c r="C614" s="37" t="s">
        <v>5</v>
      </c>
      <c r="D614" s="296">
        <v>6072</v>
      </c>
      <c r="E614" s="297">
        <v>60072</v>
      </c>
      <c r="F614" s="27" t="s">
        <v>142</v>
      </c>
      <c r="G614" s="73" t="s">
        <v>137</v>
      </c>
      <c r="H614" s="35">
        <v>295083</v>
      </c>
      <c r="I614" s="35">
        <v>23</v>
      </c>
      <c r="J614" s="37" t="s">
        <v>6</v>
      </c>
      <c r="K614" s="37" t="s">
        <v>138</v>
      </c>
      <c r="L614" s="8">
        <v>14</v>
      </c>
      <c r="M614" s="8">
        <v>59782</v>
      </c>
      <c r="N614" s="9"/>
      <c r="O614" s="8">
        <v>10444</v>
      </c>
      <c r="P614" s="9"/>
      <c r="Q614" s="8">
        <v>4589</v>
      </c>
      <c r="R614" s="9"/>
      <c r="S614" s="8">
        <v>10453</v>
      </c>
      <c r="T614" s="9"/>
      <c r="U614" s="8">
        <v>0</v>
      </c>
      <c r="V614" s="9"/>
      <c r="W614" s="33">
        <v>85268</v>
      </c>
      <c r="X614" s="9"/>
      <c r="Y614" s="30">
        <v>34</v>
      </c>
      <c r="Z614" s="9"/>
      <c r="AA614" s="30">
        <v>6</v>
      </c>
      <c r="AB614" s="9"/>
      <c r="AC614" s="30">
        <v>2</v>
      </c>
      <c r="AD614" s="9"/>
      <c r="AE614" s="30">
        <v>6</v>
      </c>
      <c r="AF614" s="9"/>
      <c r="AG614" s="30">
        <v>0</v>
      </c>
      <c r="AH614" s="9"/>
      <c r="AI614" s="32">
        <v>48</v>
      </c>
      <c r="AJ614" s="12"/>
      <c r="AK614" s="22">
        <v>796674</v>
      </c>
      <c r="AM614" s="22">
        <v>172197</v>
      </c>
      <c r="AO614" s="22">
        <v>64665</v>
      </c>
      <c r="AQ614" s="22">
        <v>291664</v>
      </c>
      <c r="AS614" s="26">
        <v>1325200</v>
      </c>
      <c r="AU614" s="23">
        <v>13.3263</v>
      </c>
      <c r="AW614" s="23">
        <v>16.4876</v>
      </c>
      <c r="AY614" s="23">
        <v>14.0913</v>
      </c>
      <c r="BA614" s="23">
        <v>27.9024</v>
      </c>
      <c r="BC614" s="24">
        <v>15.541600000000001</v>
      </c>
      <c r="BE614" s="1" t="str">
        <f t="shared" si="9"/>
        <v>No</v>
      </c>
    </row>
    <row r="615" spans="1:57" ht="11.25" customHeight="1">
      <c r="A615" s="7" t="s">
        <v>1105</v>
      </c>
      <c r="B615" s="7" t="s">
        <v>440</v>
      </c>
      <c r="C615" s="37" t="s">
        <v>21</v>
      </c>
      <c r="D615" s="296">
        <v>8007</v>
      </c>
      <c r="E615" s="297">
        <v>80007</v>
      </c>
      <c r="F615" s="27" t="s">
        <v>140</v>
      </c>
      <c r="G615" s="73" t="s">
        <v>137</v>
      </c>
      <c r="H615" s="35">
        <v>136550</v>
      </c>
      <c r="I615" s="35">
        <v>23</v>
      </c>
      <c r="J615" s="37" t="s">
        <v>6</v>
      </c>
      <c r="K615" s="37" t="s">
        <v>138</v>
      </c>
      <c r="L615" s="8">
        <v>13</v>
      </c>
      <c r="M615" s="8">
        <v>62877</v>
      </c>
      <c r="N615" s="9"/>
      <c r="O615" s="8">
        <v>13227</v>
      </c>
      <c r="P615" s="9"/>
      <c r="Q615" s="8">
        <v>6503</v>
      </c>
      <c r="R615" s="9"/>
      <c r="S615" s="8">
        <v>4821</v>
      </c>
      <c r="T615" s="9"/>
      <c r="U615" s="8">
        <v>0</v>
      </c>
      <c r="V615" s="9"/>
      <c r="W615" s="33">
        <v>87428</v>
      </c>
      <c r="X615" s="9"/>
      <c r="Y615" s="30">
        <v>28</v>
      </c>
      <c r="Z615" s="9"/>
      <c r="AA615" s="30">
        <v>8</v>
      </c>
      <c r="AB615" s="9"/>
      <c r="AC615" s="30">
        <v>4</v>
      </c>
      <c r="AD615" s="9"/>
      <c r="AE615" s="30">
        <v>2</v>
      </c>
      <c r="AF615" s="9"/>
      <c r="AG615" s="30">
        <v>0</v>
      </c>
      <c r="AH615" s="9"/>
      <c r="AI615" s="32">
        <v>42</v>
      </c>
      <c r="AJ615" s="12"/>
      <c r="AK615" s="22">
        <v>1114999</v>
      </c>
      <c r="AM615" s="22">
        <v>318019</v>
      </c>
      <c r="AO615" s="22">
        <v>78284</v>
      </c>
      <c r="AQ615" s="22">
        <v>109406</v>
      </c>
      <c r="AS615" s="26">
        <v>1620708</v>
      </c>
      <c r="AU615" s="23">
        <v>17.733000000000001</v>
      </c>
      <c r="AW615" s="23">
        <v>24.043199999999999</v>
      </c>
      <c r="AY615" s="23">
        <v>12.0381</v>
      </c>
      <c r="BA615" s="23">
        <v>22.6936</v>
      </c>
      <c r="BC615" s="24">
        <v>18.537600000000001</v>
      </c>
      <c r="BE615" s="1" t="str">
        <f t="shared" si="9"/>
        <v>No</v>
      </c>
    </row>
    <row r="616" spans="1:57" ht="11.25" customHeight="1">
      <c r="A616" s="7" t="s">
        <v>1106</v>
      </c>
      <c r="B616" s="7" t="s">
        <v>329</v>
      </c>
      <c r="C616" s="37" t="s">
        <v>54</v>
      </c>
      <c r="D616" s="296">
        <v>2071</v>
      </c>
      <c r="E616" s="297">
        <v>20071</v>
      </c>
      <c r="F616" s="27" t="s">
        <v>140</v>
      </c>
      <c r="G616" s="73" t="s">
        <v>137</v>
      </c>
      <c r="H616" s="35">
        <v>18351295</v>
      </c>
      <c r="I616" s="35">
        <v>22</v>
      </c>
      <c r="J616" s="37" t="s">
        <v>6</v>
      </c>
      <c r="K616" s="37" t="s">
        <v>138</v>
      </c>
      <c r="L616" s="8">
        <v>8</v>
      </c>
      <c r="M616" s="8">
        <v>36162</v>
      </c>
      <c r="N616" s="9"/>
      <c r="O616" s="8">
        <v>4371</v>
      </c>
      <c r="P616" s="9"/>
      <c r="Q616" s="8">
        <v>286</v>
      </c>
      <c r="R616" s="9"/>
      <c r="S616" s="8">
        <v>2087</v>
      </c>
      <c r="T616" s="9"/>
      <c r="U616" s="8">
        <v>0</v>
      </c>
      <c r="V616" s="9"/>
      <c r="W616" s="33">
        <v>42906</v>
      </c>
      <c r="X616" s="9"/>
      <c r="Y616" s="30">
        <v>19.7</v>
      </c>
      <c r="Z616" s="9"/>
      <c r="AA616" s="30">
        <v>2.2999999999999998</v>
      </c>
      <c r="AB616" s="9"/>
      <c r="AC616" s="30">
        <v>0.19</v>
      </c>
      <c r="AD616" s="9"/>
      <c r="AE616" s="30">
        <v>1.43</v>
      </c>
      <c r="AF616" s="9"/>
      <c r="AG616" s="30">
        <v>0</v>
      </c>
      <c r="AH616" s="9"/>
      <c r="AI616" s="32">
        <v>23.62</v>
      </c>
      <c r="AJ616" s="12"/>
      <c r="AK616" s="22">
        <v>1265254</v>
      </c>
      <c r="AM616" s="22">
        <v>185682</v>
      </c>
      <c r="AO616" s="22">
        <v>11771</v>
      </c>
      <c r="AQ616" s="22">
        <v>83202</v>
      </c>
      <c r="AS616" s="26">
        <v>1545909</v>
      </c>
      <c r="AU616" s="23">
        <v>34.988500000000002</v>
      </c>
      <c r="AW616" s="23">
        <v>42.480400000000003</v>
      </c>
      <c r="AY616" s="23">
        <v>41.157299999999999</v>
      </c>
      <c r="BA616" s="23">
        <v>39.866799999999998</v>
      </c>
      <c r="BC616" s="24">
        <v>36.030099999999997</v>
      </c>
      <c r="BE616" s="1" t="str">
        <f t="shared" si="9"/>
        <v>No</v>
      </c>
    </row>
    <row r="617" spans="1:57" ht="11.25" customHeight="1">
      <c r="A617" s="7" t="s">
        <v>931</v>
      </c>
      <c r="B617" s="7" t="s">
        <v>277</v>
      </c>
      <c r="C617" s="37" t="s">
        <v>47</v>
      </c>
      <c r="D617" s="296">
        <v>1086</v>
      </c>
      <c r="E617" s="297">
        <v>10086</v>
      </c>
      <c r="F617" s="27" t="s">
        <v>142</v>
      </c>
      <c r="G617" s="73" t="s">
        <v>137</v>
      </c>
      <c r="H617" s="35">
        <v>88087</v>
      </c>
      <c r="I617" s="35">
        <v>22</v>
      </c>
      <c r="J617" s="37" t="s">
        <v>9</v>
      </c>
      <c r="K617" s="37" t="s">
        <v>138</v>
      </c>
      <c r="L617" s="8">
        <v>8</v>
      </c>
      <c r="M617" s="8">
        <v>25659</v>
      </c>
      <c r="N617" s="9"/>
      <c r="O617" s="8">
        <v>3198</v>
      </c>
      <c r="P617" s="9"/>
      <c r="Q617" s="8">
        <v>211</v>
      </c>
      <c r="R617" s="9"/>
      <c r="S617" s="8">
        <v>3584</v>
      </c>
      <c r="T617" s="9"/>
      <c r="U617" s="8">
        <v>0</v>
      </c>
      <c r="V617" s="9"/>
      <c r="W617" s="33">
        <v>32652</v>
      </c>
      <c r="X617" s="9"/>
      <c r="Y617" s="30">
        <v>14.3</v>
      </c>
      <c r="Z617" s="9"/>
      <c r="AA617" s="30">
        <v>2</v>
      </c>
      <c r="AB617" s="9"/>
      <c r="AC617" s="30">
        <v>0.15</v>
      </c>
      <c r="AD617" s="9"/>
      <c r="AE617" s="30">
        <v>1.8</v>
      </c>
      <c r="AF617" s="9"/>
      <c r="AG617" s="30">
        <v>0</v>
      </c>
      <c r="AH617" s="9"/>
      <c r="AI617" s="32">
        <v>18.25</v>
      </c>
      <c r="AJ617" s="12"/>
      <c r="AK617" s="22">
        <v>519362</v>
      </c>
      <c r="AM617" s="22">
        <v>75248</v>
      </c>
      <c r="AO617" s="22">
        <v>2243</v>
      </c>
      <c r="AQ617" s="22">
        <v>124626</v>
      </c>
      <c r="AS617" s="26">
        <v>721479</v>
      </c>
      <c r="AU617" s="23">
        <v>20.2409</v>
      </c>
      <c r="AW617" s="23">
        <v>23.529699999999998</v>
      </c>
      <c r="AY617" s="23">
        <v>10.6303</v>
      </c>
      <c r="BA617" s="23">
        <v>34.7729</v>
      </c>
      <c r="BC617" s="24">
        <v>22.096</v>
      </c>
      <c r="BE617" s="1" t="str">
        <f t="shared" si="9"/>
        <v>No</v>
      </c>
    </row>
    <row r="618" spans="1:57" ht="11.25" customHeight="1">
      <c r="A618" s="7" t="s">
        <v>575</v>
      </c>
      <c r="B618" s="7" t="s">
        <v>576</v>
      </c>
      <c r="C618" s="37" t="s">
        <v>69</v>
      </c>
      <c r="D618" s="296">
        <v>8028</v>
      </c>
      <c r="E618" s="297">
        <v>80028</v>
      </c>
      <c r="F618" s="27" t="s">
        <v>142</v>
      </c>
      <c r="G618" s="73" t="s">
        <v>137</v>
      </c>
      <c r="H618" s="35">
        <v>94983</v>
      </c>
      <c r="I618" s="35">
        <v>22</v>
      </c>
      <c r="J618" s="37" t="s">
        <v>9</v>
      </c>
      <c r="K618" s="37" t="s">
        <v>138</v>
      </c>
      <c r="L618" s="8">
        <v>5</v>
      </c>
      <c r="M618" s="8">
        <v>19299</v>
      </c>
      <c r="N618" s="9"/>
      <c r="O618" s="8">
        <v>2363</v>
      </c>
      <c r="P618" s="9"/>
      <c r="Q618" s="8">
        <v>316</v>
      </c>
      <c r="R618" s="9"/>
      <c r="S618" s="8">
        <v>2709</v>
      </c>
      <c r="T618" s="9"/>
      <c r="U618" s="8">
        <v>0</v>
      </c>
      <c r="V618" s="9"/>
      <c r="W618" s="33">
        <v>24687</v>
      </c>
      <c r="X618" s="9"/>
      <c r="Y618" s="30">
        <v>14.94</v>
      </c>
      <c r="Z618" s="9"/>
      <c r="AA618" s="30">
        <v>1.62</v>
      </c>
      <c r="AB618" s="9"/>
      <c r="AC618" s="30">
        <v>0.18</v>
      </c>
      <c r="AD618" s="9"/>
      <c r="AE618" s="30">
        <v>4.8600000000000003</v>
      </c>
      <c r="AF618" s="9"/>
      <c r="AG618" s="30">
        <v>0</v>
      </c>
      <c r="AH618" s="9"/>
      <c r="AI618" s="32">
        <v>21.6</v>
      </c>
      <c r="AJ618" s="12"/>
      <c r="AK618" s="22">
        <v>310315</v>
      </c>
      <c r="AM618" s="22">
        <v>37040</v>
      </c>
      <c r="AO618" s="22">
        <v>6606</v>
      </c>
      <c r="AQ618" s="22">
        <v>100959</v>
      </c>
      <c r="AS618" s="26">
        <v>454920</v>
      </c>
      <c r="AU618" s="23">
        <v>16.0793</v>
      </c>
      <c r="AW618" s="23">
        <v>15.675000000000001</v>
      </c>
      <c r="AY618" s="23">
        <v>20.905100000000001</v>
      </c>
      <c r="BA618" s="23">
        <v>37.268000000000001</v>
      </c>
      <c r="BC618" s="24">
        <v>18.427499999999998</v>
      </c>
      <c r="BE618" s="1" t="str">
        <f t="shared" si="9"/>
        <v>No</v>
      </c>
    </row>
    <row r="619" spans="1:57" ht="11.25" customHeight="1">
      <c r="A619" s="7" t="s">
        <v>321</v>
      </c>
      <c r="B619" s="7" t="s">
        <v>322</v>
      </c>
      <c r="C619" s="37" t="s">
        <v>65</v>
      </c>
      <c r="D619" s="296">
        <v>4053</v>
      </c>
      <c r="E619" s="297">
        <v>40053</v>
      </c>
      <c r="F619" s="27" t="s">
        <v>142</v>
      </c>
      <c r="G619" s="73" t="s">
        <v>137</v>
      </c>
      <c r="H619" s="35">
        <v>400492</v>
      </c>
      <c r="I619" s="35">
        <v>22</v>
      </c>
      <c r="J619" s="37" t="s">
        <v>9</v>
      </c>
      <c r="K619" s="37" t="s">
        <v>138</v>
      </c>
      <c r="L619" s="8">
        <v>5</v>
      </c>
      <c r="M619" s="8">
        <v>10931</v>
      </c>
      <c r="N619" s="9"/>
      <c r="O619" s="8">
        <v>1500</v>
      </c>
      <c r="P619" s="9"/>
      <c r="Q619" s="8">
        <v>205</v>
      </c>
      <c r="R619" s="9"/>
      <c r="S619" s="8">
        <v>1842</v>
      </c>
      <c r="T619" s="9"/>
      <c r="U619" s="8">
        <v>0</v>
      </c>
      <c r="V619" s="9"/>
      <c r="W619" s="33">
        <v>14478</v>
      </c>
      <c r="X619" s="9"/>
      <c r="Y619" s="30">
        <v>6</v>
      </c>
      <c r="Z619" s="9"/>
      <c r="AA619" s="30">
        <v>1</v>
      </c>
      <c r="AB619" s="9"/>
      <c r="AC619" s="30">
        <v>0.1</v>
      </c>
      <c r="AD619" s="9"/>
      <c r="AE619" s="30">
        <v>1</v>
      </c>
      <c r="AF619" s="9"/>
      <c r="AG619" s="30">
        <v>0</v>
      </c>
      <c r="AH619" s="9"/>
      <c r="AI619" s="32">
        <v>8.1</v>
      </c>
      <c r="AJ619" s="12"/>
      <c r="AK619" s="22">
        <v>172046</v>
      </c>
      <c r="AM619" s="22">
        <v>20461</v>
      </c>
      <c r="AO619" s="22">
        <v>2590</v>
      </c>
      <c r="AQ619" s="22">
        <v>29615</v>
      </c>
      <c r="AS619" s="26">
        <v>224712</v>
      </c>
      <c r="AU619" s="23">
        <v>15.7393</v>
      </c>
      <c r="AW619" s="23">
        <v>13.640700000000001</v>
      </c>
      <c r="AY619" s="23">
        <v>12.6341</v>
      </c>
      <c r="BA619" s="23">
        <v>16.0776</v>
      </c>
      <c r="BC619" s="24">
        <v>15.520899999999999</v>
      </c>
      <c r="BE619" s="1" t="str">
        <f t="shared" si="9"/>
        <v>No</v>
      </c>
    </row>
    <row r="620" spans="1:57" ht="11.25" customHeight="1">
      <c r="A620" s="7" t="s">
        <v>1107</v>
      </c>
      <c r="B620" s="7" t="s">
        <v>228</v>
      </c>
      <c r="C620" s="37" t="s">
        <v>41</v>
      </c>
      <c r="D620" s="296">
        <v>7003</v>
      </c>
      <c r="E620" s="297">
        <v>70003</v>
      </c>
      <c r="F620" s="27" t="s">
        <v>140</v>
      </c>
      <c r="G620" s="73" t="s">
        <v>137</v>
      </c>
      <c r="H620" s="35">
        <v>273724</v>
      </c>
      <c r="I620" s="35">
        <v>22</v>
      </c>
      <c r="J620" s="37" t="s">
        <v>9</v>
      </c>
      <c r="K620" s="37" t="s">
        <v>138</v>
      </c>
      <c r="L620" s="8">
        <v>4</v>
      </c>
      <c r="M620" s="8">
        <v>14049</v>
      </c>
      <c r="N620" s="9"/>
      <c r="O620" s="8">
        <v>2114</v>
      </c>
      <c r="P620" s="9"/>
      <c r="Q620" s="8">
        <v>203</v>
      </c>
      <c r="R620" s="9"/>
      <c r="S620" s="8">
        <v>2258</v>
      </c>
      <c r="T620" s="9"/>
      <c r="U620" s="8">
        <v>0</v>
      </c>
      <c r="V620" s="9"/>
      <c r="W620" s="33">
        <v>18624</v>
      </c>
      <c r="X620" s="9"/>
      <c r="Y620" s="30">
        <v>7.08</v>
      </c>
      <c r="Z620" s="9"/>
      <c r="AA620" s="30">
        <v>1.1599999999999999</v>
      </c>
      <c r="AB620" s="9"/>
      <c r="AC620" s="30">
        <v>0.11</v>
      </c>
      <c r="AD620" s="9"/>
      <c r="AE620" s="30">
        <v>1.24</v>
      </c>
      <c r="AF620" s="9"/>
      <c r="AG620" s="30">
        <v>0</v>
      </c>
      <c r="AH620" s="9"/>
      <c r="AI620" s="32">
        <v>9.59</v>
      </c>
      <c r="AJ620" s="12"/>
      <c r="AK620" s="22">
        <v>364756</v>
      </c>
      <c r="AM620" s="22">
        <v>71512</v>
      </c>
      <c r="AO620" s="22">
        <v>5513</v>
      </c>
      <c r="AQ620" s="22">
        <v>60077</v>
      </c>
      <c r="AS620" s="26">
        <v>501858</v>
      </c>
      <c r="AU620" s="23">
        <v>25.963100000000001</v>
      </c>
      <c r="AW620" s="23">
        <v>33.827800000000003</v>
      </c>
      <c r="AY620" s="23">
        <v>27.157599999999999</v>
      </c>
      <c r="BA620" s="23">
        <v>26.606300000000001</v>
      </c>
      <c r="BC620" s="24">
        <v>26.9468</v>
      </c>
      <c r="BE620" s="1" t="str">
        <f t="shared" si="9"/>
        <v>No</v>
      </c>
    </row>
    <row r="621" spans="1:57" ht="11.25" customHeight="1">
      <c r="A621" s="7" t="s">
        <v>1108</v>
      </c>
      <c r="B621" s="7" t="s">
        <v>141</v>
      </c>
      <c r="C621" s="37" t="s">
        <v>22</v>
      </c>
      <c r="D621" s="296">
        <v>1040</v>
      </c>
      <c r="E621" s="297">
        <v>10040</v>
      </c>
      <c r="F621" s="27" t="s">
        <v>142</v>
      </c>
      <c r="G621" s="73" t="s">
        <v>137</v>
      </c>
      <c r="H621" s="35">
        <v>209190</v>
      </c>
      <c r="I621" s="35">
        <v>22</v>
      </c>
      <c r="J621" s="37" t="s">
        <v>6</v>
      </c>
      <c r="K621" s="37" t="s">
        <v>138</v>
      </c>
      <c r="L621" s="8">
        <v>18</v>
      </c>
      <c r="M621" s="8">
        <v>84352</v>
      </c>
      <c r="N621" s="9"/>
      <c r="O621" s="8">
        <v>20239</v>
      </c>
      <c r="P621" s="9"/>
      <c r="Q621" s="8">
        <v>943</v>
      </c>
      <c r="R621" s="9"/>
      <c r="S621" s="8">
        <v>5449</v>
      </c>
      <c r="T621" s="9"/>
      <c r="U621" s="8">
        <v>945</v>
      </c>
      <c r="V621" s="9"/>
      <c r="W621" s="33">
        <v>111928</v>
      </c>
      <c r="X621" s="9"/>
      <c r="Y621" s="30">
        <v>43.92</v>
      </c>
      <c r="Z621" s="9"/>
      <c r="AA621" s="30">
        <v>8.94</v>
      </c>
      <c r="AB621" s="9"/>
      <c r="AC621" s="30">
        <v>0.61</v>
      </c>
      <c r="AD621" s="9"/>
      <c r="AE621" s="30">
        <v>2.74</v>
      </c>
      <c r="AF621" s="9"/>
      <c r="AG621" s="30">
        <v>0.53</v>
      </c>
      <c r="AH621" s="9"/>
      <c r="AI621" s="32">
        <v>56.74</v>
      </c>
      <c r="AJ621" s="12"/>
      <c r="AK621" s="22">
        <v>2001787</v>
      </c>
      <c r="AM621" s="22">
        <v>473312</v>
      </c>
      <c r="AO621" s="22">
        <v>23591</v>
      </c>
      <c r="AQ621" s="22">
        <v>133554</v>
      </c>
      <c r="AS621" s="26">
        <v>2632244</v>
      </c>
      <c r="AU621" s="23">
        <v>23.731400000000001</v>
      </c>
      <c r="AW621" s="23">
        <v>23.386099999999999</v>
      </c>
      <c r="AY621" s="23">
        <v>25.016999999999999</v>
      </c>
      <c r="BA621" s="23">
        <v>24.509799999999998</v>
      </c>
      <c r="BC621" s="24">
        <v>23.517299999999999</v>
      </c>
      <c r="BE621" s="1" t="str">
        <f t="shared" si="9"/>
        <v>No</v>
      </c>
    </row>
    <row r="622" spans="1:57" ht="11.25" customHeight="1">
      <c r="A622" s="7" t="s">
        <v>1107</v>
      </c>
      <c r="B622" s="7" t="s">
        <v>228</v>
      </c>
      <c r="C622" s="37" t="s">
        <v>41</v>
      </c>
      <c r="D622" s="296">
        <v>7003</v>
      </c>
      <c r="E622" s="297">
        <v>70003</v>
      </c>
      <c r="F622" s="27" t="s">
        <v>140</v>
      </c>
      <c r="G622" s="73" t="s">
        <v>137</v>
      </c>
      <c r="H622" s="35">
        <v>273724</v>
      </c>
      <c r="I622" s="35">
        <v>22</v>
      </c>
      <c r="J622" s="37" t="s">
        <v>6</v>
      </c>
      <c r="K622" s="37" t="s">
        <v>138</v>
      </c>
      <c r="L622" s="8">
        <v>18</v>
      </c>
      <c r="M622" s="8">
        <v>103162</v>
      </c>
      <c r="N622" s="9"/>
      <c r="O622" s="8">
        <v>15499</v>
      </c>
      <c r="P622" s="9"/>
      <c r="Q622" s="8">
        <v>1485</v>
      </c>
      <c r="R622" s="9"/>
      <c r="S622" s="8">
        <v>16558</v>
      </c>
      <c r="T622" s="9"/>
      <c r="U622" s="8">
        <v>0</v>
      </c>
      <c r="V622" s="9"/>
      <c r="W622" s="33">
        <v>136704</v>
      </c>
      <c r="X622" s="9"/>
      <c r="Y622" s="30">
        <v>51.92</v>
      </c>
      <c r="Z622" s="9"/>
      <c r="AA622" s="30">
        <v>8.5</v>
      </c>
      <c r="AB622" s="9"/>
      <c r="AC622" s="30">
        <v>0.81</v>
      </c>
      <c r="AD622" s="9"/>
      <c r="AE622" s="30">
        <v>9.08</v>
      </c>
      <c r="AF622" s="9"/>
      <c r="AG622" s="30">
        <v>0</v>
      </c>
      <c r="AH622" s="9"/>
      <c r="AI622" s="32">
        <v>70.31</v>
      </c>
      <c r="AJ622" s="12"/>
      <c r="AK622" s="22">
        <v>2586249</v>
      </c>
      <c r="AM622" s="22">
        <v>507043</v>
      </c>
      <c r="AO622" s="22">
        <v>39093</v>
      </c>
      <c r="AQ622" s="22">
        <v>425964</v>
      </c>
      <c r="AS622" s="26">
        <v>3558349</v>
      </c>
      <c r="AU622" s="23">
        <v>25.069800000000001</v>
      </c>
      <c r="AW622" s="23">
        <v>32.714599999999997</v>
      </c>
      <c r="AY622" s="23">
        <v>26.325299999999999</v>
      </c>
      <c r="BA622" s="23">
        <v>25.7256</v>
      </c>
      <c r="BC622" s="24">
        <v>26.029599999999999</v>
      </c>
      <c r="BE622" s="1" t="str">
        <f t="shared" si="9"/>
        <v>No</v>
      </c>
    </row>
    <row r="623" spans="1:57" ht="11.25" customHeight="1">
      <c r="A623" s="7" t="s">
        <v>575</v>
      </c>
      <c r="B623" s="7" t="s">
        <v>576</v>
      </c>
      <c r="C623" s="37" t="s">
        <v>69</v>
      </c>
      <c r="D623" s="296">
        <v>8028</v>
      </c>
      <c r="E623" s="297">
        <v>80028</v>
      </c>
      <c r="F623" s="27" t="s">
        <v>142</v>
      </c>
      <c r="G623" s="73" t="s">
        <v>137</v>
      </c>
      <c r="H623" s="35">
        <v>94983</v>
      </c>
      <c r="I623" s="35">
        <v>22</v>
      </c>
      <c r="J623" s="37" t="s">
        <v>6</v>
      </c>
      <c r="K623" s="37" t="s">
        <v>138</v>
      </c>
      <c r="L623" s="8">
        <v>17</v>
      </c>
      <c r="M623" s="8">
        <v>87919</v>
      </c>
      <c r="N623" s="9"/>
      <c r="O623" s="8">
        <v>10764</v>
      </c>
      <c r="P623" s="9"/>
      <c r="Q623" s="8">
        <v>1440</v>
      </c>
      <c r="R623" s="9"/>
      <c r="S623" s="8">
        <v>12344</v>
      </c>
      <c r="T623" s="9"/>
      <c r="U623" s="8">
        <v>132</v>
      </c>
      <c r="V623" s="9"/>
      <c r="W623" s="33">
        <v>112599</v>
      </c>
      <c r="X623" s="9"/>
      <c r="Y623" s="30">
        <v>68.06</v>
      </c>
      <c r="Z623" s="9"/>
      <c r="AA623" s="30">
        <v>7.38</v>
      </c>
      <c r="AB623" s="9"/>
      <c r="AC623" s="30">
        <v>0.82</v>
      </c>
      <c r="AD623" s="9"/>
      <c r="AE623" s="30">
        <v>22.14</v>
      </c>
      <c r="AF623" s="9"/>
      <c r="AG623" s="30">
        <v>0.06</v>
      </c>
      <c r="AH623" s="9"/>
      <c r="AI623" s="32">
        <v>98.46</v>
      </c>
      <c r="AJ623" s="12"/>
      <c r="AK623" s="22">
        <v>1348935</v>
      </c>
      <c r="AM623" s="22">
        <v>253470</v>
      </c>
      <c r="AO623" s="22">
        <v>34679</v>
      </c>
      <c r="AQ623" s="22">
        <v>416779</v>
      </c>
      <c r="AS623" s="26">
        <v>2053863</v>
      </c>
      <c r="AU623" s="23">
        <v>15.3429</v>
      </c>
      <c r="AW623" s="23">
        <v>23.547899999999998</v>
      </c>
      <c r="AY623" s="23">
        <v>24.082599999999999</v>
      </c>
      <c r="BA623" s="23">
        <v>33.7637</v>
      </c>
      <c r="BC623" s="24">
        <v>18.240500000000001</v>
      </c>
      <c r="BE623" s="1" t="str">
        <f t="shared" si="9"/>
        <v>No</v>
      </c>
    </row>
    <row r="624" spans="1:57" ht="11.25" customHeight="1">
      <c r="A624" s="7" t="s">
        <v>321</v>
      </c>
      <c r="B624" s="7" t="s">
        <v>322</v>
      </c>
      <c r="C624" s="37" t="s">
        <v>65</v>
      </c>
      <c r="D624" s="296">
        <v>4053</v>
      </c>
      <c r="E624" s="297">
        <v>40053</v>
      </c>
      <c r="F624" s="27" t="s">
        <v>142</v>
      </c>
      <c r="G624" s="73" t="s">
        <v>137</v>
      </c>
      <c r="H624" s="35">
        <v>400492</v>
      </c>
      <c r="I624" s="35">
        <v>22</v>
      </c>
      <c r="J624" s="37" t="s">
        <v>6</v>
      </c>
      <c r="K624" s="37" t="s">
        <v>138</v>
      </c>
      <c r="L624" s="8">
        <v>17</v>
      </c>
      <c r="M624" s="8">
        <v>85661</v>
      </c>
      <c r="N624" s="9"/>
      <c r="O624" s="8">
        <v>15412</v>
      </c>
      <c r="P624" s="9"/>
      <c r="Q624" s="8">
        <v>3240</v>
      </c>
      <c r="R624" s="9"/>
      <c r="S624" s="8">
        <v>15762</v>
      </c>
      <c r="T624" s="9"/>
      <c r="U624" s="8">
        <v>0</v>
      </c>
      <c r="V624" s="9"/>
      <c r="W624" s="33">
        <v>120075</v>
      </c>
      <c r="X624" s="9"/>
      <c r="Y624" s="30">
        <v>41</v>
      </c>
      <c r="Z624" s="9"/>
      <c r="AA624" s="30">
        <v>8</v>
      </c>
      <c r="AB624" s="9"/>
      <c r="AC624" s="30">
        <v>1.9</v>
      </c>
      <c r="AD624" s="9"/>
      <c r="AE624" s="30">
        <v>8</v>
      </c>
      <c r="AF624" s="9"/>
      <c r="AG624" s="30">
        <v>0</v>
      </c>
      <c r="AH624" s="9"/>
      <c r="AI624" s="32">
        <v>58.9</v>
      </c>
      <c r="AJ624" s="12"/>
      <c r="AK624" s="22">
        <v>1383367</v>
      </c>
      <c r="AM624" s="22">
        <v>287594</v>
      </c>
      <c r="AO624" s="22">
        <v>36582</v>
      </c>
      <c r="AQ624" s="22">
        <v>408271</v>
      </c>
      <c r="AS624" s="26">
        <v>2115814</v>
      </c>
      <c r="AU624" s="23">
        <v>16.1493</v>
      </c>
      <c r="AW624" s="23">
        <v>18.660399999999999</v>
      </c>
      <c r="AY624" s="23">
        <v>11.290699999999999</v>
      </c>
      <c r="BA624" s="23">
        <v>25.902200000000001</v>
      </c>
      <c r="BC624" s="24">
        <v>17.620799999999999</v>
      </c>
      <c r="BE624" s="1" t="str">
        <f t="shared" si="9"/>
        <v>No</v>
      </c>
    </row>
    <row r="625" spans="1:57" ht="11.25" customHeight="1">
      <c r="A625" s="7" t="s">
        <v>1106</v>
      </c>
      <c r="B625" s="7" t="s">
        <v>329</v>
      </c>
      <c r="C625" s="37" t="s">
        <v>54</v>
      </c>
      <c r="D625" s="296">
        <v>2071</v>
      </c>
      <c r="E625" s="297">
        <v>20071</v>
      </c>
      <c r="F625" s="27" t="s">
        <v>140</v>
      </c>
      <c r="G625" s="73" t="s">
        <v>137</v>
      </c>
      <c r="H625" s="35">
        <v>18351295</v>
      </c>
      <c r="I625" s="35">
        <v>22</v>
      </c>
      <c r="J625" s="37" t="s">
        <v>9</v>
      </c>
      <c r="K625" s="37" t="s">
        <v>138</v>
      </c>
      <c r="L625" s="8">
        <v>14</v>
      </c>
      <c r="M625" s="8">
        <v>28195</v>
      </c>
      <c r="N625" s="9"/>
      <c r="O625" s="8">
        <v>4979</v>
      </c>
      <c r="P625" s="9"/>
      <c r="Q625" s="8">
        <v>262</v>
      </c>
      <c r="R625" s="9"/>
      <c r="S625" s="8">
        <v>2015</v>
      </c>
      <c r="T625" s="9"/>
      <c r="U625" s="8">
        <v>0</v>
      </c>
      <c r="V625" s="9"/>
      <c r="W625" s="33">
        <v>35451</v>
      </c>
      <c r="X625" s="9"/>
      <c r="Y625" s="30">
        <v>17.79</v>
      </c>
      <c r="Z625" s="9"/>
      <c r="AA625" s="30">
        <v>2.4300000000000002</v>
      </c>
      <c r="AB625" s="9"/>
      <c r="AC625" s="30">
        <v>0.13</v>
      </c>
      <c r="AD625" s="9"/>
      <c r="AE625" s="30">
        <v>1.39</v>
      </c>
      <c r="AF625" s="9"/>
      <c r="AG625" s="30">
        <v>0</v>
      </c>
      <c r="AH625" s="9"/>
      <c r="AI625" s="32">
        <v>21.74</v>
      </c>
      <c r="AJ625" s="12"/>
      <c r="AK625" s="22">
        <v>904444</v>
      </c>
      <c r="AM625" s="22">
        <v>211616</v>
      </c>
      <c r="AO625" s="22">
        <v>11138</v>
      </c>
      <c r="AQ625" s="22">
        <v>80483</v>
      </c>
      <c r="AS625" s="26">
        <v>1207681</v>
      </c>
      <c r="AU625" s="23">
        <v>32.078200000000002</v>
      </c>
      <c r="AW625" s="23">
        <v>42.5017</v>
      </c>
      <c r="AY625" s="23">
        <v>42.511499999999998</v>
      </c>
      <c r="BA625" s="23">
        <v>39.941899999999997</v>
      </c>
      <c r="BC625" s="24">
        <v>34.066200000000002</v>
      </c>
      <c r="BE625" s="1" t="str">
        <f t="shared" si="9"/>
        <v>No</v>
      </c>
    </row>
    <row r="626" spans="1:57" ht="11.25" customHeight="1">
      <c r="A626" s="7" t="s">
        <v>931</v>
      </c>
      <c r="B626" s="7" t="s">
        <v>277</v>
      </c>
      <c r="C626" s="37" t="s">
        <v>47</v>
      </c>
      <c r="D626" s="296">
        <v>1086</v>
      </c>
      <c r="E626" s="297">
        <v>10086</v>
      </c>
      <c r="F626" s="27" t="s">
        <v>142</v>
      </c>
      <c r="G626" s="73" t="s">
        <v>137</v>
      </c>
      <c r="H626" s="35">
        <v>88087</v>
      </c>
      <c r="I626" s="35">
        <v>22</v>
      </c>
      <c r="J626" s="37" t="s">
        <v>6</v>
      </c>
      <c r="K626" s="37" t="s">
        <v>138</v>
      </c>
      <c r="L626" s="8">
        <v>14</v>
      </c>
      <c r="M626" s="8">
        <v>68200</v>
      </c>
      <c r="N626" s="9"/>
      <c r="O626" s="8">
        <v>9103</v>
      </c>
      <c r="P626" s="9"/>
      <c r="Q626" s="8">
        <v>458</v>
      </c>
      <c r="R626" s="9"/>
      <c r="S626" s="8">
        <v>7765</v>
      </c>
      <c r="T626" s="9"/>
      <c r="U626" s="8">
        <v>0</v>
      </c>
      <c r="V626" s="9"/>
      <c r="W626" s="33">
        <v>85526</v>
      </c>
      <c r="X626" s="9"/>
      <c r="Y626" s="30">
        <v>39.700000000000003</v>
      </c>
      <c r="Z626" s="9"/>
      <c r="AA626" s="30">
        <v>6.5</v>
      </c>
      <c r="AB626" s="9"/>
      <c r="AC626" s="30">
        <v>0.35</v>
      </c>
      <c r="AD626" s="9"/>
      <c r="AE626" s="30">
        <v>4.2</v>
      </c>
      <c r="AF626" s="9"/>
      <c r="AG626" s="30">
        <v>0</v>
      </c>
      <c r="AH626" s="9"/>
      <c r="AI626" s="32">
        <v>50.75</v>
      </c>
      <c r="AJ626" s="12"/>
      <c r="AK626" s="22">
        <v>1420929</v>
      </c>
      <c r="AM626" s="22">
        <v>214172</v>
      </c>
      <c r="AO626" s="22">
        <v>6385</v>
      </c>
      <c r="AQ626" s="22">
        <v>270022</v>
      </c>
      <c r="AS626" s="26">
        <v>1911508</v>
      </c>
      <c r="AU626" s="23">
        <v>20.834700000000002</v>
      </c>
      <c r="AW626" s="23">
        <v>23.5276</v>
      </c>
      <c r="AY626" s="23">
        <v>13.941000000000001</v>
      </c>
      <c r="BA626" s="23">
        <v>34.7742</v>
      </c>
      <c r="BC626" s="24">
        <v>22.35</v>
      </c>
      <c r="BE626" s="1" t="str">
        <f t="shared" si="9"/>
        <v>No</v>
      </c>
    </row>
    <row r="627" spans="1:57" ht="11.25" customHeight="1">
      <c r="A627" s="7" t="s">
        <v>555</v>
      </c>
      <c r="B627" s="7" t="s">
        <v>556</v>
      </c>
      <c r="C627" s="37" t="s">
        <v>43</v>
      </c>
      <c r="D627" s="296">
        <v>8012</v>
      </c>
      <c r="E627" s="297">
        <v>80012</v>
      </c>
      <c r="F627" s="27" t="s">
        <v>142</v>
      </c>
      <c r="G627" s="73" t="s">
        <v>137</v>
      </c>
      <c r="H627" s="35">
        <v>65207</v>
      </c>
      <c r="I627" s="35">
        <v>21</v>
      </c>
      <c r="J627" s="37" t="s">
        <v>9</v>
      </c>
      <c r="K627" s="37" t="s">
        <v>138</v>
      </c>
      <c r="L627" s="8">
        <v>8</v>
      </c>
      <c r="M627" s="8">
        <v>23679</v>
      </c>
      <c r="N627" s="9"/>
      <c r="O627" s="8">
        <v>274</v>
      </c>
      <c r="P627" s="9"/>
      <c r="Q627" s="8">
        <v>13</v>
      </c>
      <c r="R627" s="9"/>
      <c r="S627" s="8">
        <v>1839</v>
      </c>
      <c r="T627" s="9"/>
      <c r="U627" s="8">
        <v>0</v>
      </c>
      <c r="V627" s="9"/>
      <c r="W627" s="33">
        <v>25805</v>
      </c>
      <c r="X627" s="9"/>
      <c r="Y627" s="30">
        <v>13.99</v>
      </c>
      <c r="Z627" s="9"/>
      <c r="AA627" s="30">
        <v>0.13</v>
      </c>
      <c r="AB627" s="9"/>
      <c r="AC627" s="30">
        <v>0.01</v>
      </c>
      <c r="AD627" s="9"/>
      <c r="AE627" s="30">
        <v>1</v>
      </c>
      <c r="AF627" s="9"/>
      <c r="AG627" s="30">
        <v>0</v>
      </c>
      <c r="AH627" s="9"/>
      <c r="AI627" s="32">
        <v>15.13</v>
      </c>
      <c r="AJ627" s="12"/>
      <c r="AK627" s="22">
        <v>378267</v>
      </c>
      <c r="AM627" s="22">
        <v>4689</v>
      </c>
      <c r="AO627" s="22">
        <v>217</v>
      </c>
      <c r="AQ627" s="22">
        <v>30106</v>
      </c>
      <c r="AS627" s="26">
        <v>413279</v>
      </c>
      <c r="AU627" s="23">
        <v>15.9748</v>
      </c>
      <c r="AW627" s="23">
        <v>17.113099999999999</v>
      </c>
      <c r="AY627" s="23">
        <v>16.692299999999999</v>
      </c>
      <c r="BA627" s="23">
        <v>16.370899999999999</v>
      </c>
      <c r="BC627" s="24">
        <v>16.015499999999999</v>
      </c>
      <c r="BE627" s="1" t="str">
        <f t="shared" si="9"/>
        <v>No</v>
      </c>
    </row>
    <row r="628" spans="1:57" ht="11.25" customHeight="1">
      <c r="A628" s="7" t="s">
        <v>297</v>
      </c>
      <c r="B628" s="7" t="s">
        <v>298</v>
      </c>
      <c r="C628" s="37" t="s">
        <v>32</v>
      </c>
      <c r="D628" s="296">
        <v>5045</v>
      </c>
      <c r="E628" s="297">
        <v>50045</v>
      </c>
      <c r="F628" s="27" t="s">
        <v>140</v>
      </c>
      <c r="G628" s="73" t="s">
        <v>137</v>
      </c>
      <c r="H628" s="35">
        <v>8608208</v>
      </c>
      <c r="I628" s="35">
        <v>21</v>
      </c>
      <c r="J628" s="37" t="s">
        <v>9</v>
      </c>
      <c r="K628" s="37" t="s">
        <v>138</v>
      </c>
      <c r="L628" s="8">
        <v>4</v>
      </c>
      <c r="M628" s="8">
        <v>13376</v>
      </c>
      <c r="N628" s="9"/>
      <c r="O628" s="8">
        <v>5298</v>
      </c>
      <c r="P628" s="9"/>
      <c r="Q628" s="8">
        <v>1078</v>
      </c>
      <c r="R628" s="9"/>
      <c r="S628" s="8">
        <v>5923</v>
      </c>
      <c r="T628" s="9"/>
      <c r="U628" s="8">
        <v>0</v>
      </c>
      <c r="V628" s="9"/>
      <c r="W628" s="33">
        <v>25675</v>
      </c>
      <c r="X628" s="9"/>
      <c r="Y628" s="30">
        <v>9</v>
      </c>
      <c r="Z628" s="9"/>
      <c r="AA628" s="30">
        <v>3</v>
      </c>
      <c r="AB628" s="9"/>
      <c r="AC628" s="30">
        <v>0.5</v>
      </c>
      <c r="AD628" s="9"/>
      <c r="AE628" s="30">
        <v>3</v>
      </c>
      <c r="AF628" s="9"/>
      <c r="AG628" s="30">
        <v>0</v>
      </c>
      <c r="AH628" s="9"/>
      <c r="AI628" s="32">
        <v>15.5</v>
      </c>
      <c r="AJ628" s="12"/>
      <c r="AK628" s="22">
        <v>242548</v>
      </c>
      <c r="AM628" s="22">
        <v>85092</v>
      </c>
      <c r="AO628" s="22">
        <v>11815</v>
      </c>
      <c r="AQ628" s="22">
        <v>80584</v>
      </c>
      <c r="AS628" s="26">
        <v>420039</v>
      </c>
      <c r="AU628" s="23">
        <v>18.133099999999999</v>
      </c>
      <c r="AW628" s="23">
        <v>16.061199999999999</v>
      </c>
      <c r="AY628" s="23">
        <v>10.960100000000001</v>
      </c>
      <c r="BA628" s="23">
        <v>13.6053</v>
      </c>
      <c r="BC628" s="24">
        <v>16.3598</v>
      </c>
      <c r="BE628" s="1" t="str">
        <f t="shared" si="9"/>
        <v>No</v>
      </c>
    </row>
    <row r="629" spans="1:57" ht="11.25" customHeight="1">
      <c r="A629" s="7" t="s">
        <v>1109</v>
      </c>
      <c r="B629" s="7" t="s">
        <v>936</v>
      </c>
      <c r="C629" s="37" t="s">
        <v>26</v>
      </c>
      <c r="D629" s="296" t="s">
        <v>937</v>
      </c>
      <c r="E629" s="297">
        <v>41068</v>
      </c>
      <c r="F629" s="27" t="s">
        <v>140</v>
      </c>
      <c r="G629" s="73" t="s">
        <v>137</v>
      </c>
      <c r="H629" s="35">
        <v>349064</v>
      </c>
      <c r="I629" s="35">
        <v>21</v>
      </c>
      <c r="J629" s="37" t="s">
        <v>9</v>
      </c>
      <c r="K629" s="37" t="s">
        <v>138</v>
      </c>
      <c r="L629" s="8">
        <v>21</v>
      </c>
      <c r="M629" s="8">
        <v>56086</v>
      </c>
      <c r="N629" s="9"/>
      <c r="O629" s="8">
        <v>0</v>
      </c>
      <c r="P629" s="9"/>
      <c r="Q629" s="8">
        <v>0</v>
      </c>
      <c r="R629" s="9"/>
      <c r="S629" s="8">
        <v>4472</v>
      </c>
      <c r="T629" s="9"/>
      <c r="U629" s="8">
        <v>0</v>
      </c>
      <c r="V629" s="9"/>
      <c r="W629" s="33">
        <v>60558</v>
      </c>
      <c r="X629" s="9"/>
      <c r="Y629" s="30">
        <v>25</v>
      </c>
      <c r="Z629" s="9"/>
      <c r="AA629" s="30">
        <v>0</v>
      </c>
      <c r="AB629" s="9"/>
      <c r="AC629" s="30">
        <v>0</v>
      </c>
      <c r="AD629" s="9"/>
      <c r="AE629" s="30">
        <v>2</v>
      </c>
      <c r="AF629" s="9"/>
      <c r="AG629" s="30">
        <v>0</v>
      </c>
      <c r="AH629" s="9"/>
      <c r="AI629" s="32">
        <v>27</v>
      </c>
      <c r="AJ629" s="12"/>
      <c r="AK629" s="22">
        <v>550432</v>
      </c>
      <c r="AM629" s="22">
        <v>0</v>
      </c>
      <c r="AO629" s="22">
        <v>0</v>
      </c>
      <c r="AQ629" s="22">
        <v>51071</v>
      </c>
      <c r="AS629" s="26">
        <v>601503</v>
      </c>
      <c r="AU629" s="23">
        <v>9.8140999999999998</v>
      </c>
      <c r="BA629" s="23">
        <v>11.420199999999999</v>
      </c>
      <c r="BC629" s="24">
        <v>9.9327000000000005</v>
      </c>
      <c r="BE629" s="1" t="str">
        <f t="shared" si="9"/>
        <v>No</v>
      </c>
    </row>
    <row r="630" spans="1:57" ht="11.25" customHeight="1">
      <c r="A630" s="7" t="s">
        <v>1110</v>
      </c>
      <c r="B630" s="7" t="s">
        <v>951</v>
      </c>
      <c r="C630" s="37" t="s">
        <v>65</v>
      </c>
      <c r="D630" s="296">
        <v>4208</v>
      </c>
      <c r="E630" s="297">
        <v>40208</v>
      </c>
      <c r="F630" s="27" t="s">
        <v>140</v>
      </c>
      <c r="G630" s="73" t="s">
        <v>137</v>
      </c>
      <c r="H630" s="35">
        <v>400492</v>
      </c>
      <c r="I630" s="35">
        <v>21</v>
      </c>
      <c r="J630" s="37" t="s">
        <v>6</v>
      </c>
      <c r="K630" s="37" t="s">
        <v>138</v>
      </c>
      <c r="L630" s="8">
        <v>21</v>
      </c>
      <c r="M630" s="8">
        <v>81410</v>
      </c>
      <c r="N630" s="9"/>
      <c r="O630" s="8">
        <v>8752</v>
      </c>
      <c r="P630" s="9"/>
      <c r="Q630" s="8">
        <v>809</v>
      </c>
      <c r="R630" s="9"/>
      <c r="S630" s="8">
        <v>10944</v>
      </c>
      <c r="T630" s="9"/>
      <c r="U630" s="8">
        <v>0</v>
      </c>
      <c r="V630" s="9"/>
      <c r="W630" s="33">
        <v>101915</v>
      </c>
      <c r="X630" s="9"/>
      <c r="Y630" s="30">
        <v>91</v>
      </c>
      <c r="Z630" s="9"/>
      <c r="AA630" s="30">
        <v>4</v>
      </c>
      <c r="AB630" s="9"/>
      <c r="AC630" s="30">
        <v>1</v>
      </c>
      <c r="AD630" s="9"/>
      <c r="AE630" s="30">
        <v>7</v>
      </c>
      <c r="AF630" s="9"/>
      <c r="AG630" s="30">
        <v>0</v>
      </c>
      <c r="AH630" s="9"/>
      <c r="AI630" s="32">
        <v>103</v>
      </c>
      <c r="AJ630" s="12"/>
      <c r="AK630" s="22">
        <v>1156045</v>
      </c>
      <c r="AM630" s="22">
        <v>135947</v>
      </c>
      <c r="AO630" s="22">
        <v>8899</v>
      </c>
      <c r="AQ630" s="22">
        <v>239856</v>
      </c>
      <c r="AS630" s="26">
        <v>1540747</v>
      </c>
      <c r="AU630" s="23">
        <v>14.2003</v>
      </c>
      <c r="AW630" s="23">
        <v>15.533200000000001</v>
      </c>
      <c r="AY630" s="23">
        <v>11</v>
      </c>
      <c r="BA630" s="23">
        <v>21.916699999999999</v>
      </c>
      <c r="BC630" s="24">
        <v>15.118</v>
      </c>
      <c r="BE630" s="1" t="str">
        <f t="shared" si="9"/>
        <v>No</v>
      </c>
    </row>
    <row r="631" spans="1:57" ht="11.25" customHeight="1">
      <c r="A631" s="7" t="s">
        <v>1111</v>
      </c>
      <c r="B631" s="7" t="s">
        <v>334</v>
      </c>
      <c r="C631" s="37" t="s">
        <v>29</v>
      </c>
      <c r="D631" s="296">
        <v>7018</v>
      </c>
      <c r="E631" s="297">
        <v>70018</v>
      </c>
      <c r="F631" s="27" t="s">
        <v>140</v>
      </c>
      <c r="G631" s="73" t="s">
        <v>137</v>
      </c>
      <c r="H631" s="35">
        <v>106621</v>
      </c>
      <c r="I631" s="35">
        <v>21</v>
      </c>
      <c r="J631" s="37" t="s">
        <v>6</v>
      </c>
      <c r="K631" s="37" t="s">
        <v>138</v>
      </c>
      <c r="L631" s="8">
        <v>21</v>
      </c>
      <c r="M631" s="8">
        <v>77660</v>
      </c>
      <c r="N631" s="9"/>
      <c r="O631" s="8">
        <v>8888</v>
      </c>
      <c r="P631" s="9"/>
      <c r="Q631" s="8">
        <v>1689</v>
      </c>
      <c r="R631" s="9"/>
      <c r="S631" s="8">
        <v>4158</v>
      </c>
      <c r="T631" s="9"/>
      <c r="U631" s="8">
        <v>0</v>
      </c>
      <c r="V631" s="9"/>
      <c r="W631" s="33">
        <v>92395</v>
      </c>
      <c r="X631" s="9"/>
      <c r="Y631" s="30">
        <v>50</v>
      </c>
      <c r="Z631" s="9"/>
      <c r="AA631" s="30">
        <v>5</v>
      </c>
      <c r="AB631" s="9"/>
      <c r="AC631" s="30">
        <v>2</v>
      </c>
      <c r="AD631" s="9"/>
      <c r="AE631" s="30">
        <v>4</v>
      </c>
      <c r="AF631" s="9"/>
      <c r="AG631" s="30">
        <v>0</v>
      </c>
      <c r="AH631" s="9"/>
      <c r="AI631" s="32">
        <v>61</v>
      </c>
      <c r="AJ631" s="12"/>
      <c r="AK631" s="22">
        <v>2080264</v>
      </c>
      <c r="AM631" s="22">
        <v>205259</v>
      </c>
      <c r="AO631" s="22">
        <v>50569</v>
      </c>
      <c r="AQ631" s="22">
        <v>165241</v>
      </c>
      <c r="AS631" s="26">
        <v>2501333</v>
      </c>
      <c r="AU631" s="23">
        <v>26.786799999999999</v>
      </c>
      <c r="AW631" s="23">
        <v>23.093900000000001</v>
      </c>
      <c r="AY631" s="23">
        <v>29.940200000000001</v>
      </c>
      <c r="BA631" s="23">
        <v>39.740499999999997</v>
      </c>
      <c r="BC631" s="24">
        <v>27.072199999999999</v>
      </c>
      <c r="BE631" s="1" t="str">
        <f t="shared" si="9"/>
        <v>No</v>
      </c>
    </row>
    <row r="632" spans="1:57" ht="11.25" customHeight="1">
      <c r="A632" s="7" t="s">
        <v>297</v>
      </c>
      <c r="B632" s="7" t="s">
        <v>298</v>
      </c>
      <c r="C632" s="37" t="s">
        <v>32</v>
      </c>
      <c r="D632" s="296">
        <v>5045</v>
      </c>
      <c r="E632" s="297">
        <v>50045</v>
      </c>
      <c r="F632" s="27" t="s">
        <v>140</v>
      </c>
      <c r="G632" s="73" t="s">
        <v>137</v>
      </c>
      <c r="H632" s="35">
        <v>8608208</v>
      </c>
      <c r="I632" s="35">
        <v>21</v>
      </c>
      <c r="J632" s="37" t="s">
        <v>6</v>
      </c>
      <c r="K632" s="37" t="s">
        <v>138</v>
      </c>
      <c r="L632" s="8">
        <v>17</v>
      </c>
      <c r="M632" s="8">
        <v>65260</v>
      </c>
      <c r="N632" s="9" t="s">
        <v>102</v>
      </c>
      <c r="O632" s="8">
        <v>24511</v>
      </c>
      <c r="P632" s="9"/>
      <c r="Q632" s="8">
        <v>13314</v>
      </c>
      <c r="R632" s="9"/>
      <c r="S632" s="8">
        <v>26372</v>
      </c>
      <c r="T632" s="9"/>
      <c r="U632" s="8">
        <v>0</v>
      </c>
      <c r="V632" s="9"/>
      <c r="W632" s="33">
        <v>129457</v>
      </c>
      <c r="X632" s="9" t="s">
        <v>102</v>
      </c>
      <c r="Y632" s="30">
        <v>34</v>
      </c>
      <c r="Z632" s="9" t="s">
        <v>102</v>
      </c>
      <c r="AA632" s="30">
        <v>15</v>
      </c>
      <c r="AB632" s="9"/>
      <c r="AC632" s="30">
        <v>6.5</v>
      </c>
      <c r="AD632" s="9"/>
      <c r="AE632" s="30">
        <v>13</v>
      </c>
      <c r="AF632" s="9"/>
      <c r="AG632" s="30">
        <v>0</v>
      </c>
      <c r="AH632" s="9"/>
      <c r="AI632" s="32">
        <v>68.5</v>
      </c>
      <c r="AJ632" s="12" t="s">
        <v>102</v>
      </c>
      <c r="AK632" s="22">
        <v>1243248</v>
      </c>
      <c r="AM632" s="22">
        <v>330899</v>
      </c>
      <c r="AO632" s="22">
        <v>186734</v>
      </c>
      <c r="AQ632" s="22">
        <v>414625</v>
      </c>
      <c r="AS632" s="26">
        <v>2175506</v>
      </c>
      <c r="AU632" s="23">
        <v>19.050699999999999</v>
      </c>
      <c r="AV632" s="23" t="s">
        <v>102</v>
      </c>
      <c r="AW632" s="23">
        <v>13.5</v>
      </c>
      <c r="AY632" s="23">
        <v>14.025399999999999</v>
      </c>
      <c r="BA632" s="23">
        <v>15.722200000000001</v>
      </c>
      <c r="BC632" s="24">
        <v>16.8049</v>
      </c>
      <c r="BE632" s="1" t="str">
        <f t="shared" si="9"/>
        <v>Yes</v>
      </c>
    </row>
    <row r="633" spans="1:57" ht="11.25" customHeight="1">
      <c r="A633" s="7" t="s">
        <v>1112</v>
      </c>
      <c r="B633" s="7" t="s">
        <v>241</v>
      </c>
      <c r="C633" s="37" t="s">
        <v>35</v>
      </c>
      <c r="D633" s="296">
        <v>6038</v>
      </c>
      <c r="E633" s="297">
        <v>60038</v>
      </c>
      <c r="F633" s="27" t="s">
        <v>140</v>
      </c>
      <c r="G633" s="73" t="s">
        <v>137</v>
      </c>
      <c r="H633" s="35">
        <v>252720</v>
      </c>
      <c r="I633" s="35">
        <v>21</v>
      </c>
      <c r="J633" s="37" t="s">
        <v>6</v>
      </c>
      <c r="K633" s="37" t="s">
        <v>138</v>
      </c>
      <c r="L633" s="8">
        <v>15</v>
      </c>
      <c r="M633" s="8">
        <v>58587</v>
      </c>
      <c r="N633" s="9"/>
      <c r="O633" s="8">
        <v>990</v>
      </c>
      <c r="P633" s="9"/>
      <c r="Q633" s="8">
        <v>5617</v>
      </c>
      <c r="R633" s="9"/>
      <c r="S633" s="8">
        <v>6983</v>
      </c>
      <c r="T633" s="9"/>
      <c r="U633" s="8">
        <v>0</v>
      </c>
      <c r="V633" s="9"/>
      <c r="W633" s="33">
        <v>72177</v>
      </c>
      <c r="X633" s="9"/>
      <c r="Y633" s="30">
        <v>37</v>
      </c>
      <c r="Z633" s="9"/>
      <c r="AA633" s="30">
        <v>0.6</v>
      </c>
      <c r="AB633" s="9"/>
      <c r="AC633" s="30">
        <v>4</v>
      </c>
      <c r="AD633" s="9"/>
      <c r="AE633" s="30">
        <v>5</v>
      </c>
      <c r="AF633" s="9"/>
      <c r="AG633" s="30">
        <v>0</v>
      </c>
      <c r="AH633" s="9"/>
      <c r="AI633" s="32">
        <v>46.6</v>
      </c>
      <c r="AJ633" s="12"/>
      <c r="AK633" s="22">
        <v>1166403</v>
      </c>
      <c r="AM633" s="22">
        <v>38880</v>
      </c>
      <c r="AO633" s="22">
        <v>156625</v>
      </c>
      <c r="AQ633" s="22">
        <v>134382</v>
      </c>
      <c r="AS633" s="26">
        <v>1496290</v>
      </c>
      <c r="AU633" s="23">
        <v>19.908899999999999</v>
      </c>
      <c r="AW633" s="23">
        <v>39.2727</v>
      </c>
      <c r="AY633" s="23">
        <v>27.8841</v>
      </c>
      <c r="BA633" s="23">
        <v>19.244199999999999</v>
      </c>
      <c r="BC633" s="24">
        <v>20.730799999999999</v>
      </c>
      <c r="BE633" s="1" t="str">
        <f t="shared" si="9"/>
        <v>No</v>
      </c>
    </row>
    <row r="634" spans="1:57" ht="11.25" customHeight="1">
      <c r="A634" s="7" t="s">
        <v>555</v>
      </c>
      <c r="B634" s="7" t="s">
        <v>556</v>
      </c>
      <c r="C634" s="37" t="s">
        <v>43</v>
      </c>
      <c r="D634" s="296">
        <v>8012</v>
      </c>
      <c r="E634" s="297">
        <v>80012</v>
      </c>
      <c r="F634" s="27" t="s">
        <v>142</v>
      </c>
      <c r="G634" s="73" t="s">
        <v>137</v>
      </c>
      <c r="H634" s="35">
        <v>65207</v>
      </c>
      <c r="I634" s="35">
        <v>21</v>
      </c>
      <c r="J634" s="37" t="s">
        <v>6</v>
      </c>
      <c r="K634" s="37" t="s">
        <v>138</v>
      </c>
      <c r="L634" s="8">
        <v>13</v>
      </c>
      <c r="M634" s="8">
        <v>46483</v>
      </c>
      <c r="N634" s="9"/>
      <c r="O634" s="8">
        <v>8210</v>
      </c>
      <c r="P634" s="9"/>
      <c r="Q634" s="8">
        <v>2240</v>
      </c>
      <c r="R634" s="9"/>
      <c r="S634" s="8">
        <v>5753</v>
      </c>
      <c r="T634" s="9"/>
      <c r="U634" s="8">
        <v>0</v>
      </c>
      <c r="V634" s="9"/>
      <c r="W634" s="33">
        <v>62686</v>
      </c>
      <c r="X634" s="9"/>
      <c r="Y634" s="30">
        <v>27</v>
      </c>
      <c r="Z634" s="9"/>
      <c r="AA634" s="30">
        <v>4.37</v>
      </c>
      <c r="AB634" s="9"/>
      <c r="AC634" s="30">
        <v>1.5</v>
      </c>
      <c r="AD634" s="9"/>
      <c r="AE634" s="30">
        <v>4</v>
      </c>
      <c r="AF634" s="9"/>
      <c r="AG634" s="30">
        <v>0</v>
      </c>
      <c r="AH634" s="9"/>
      <c r="AI634" s="32">
        <v>36.869999999999997</v>
      </c>
      <c r="AJ634" s="12"/>
      <c r="AK634" s="22">
        <v>843849</v>
      </c>
      <c r="AM634" s="22">
        <v>147079</v>
      </c>
      <c r="AO634" s="22">
        <v>41291</v>
      </c>
      <c r="AQ634" s="22">
        <v>149081</v>
      </c>
      <c r="AS634" s="26">
        <v>1181300</v>
      </c>
      <c r="AU634" s="23">
        <v>18.1539</v>
      </c>
      <c r="AW634" s="23">
        <v>17.9146</v>
      </c>
      <c r="AY634" s="23">
        <v>18.433499999999999</v>
      </c>
      <c r="BA634" s="23">
        <v>25.913599999999999</v>
      </c>
      <c r="BC634" s="24">
        <v>18.8447</v>
      </c>
      <c r="BE634" s="1" t="str">
        <f t="shared" si="9"/>
        <v>No</v>
      </c>
    </row>
    <row r="635" spans="1:57" ht="11.25" customHeight="1">
      <c r="A635" s="7" t="s">
        <v>1113</v>
      </c>
      <c r="B635" s="7" t="s">
        <v>238</v>
      </c>
      <c r="C635" s="37" t="s">
        <v>39</v>
      </c>
      <c r="D635" s="296">
        <v>5034</v>
      </c>
      <c r="E635" s="297">
        <v>50034</v>
      </c>
      <c r="F635" s="27" t="s">
        <v>142</v>
      </c>
      <c r="G635" s="73" t="s">
        <v>137</v>
      </c>
      <c r="H635" s="35">
        <v>90057</v>
      </c>
      <c r="I635" s="35">
        <v>21</v>
      </c>
      <c r="J635" s="37" t="s">
        <v>6</v>
      </c>
      <c r="K635" s="37" t="s">
        <v>138</v>
      </c>
      <c r="L635" s="8">
        <v>11</v>
      </c>
      <c r="M635" s="8">
        <v>35279</v>
      </c>
      <c r="N635" s="9"/>
      <c r="O635" s="8">
        <v>13367</v>
      </c>
      <c r="P635" s="9"/>
      <c r="Q635" s="8">
        <v>2297</v>
      </c>
      <c r="R635" s="9"/>
      <c r="S635" s="8">
        <v>5546</v>
      </c>
      <c r="T635" s="9"/>
      <c r="U635" s="8">
        <v>0</v>
      </c>
      <c r="V635" s="9"/>
      <c r="W635" s="33">
        <v>56489</v>
      </c>
      <c r="X635" s="9"/>
      <c r="Y635" s="30">
        <v>20</v>
      </c>
      <c r="Z635" s="9"/>
      <c r="AA635" s="30">
        <v>8</v>
      </c>
      <c r="AB635" s="9"/>
      <c r="AC635" s="30">
        <v>1</v>
      </c>
      <c r="AD635" s="9"/>
      <c r="AE635" s="30">
        <v>3</v>
      </c>
      <c r="AF635" s="9"/>
      <c r="AG635" s="30">
        <v>0</v>
      </c>
      <c r="AH635" s="9"/>
      <c r="AI635" s="32">
        <v>32</v>
      </c>
      <c r="AJ635" s="12"/>
      <c r="AK635" s="22">
        <v>770917</v>
      </c>
      <c r="AM635" s="22">
        <v>299806</v>
      </c>
      <c r="AO635" s="22">
        <v>28502</v>
      </c>
      <c r="AQ635" s="22">
        <v>164917</v>
      </c>
      <c r="AS635" s="26">
        <v>1264142</v>
      </c>
      <c r="AU635" s="23">
        <v>21.852</v>
      </c>
      <c r="AW635" s="23">
        <v>22.428799999999999</v>
      </c>
      <c r="AY635" s="23">
        <v>12.4084</v>
      </c>
      <c r="BA635" s="23">
        <v>29.7362</v>
      </c>
      <c r="BC635" s="24">
        <v>22.378599999999999</v>
      </c>
      <c r="BE635" s="1" t="str">
        <f t="shared" si="9"/>
        <v>No</v>
      </c>
    </row>
    <row r="636" spans="1:57" ht="11.25" customHeight="1">
      <c r="A636" s="7" t="s">
        <v>1113</v>
      </c>
      <c r="B636" s="7" t="s">
        <v>238</v>
      </c>
      <c r="C636" s="37" t="s">
        <v>39</v>
      </c>
      <c r="D636" s="296">
        <v>5034</v>
      </c>
      <c r="E636" s="297">
        <v>50034</v>
      </c>
      <c r="F636" s="27" t="s">
        <v>142</v>
      </c>
      <c r="G636" s="73" t="s">
        <v>137</v>
      </c>
      <c r="H636" s="35">
        <v>90057</v>
      </c>
      <c r="I636" s="35">
        <v>21</v>
      </c>
      <c r="J636" s="37" t="s">
        <v>9</v>
      </c>
      <c r="K636" s="37" t="s">
        <v>138</v>
      </c>
      <c r="L636" s="8">
        <v>10</v>
      </c>
      <c r="M636" s="8">
        <v>27187</v>
      </c>
      <c r="N636" s="9"/>
      <c r="O636" s="8">
        <v>7986</v>
      </c>
      <c r="P636" s="9"/>
      <c r="Q636" s="8">
        <v>1038</v>
      </c>
      <c r="R636" s="9"/>
      <c r="S636" s="8">
        <v>3313</v>
      </c>
      <c r="T636" s="9"/>
      <c r="U636" s="8">
        <v>0</v>
      </c>
      <c r="V636" s="9"/>
      <c r="W636" s="33">
        <v>39524</v>
      </c>
      <c r="X636" s="9"/>
      <c r="Y636" s="30">
        <v>15</v>
      </c>
      <c r="Z636" s="9"/>
      <c r="AA636" s="30">
        <v>5</v>
      </c>
      <c r="AB636" s="9"/>
      <c r="AC636" s="30">
        <v>1</v>
      </c>
      <c r="AD636" s="9"/>
      <c r="AE636" s="30">
        <v>2</v>
      </c>
      <c r="AF636" s="9"/>
      <c r="AG636" s="30">
        <v>0</v>
      </c>
      <c r="AH636" s="9"/>
      <c r="AI636" s="32">
        <v>23</v>
      </c>
      <c r="AJ636" s="12"/>
      <c r="AK636" s="22">
        <v>460580</v>
      </c>
      <c r="AM636" s="22">
        <v>179117</v>
      </c>
      <c r="AO636" s="22">
        <v>17029</v>
      </c>
      <c r="AQ636" s="22">
        <v>98529</v>
      </c>
      <c r="AS636" s="26">
        <v>755255</v>
      </c>
      <c r="AU636" s="23">
        <v>16.941199999999998</v>
      </c>
      <c r="AW636" s="23">
        <v>22.428899999999999</v>
      </c>
      <c r="AY636" s="23">
        <v>16.4056</v>
      </c>
      <c r="BA636" s="23">
        <v>29.740100000000002</v>
      </c>
      <c r="BC636" s="24">
        <v>19.108799999999999</v>
      </c>
      <c r="BE636" s="1" t="str">
        <f t="shared" si="9"/>
        <v>No</v>
      </c>
    </row>
    <row r="637" spans="1:57" ht="11.25" customHeight="1">
      <c r="A637" s="7" t="s">
        <v>303</v>
      </c>
      <c r="B637" s="7" t="s">
        <v>304</v>
      </c>
      <c r="C637" s="37" t="s">
        <v>45</v>
      </c>
      <c r="D637" s="296">
        <v>8008</v>
      </c>
      <c r="E637" s="297">
        <v>80008</v>
      </c>
      <c r="F637" s="27" t="s">
        <v>140</v>
      </c>
      <c r="G637" s="73" t="s">
        <v>137</v>
      </c>
      <c r="H637" s="35">
        <v>61270</v>
      </c>
      <c r="I637" s="35">
        <v>21</v>
      </c>
      <c r="J637" s="37" t="s">
        <v>6</v>
      </c>
      <c r="K637" s="37" t="s">
        <v>138</v>
      </c>
      <c r="L637" s="8">
        <v>10</v>
      </c>
      <c r="M637" s="8">
        <v>42120</v>
      </c>
      <c r="N637" s="9"/>
      <c r="O637" s="8">
        <v>4697</v>
      </c>
      <c r="P637" s="9"/>
      <c r="Q637" s="8">
        <v>588</v>
      </c>
      <c r="R637" s="9"/>
      <c r="S637" s="8">
        <v>6578</v>
      </c>
      <c r="T637" s="9"/>
      <c r="U637" s="8">
        <v>0</v>
      </c>
      <c r="V637" s="9"/>
      <c r="W637" s="33">
        <v>53983</v>
      </c>
      <c r="X637" s="9"/>
      <c r="Y637" s="30">
        <v>27</v>
      </c>
      <c r="Z637" s="9"/>
      <c r="AA637" s="30">
        <v>3.5</v>
      </c>
      <c r="AB637" s="9"/>
      <c r="AC637" s="30">
        <v>4</v>
      </c>
      <c r="AD637" s="9"/>
      <c r="AE637" s="30">
        <v>5.5</v>
      </c>
      <c r="AF637" s="9"/>
      <c r="AG637" s="30">
        <v>0</v>
      </c>
      <c r="AH637" s="9"/>
      <c r="AI637" s="32">
        <v>40</v>
      </c>
      <c r="AJ637" s="12"/>
      <c r="AK637" s="22">
        <v>864732</v>
      </c>
      <c r="AM637" s="22">
        <v>68980</v>
      </c>
      <c r="AO637" s="22">
        <v>7161</v>
      </c>
      <c r="AQ637" s="22">
        <v>135966</v>
      </c>
      <c r="AS637" s="26">
        <v>1076839</v>
      </c>
      <c r="AU637" s="23">
        <v>20.530200000000001</v>
      </c>
      <c r="AW637" s="23">
        <v>14.686</v>
      </c>
      <c r="AY637" s="23">
        <v>12.178599999999999</v>
      </c>
      <c r="BA637" s="23">
        <v>20.669799999999999</v>
      </c>
      <c r="BC637" s="24">
        <v>19.947700000000001</v>
      </c>
      <c r="BE637" s="1" t="str">
        <f t="shared" si="9"/>
        <v>No</v>
      </c>
    </row>
    <row r="638" spans="1:57" ht="11.25" customHeight="1">
      <c r="A638" s="7" t="s">
        <v>1114</v>
      </c>
      <c r="B638" s="7" t="s">
        <v>596</v>
      </c>
      <c r="C638" s="37" t="s">
        <v>48</v>
      </c>
      <c r="D638" s="296">
        <v>2193</v>
      </c>
      <c r="E638" s="297">
        <v>20193</v>
      </c>
      <c r="F638" s="27" t="s">
        <v>140</v>
      </c>
      <c r="G638" s="73" t="s">
        <v>137</v>
      </c>
      <c r="H638" s="35">
        <v>95259</v>
      </c>
      <c r="I638" s="35">
        <v>20</v>
      </c>
      <c r="J638" s="37" t="s">
        <v>9</v>
      </c>
      <c r="K638" s="37" t="s">
        <v>138</v>
      </c>
      <c r="L638" s="8">
        <v>20</v>
      </c>
      <c r="M638" s="8">
        <v>38852</v>
      </c>
      <c r="N638" s="9"/>
      <c r="O638" s="8">
        <v>3318</v>
      </c>
      <c r="P638" s="9"/>
      <c r="Q638" s="8">
        <v>0</v>
      </c>
      <c r="R638" s="9"/>
      <c r="S638" s="8">
        <v>4284</v>
      </c>
      <c r="T638" s="9"/>
      <c r="U638" s="8">
        <v>0</v>
      </c>
      <c r="V638" s="9"/>
      <c r="W638" s="33">
        <v>46454</v>
      </c>
      <c r="X638" s="9"/>
      <c r="Y638" s="30">
        <v>30</v>
      </c>
      <c r="Z638" s="9"/>
      <c r="AA638" s="30">
        <v>2</v>
      </c>
      <c r="AB638" s="9"/>
      <c r="AC638" s="30">
        <v>0</v>
      </c>
      <c r="AD638" s="9"/>
      <c r="AE638" s="30">
        <v>5</v>
      </c>
      <c r="AF638" s="9"/>
      <c r="AG638" s="30">
        <v>0</v>
      </c>
      <c r="AH638" s="9"/>
      <c r="AI638" s="32">
        <v>37</v>
      </c>
      <c r="AJ638" s="12"/>
      <c r="AK638" s="22">
        <v>866479</v>
      </c>
      <c r="AM638" s="22">
        <v>81508</v>
      </c>
      <c r="AO638" s="22">
        <v>0</v>
      </c>
      <c r="AQ638" s="22">
        <v>123869</v>
      </c>
      <c r="AS638" s="26">
        <v>1071856</v>
      </c>
      <c r="AU638" s="23">
        <v>22.302</v>
      </c>
      <c r="AW638" s="23">
        <v>24.5654</v>
      </c>
      <c r="BA638" s="23">
        <v>28.914300000000001</v>
      </c>
      <c r="BC638" s="24">
        <v>23.073499999999999</v>
      </c>
      <c r="BE638" s="1" t="str">
        <f t="shared" si="9"/>
        <v>No</v>
      </c>
    </row>
    <row r="639" spans="1:57" ht="11.25" customHeight="1">
      <c r="A639" s="7" t="s">
        <v>1115</v>
      </c>
      <c r="B639" s="7" t="s">
        <v>236</v>
      </c>
      <c r="C639" s="37" t="s">
        <v>11</v>
      </c>
      <c r="D639" s="296">
        <v>9034</v>
      </c>
      <c r="E639" s="297">
        <v>90034</v>
      </c>
      <c r="F639" s="27" t="s">
        <v>140</v>
      </c>
      <c r="G639" s="73" t="s">
        <v>137</v>
      </c>
      <c r="H639" s="35">
        <v>3629114</v>
      </c>
      <c r="I639" s="35">
        <v>19</v>
      </c>
      <c r="J639" s="37" t="s">
        <v>6</v>
      </c>
      <c r="K639" s="37" t="s">
        <v>138</v>
      </c>
      <c r="L639" s="8">
        <v>4</v>
      </c>
      <c r="M639" s="8">
        <v>14131</v>
      </c>
      <c r="N639" s="9"/>
      <c r="O639" s="8">
        <v>713</v>
      </c>
      <c r="P639" s="9"/>
      <c r="Q639" s="8">
        <v>111</v>
      </c>
      <c r="R639" s="9"/>
      <c r="S639" s="8">
        <v>3128</v>
      </c>
      <c r="T639" s="9"/>
      <c r="U639" s="8">
        <v>0</v>
      </c>
      <c r="V639" s="9"/>
      <c r="W639" s="33">
        <v>18083</v>
      </c>
      <c r="X639" s="9"/>
      <c r="Y639" s="30">
        <v>9.44</v>
      </c>
      <c r="Z639" s="9"/>
      <c r="AA639" s="30">
        <v>0.34</v>
      </c>
      <c r="AB639" s="9"/>
      <c r="AC639" s="30">
        <v>0.05</v>
      </c>
      <c r="AD639" s="9"/>
      <c r="AE639" s="30">
        <v>1.79</v>
      </c>
      <c r="AF639" s="9"/>
      <c r="AG639" s="30">
        <v>0</v>
      </c>
      <c r="AH639" s="9"/>
      <c r="AI639" s="32">
        <v>11.62</v>
      </c>
      <c r="AJ639" s="12"/>
      <c r="AK639" s="22">
        <v>208716</v>
      </c>
      <c r="AM639" s="22">
        <v>15308</v>
      </c>
      <c r="AO639" s="22">
        <v>2232</v>
      </c>
      <c r="AQ639" s="22">
        <v>115036</v>
      </c>
      <c r="AS639" s="26">
        <v>341292</v>
      </c>
      <c r="AU639" s="23">
        <v>14.770099999999999</v>
      </c>
      <c r="AW639" s="23">
        <v>21.469799999999999</v>
      </c>
      <c r="AY639" s="23">
        <v>20.1081</v>
      </c>
      <c r="BA639" s="23">
        <v>36.776200000000003</v>
      </c>
      <c r="BC639" s="24">
        <v>18.8736</v>
      </c>
      <c r="BE639" s="1" t="str">
        <f t="shared" si="9"/>
        <v>No</v>
      </c>
    </row>
    <row r="640" spans="1:57" ht="11.25" customHeight="1">
      <c r="A640" s="7" t="s">
        <v>541</v>
      </c>
      <c r="B640" s="7" t="s">
        <v>214</v>
      </c>
      <c r="C640" s="37" t="s">
        <v>73</v>
      </c>
      <c r="D640" s="296">
        <v>35</v>
      </c>
      <c r="E640" s="297">
        <v>35</v>
      </c>
      <c r="F640" s="27" t="s">
        <v>136</v>
      </c>
      <c r="G640" s="73" t="s">
        <v>137</v>
      </c>
      <c r="H640" s="35">
        <v>3059393</v>
      </c>
      <c r="I640" s="35">
        <v>19</v>
      </c>
      <c r="J640" s="37" t="s">
        <v>14</v>
      </c>
      <c r="K640" s="37" t="s">
        <v>138</v>
      </c>
      <c r="L640" s="8">
        <v>19</v>
      </c>
      <c r="M640" s="8">
        <v>2746239</v>
      </c>
      <c r="N640" s="9"/>
      <c r="O640" s="8">
        <v>236329</v>
      </c>
      <c r="P640" s="9"/>
      <c r="Q640" s="8">
        <v>119672</v>
      </c>
      <c r="R640" s="9"/>
      <c r="S640" s="8">
        <v>153786</v>
      </c>
      <c r="T640" s="9"/>
      <c r="U640" s="8">
        <v>197103</v>
      </c>
      <c r="V640" s="9"/>
      <c r="W640" s="33">
        <v>3453129</v>
      </c>
      <c r="X640" s="9"/>
      <c r="Y640" s="30">
        <v>1706</v>
      </c>
      <c r="Z640" s="9"/>
      <c r="AA640" s="30">
        <v>126</v>
      </c>
      <c r="AB640" s="9"/>
      <c r="AC640" s="30">
        <v>80</v>
      </c>
      <c r="AD640" s="9"/>
      <c r="AE640" s="30">
        <v>129</v>
      </c>
      <c r="AF640" s="9"/>
      <c r="AG640" s="30">
        <v>123</v>
      </c>
      <c r="AH640" s="9"/>
      <c r="AI640" s="32">
        <v>2164</v>
      </c>
      <c r="AJ640" s="12"/>
      <c r="AK640" s="22">
        <v>94575763</v>
      </c>
      <c r="AM640" s="22">
        <v>11235595</v>
      </c>
      <c r="AO640" s="22">
        <v>5203939</v>
      </c>
      <c r="AQ640" s="22">
        <v>5577603</v>
      </c>
      <c r="AS640" s="26">
        <v>116592900</v>
      </c>
      <c r="AU640" s="23">
        <v>34.438299999999998</v>
      </c>
      <c r="AW640" s="23">
        <v>47.542200000000001</v>
      </c>
      <c r="AY640" s="23">
        <v>43.484999999999999</v>
      </c>
      <c r="BA640" s="23">
        <v>36.268599999999999</v>
      </c>
      <c r="BC640" s="24">
        <v>33.764400000000002</v>
      </c>
      <c r="BE640" s="1" t="str">
        <f t="shared" si="9"/>
        <v>No</v>
      </c>
    </row>
    <row r="641" spans="1:57" ht="11.25" customHeight="1">
      <c r="A641" s="7" t="s">
        <v>1115</v>
      </c>
      <c r="B641" s="7" t="s">
        <v>236</v>
      </c>
      <c r="C641" s="37" t="s">
        <v>11</v>
      </c>
      <c r="D641" s="296">
        <v>9034</v>
      </c>
      <c r="E641" s="297">
        <v>90034</v>
      </c>
      <c r="F641" s="27" t="s">
        <v>140</v>
      </c>
      <c r="G641" s="73" t="s">
        <v>137</v>
      </c>
      <c r="H641" s="35">
        <v>3629114</v>
      </c>
      <c r="I641" s="35">
        <v>19</v>
      </c>
      <c r="J641" s="37" t="s">
        <v>9</v>
      </c>
      <c r="K641" s="37" t="s">
        <v>138</v>
      </c>
      <c r="L641" s="8">
        <v>15</v>
      </c>
      <c r="M641" s="8">
        <v>49249</v>
      </c>
      <c r="N641" s="9"/>
      <c r="O641" s="8">
        <v>1889</v>
      </c>
      <c r="P641" s="9"/>
      <c r="Q641" s="8">
        <v>487</v>
      </c>
      <c r="R641" s="9"/>
      <c r="S641" s="8">
        <v>8242</v>
      </c>
      <c r="T641" s="9"/>
      <c r="U641" s="8">
        <v>0</v>
      </c>
      <c r="V641" s="9"/>
      <c r="W641" s="33">
        <v>59867</v>
      </c>
      <c r="X641" s="9"/>
      <c r="Y641" s="30">
        <v>32.94</v>
      </c>
      <c r="Z641" s="9"/>
      <c r="AA641" s="30">
        <v>0.91</v>
      </c>
      <c r="AB641" s="9"/>
      <c r="AC641" s="30">
        <v>0.23</v>
      </c>
      <c r="AD641" s="9"/>
      <c r="AE641" s="30">
        <v>4.5</v>
      </c>
      <c r="AF641" s="9"/>
      <c r="AG641" s="30">
        <v>0</v>
      </c>
      <c r="AH641" s="9"/>
      <c r="AI641" s="32">
        <v>38.58</v>
      </c>
      <c r="AJ641" s="12"/>
      <c r="AK641" s="22">
        <v>1017622</v>
      </c>
      <c r="AM641" s="22">
        <v>40544</v>
      </c>
      <c r="AO641" s="22">
        <v>9944</v>
      </c>
      <c r="AQ641" s="22">
        <v>246720</v>
      </c>
      <c r="AS641" s="26">
        <v>1314830</v>
      </c>
      <c r="AU641" s="23">
        <v>20.662800000000001</v>
      </c>
      <c r="AW641" s="23">
        <v>21.463200000000001</v>
      </c>
      <c r="AY641" s="23">
        <v>20.418900000000001</v>
      </c>
      <c r="BA641" s="23">
        <v>29.9345</v>
      </c>
      <c r="BC641" s="24">
        <v>21.962499999999999</v>
      </c>
      <c r="BE641" s="1" t="str">
        <f t="shared" si="9"/>
        <v>No</v>
      </c>
    </row>
    <row r="642" spans="1:57" ht="11.25" customHeight="1">
      <c r="A642" s="7" t="s">
        <v>1116</v>
      </c>
      <c r="B642" s="7" t="s">
        <v>1117</v>
      </c>
      <c r="C642" s="37" t="s">
        <v>60</v>
      </c>
      <c r="D642" s="296">
        <v>46</v>
      </c>
      <c r="E642" s="297">
        <v>46</v>
      </c>
      <c r="F642" s="27" t="s">
        <v>140</v>
      </c>
      <c r="G642" s="73" t="s">
        <v>137</v>
      </c>
      <c r="H642" s="35">
        <v>1849898</v>
      </c>
      <c r="I642" s="35">
        <v>18</v>
      </c>
      <c r="J642" s="37" t="s">
        <v>9</v>
      </c>
      <c r="K642" s="37" t="s">
        <v>138</v>
      </c>
      <c r="L642" s="8">
        <v>6</v>
      </c>
      <c r="M642" s="8">
        <v>12585</v>
      </c>
      <c r="N642" s="9"/>
      <c r="O642" s="8">
        <v>1852</v>
      </c>
      <c r="P642" s="9"/>
      <c r="Q642" s="8">
        <v>95</v>
      </c>
      <c r="R642" s="9"/>
      <c r="S642" s="8">
        <v>2063</v>
      </c>
      <c r="T642" s="9"/>
      <c r="U642" s="8">
        <v>384</v>
      </c>
      <c r="V642" s="9"/>
      <c r="W642" s="33">
        <v>16979</v>
      </c>
      <c r="X642" s="9"/>
      <c r="Y642" s="30">
        <v>6.4</v>
      </c>
      <c r="Z642" s="9"/>
      <c r="AA642" s="30">
        <v>1.2</v>
      </c>
      <c r="AB642" s="9"/>
      <c r="AC642" s="30">
        <v>0.1</v>
      </c>
      <c r="AD642" s="9"/>
      <c r="AE642" s="30">
        <v>1.2</v>
      </c>
      <c r="AF642" s="9"/>
      <c r="AG642" s="30">
        <v>0.2</v>
      </c>
      <c r="AH642" s="9"/>
      <c r="AI642" s="32">
        <v>9.1</v>
      </c>
      <c r="AJ642" s="12"/>
      <c r="AK642" s="22">
        <v>313232</v>
      </c>
      <c r="AM642" s="22">
        <v>53021</v>
      </c>
      <c r="AO642" s="22">
        <v>2550</v>
      </c>
      <c r="AQ642" s="22">
        <v>101381</v>
      </c>
      <c r="AS642" s="26">
        <v>470184</v>
      </c>
      <c r="AU642" s="23">
        <v>24.889299999999999</v>
      </c>
      <c r="AW642" s="23">
        <v>28.629000000000001</v>
      </c>
      <c r="AY642" s="23">
        <v>26.842099999999999</v>
      </c>
      <c r="BA642" s="23">
        <v>49.142499999999998</v>
      </c>
      <c r="BC642" s="24">
        <v>27.6921</v>
      </c>
      <c r="BE642" s="1" t="str">
        <f t="shared" ref="BE642:BE700" si="10">IF(BD642&amp;BB642&amp;AZ642&amp;AX642&amp;AV642&amp;AT642&amp;AR642&amp;AP642&amp;AN642&amp;AL642&amp;AJ642&amp;AH642&amp;AF642&amp;AD642&amp;AB642&amp;Z642&amp;X642&amp;V642&amp;T642&amp;R642&amp;P642&amp;N642&lt;&gt;"","Yes","No")</f>
        <v>No</v>
      </c>
    </row>
    <row r="643" spans="1:57" ht="11.25" customHeight="1">
      <c r="A643" s="7" t="s">
        <v>609</v>
      </c>
      <c r="B643" s="7" t="s">
        <v>610</v>
      </c>
      <c r="C643" s="37" t="s">
        <v>57</v>
      </c>
      <c r="D643" s="296">
        <v>5198</v>
      </c>
      <c r="E643" s="297">
        <v>50198</v>
      </c>
      <c r="F643" s="27" t="s">
        <v>140</v>
      </c>
      <c r="G643" s="73" t="s">
        <v>137</v>
      </c>
      <c r="H643" s="35">
        <v>1780673</v>
      </c>
      <c r="I643" s="35">
        <v>18</v>
      </c>
      <c r="J643" s="37" t="s">
        <v>6</v>
      </c>
      <c r="K643" s="37" t="s">
        <v>138</v>
      </c>
      <c r="L643" s="8">
        <v>5</v>
      </c>
      <c r="M643" s="8">
        <v>19719</v>
      </c>
      <c r="N643" s="9"/>
      <c r="O643" s="8">
        <v>0</v>
      </c>
      <c r="P643" s="9"/>
      <c r="Q643" s="8">
        <v>0</v>
      </c>
      <c r="R643" s="9"/>
      <c r="S643" s="8">
        <v>2746</v>
      </c>
      <c r="T643" s="9"/>
      <c r="U643" s="8">
        <v>0</v>
      </c>
      <c r="V643" s="9"/>
      <c r="W643" s="33">
        <v>22465</v>
      </c>
      <c r="X643" s="9"/>
      <c r="Y643" s="30">
        <v>16.32</v>
      </c>
      <c r="Z643" s="9"/>
      <c r="AA643" s="30">
        <v>0</v>
      </c>
      <c r="AB643" s="9"/>
      <c r="AC643" s="30">
        <v>0</v>
      </c>
      <c r="AD643" s="9"/>
      <c r="AE643" s="30">
        <v>1.84</v>
      </c>
      <c r="AF643" s="9"/>
      <c r="AG643" s="30">
        <v>0</v>
      </c>
      <c r="AH643" s="9"/>
      <c r="AI643" s="32">
        <v>18.16</v>
      </c>
      <c r="AJ643" s="12"/>
      <c r="AK643" s="22">
        <v>274573</v>
      </c>
      <c r="AM643" s="22">
        <v>0</v>
      </c>
      <c r="AO643" s="22">
        <v>0</v>
      </c>
      <c r="AQ643" s="22">
        <v>50634</v>
      </c>
      <c r="AS643" s="26">
        <v>325207</v>
      </c>
      <c r="AU643" s="23">
        <v>13.924300000000001</v>
      </c>
      <c r="BA643" s="23">
        <v>18.4392</v>
      </c>
      <c r="BC643" s="24">
        <v>14.4762</v>
      </c>
      <c r="BE643" s="1" t="str">
        <f t="shared" si="10"/>
        <v>No</v>
      </c>
    </row>
    <row r="644" spans="1:57" ht="11.25" customHeight="1">
      <c r="A644" s="7" t="s">
        <v>1116</v>
      </c>
      <c r="B644" s="7" t="s">
        <v>1117</v>
      </c>
      <c r="C644" s="37" t="s">
        <v>60</v>
      </c>
      <c r="D644" s="296">
        <v>46</v>
      </c>
      <c r="E644" s="297">
        <v>46</v>
      </c>
      <c r="F644" s="27" t="s">
        <v>140</v>
      </c>
      <c r="G644" s="73" t="s">
        <v>137</v>
      </c>
      <c r="H644" s="35">
        <v>1849898</v>
      </c>
      <c r="I644" s="35">
        <v>18</v>
      </c>
      <c r="J644" s="37" t="s">
        <v>6</v>
      </c>
      <c r="K644" s="37" t="s">
        <v>138</v>
      </c>
      <c r="L644" s="8">
        <v>12</v>
      </c>
      <c r="M644" s="8">
        <v>50345</v>
      </c>
      <c r="N644" s="9"/>
      <c r="O644" s="8">
        <v>7414</v>
      </c>
      <c r="P644" s="9"/>
      <c r="Q644" s="8">
        <v>380</v>
      </c>
      <c r="R644" s="9"/>
      <c r="S644" s="8">
        <v>8697</v>
      </c>
      <c r="T644" s="9"/>
      <c r="U644" s="8">
        <v>1537</v>
      </c>
      <c r="V644" s="9"/>
      <c r="W644" s="33">
        <v>68373</v>
      </c>
      <c r="X644" s="9"/>
      <c r="Y644" s="30">
        <v>26.2</v>
      </c>
      <c r="Z644" s="9"/>
      <c r="AA644" s="30">
        <v>3.7</v>
      </c>
      <c r="AB644" s="9"/>
      <c r="AC644" s="30">
        <v>0.2</v>
      </c>
      <c r="AD644" s="9"/>
      <c r="AE644" s="30">
        <v>4.7</v>
      </c>
      <c r="AF644" s="9"/>
      <c r="AG644" s="30">
        <v>0.8</v>
      </c>
      <c r="AH644" s="9"/>
      <c r="AI644" s="32">
        <v>35.6</v>
      </c>
      <c r="AJ644" s="12"/>
      <c r="AK644" s="22">
        <v>1251289</v>
      </c>
      <c r="AM644" s="22">
        <v>212081</v>
      </c>
      <c r="AO644" s="22">
        <v>10201</v>
      </c>
      <c r="AQ644" s="22">
        <v>415724</v>
      </c>
      <c r="AS644" s="26">
        <v>1889295</v>
      </c>
      <c r="AU644" s="23">
        <v>24.854299999999999</v>
      </c>
      <c r="AW644" s="23">
        <v>28.605499999999999</v>
      </c>
      <c r="AY644" s="23">
        <v>26.8447</v>
      </c>
      <c r="BA644" s="23">
        <v>47.800899999999999</v>
      </c>
      <c r="BC644" s="24">
        <v>27.632200000000001</v>
      </c>
      <c r="BE644" s="1" t="str">
        <f t="shared" si="10"/>
        <v>No</v>
      </c>
    </row>
    <row r="645" spans="1:57" ht="11.25" customHeight="1">
      <c r="A645" s="7" t="s">
        <v>609</v>
      </c>
      <c r="B645" s="7" t="s">
        <v>610</v>
      </c>
      <c r="C645" s="37" t="s">
        <v>57</v>
      </c>
      <c r="D645" s="296">
        <v>5198</v>
      </c>
      <c r="E645" s="297">
        <v>50198</v>
      </c>
      <c r="F645" s="27" t="s">
        <v>140</v>
      </c>
      <c r="G645" s="73" t="s">
        <v>137</v>
      </c>
      <c r="H645" s="35">
        <v>1780673</v>
      </c>
      <c r="I645" s="35">
        <v>18</v>
      </c>
      <c r="J645" s="37" t="s">
        <v>9</v>
      </c>
      <c r="K645" s="37" t="s">
        <v>138</v>
      </c>
      <c r="L645" s="8">
        <v>11</v>
      </c>
      <c r="M645" s="8">
        <v>30731</v>
      </c>
      <c r="N645" s="9"/>
      <c r="O645" s="8">
        <v>0</v>
      </c>
      <c r="P645" s="9"/>
      <c r="Q645" s="8">
        <v>0</v>
      </c>
      <c r="R645" s="9"/>
      <c r="S645" s="8">
        <v>4530</v>
      </c>
      <c r="T645" s="9"/>
      <c r="U645" s="8">
        <v>0</v>
      </c>
      <c r="V645" s="9"/>
      <c r="W645" s="33">
        <v>35261</v>
      </c>
      <c r="X645" s="9"/>
      <c r="Y645" s="30">
        <v>27.05</v>
      </c>
      <c r="Z645" s="9"/>
      <c r="AA645" s="30">
        <v>0</v>
      </c>
      <c r="AB645" s="9"/>
      <c r="AC645" s="30">
        <v>0</v>
      </c>
      <c r="AD645" s="9"/>
      <c r="AE645" s="30">
        <v>3.79</v>
      </c>
      <c r="AF645" s="9"/>
      <c r="AG645" s="30">
        <v>0</v>
      </c>
      <c r="AH645" s="9"/>
      <c r="AI645" s="32">
        <v>30.84</v>
      </c>
      <c r="AJ645" s="12"/>
      <c r="AK645" s="22">
        <v>471753</v>
      </c>
      <c r="AM645" s="22">
        <v>0</v>
      </c>
      <c r="AO645" s="22">
        <v>0</v>
      </c>
      <c r="AQ645" s="22">
        <v>77638</v>
      </c>
      <c r="AS645" s="26">
        <v>549391</v>
      </c>
      <c r="AU645" s="23">
        <v>15.351000000000001</v>
      </c>
      <c r="BA645" s="23">
        <v>17.1386</v>
      </c>
      <c r="BC645" s="24">
        <v>15.5807</v>
      </c>
      <c r="BE645" s="1" t="str">
        <f t="shared" si="10"/>
        <v>No</v>
      </c>
    </row>
    <row r="646" spans="1:57" ht="11.25" customHeight="1">
      <c r="A646" s="7" t="s">
        <v>1118</v>
      </c>
      <c r="B646" s="7" t="s">
        <v>166</v>
      </c>
      <c r="C646" s="37" t="s">
        <v>28</v>
      </c>
      <c r="D646" s="296">
        <v>4021</v>
      </c>
      <c r="E646" s="297">
        <v>40021</v>
      </c>
      <c r="F646" s="27" t="s">
        <v>140</v>
      </c>
      <c r="G646" s="73" t="s">
        <v>137</v>
      </c>
      <c r="H646" s="35">
        <v>95779</v>
      </c>
      <c r="I646" s="35">
        <v>17</v>
      </c>
      <c r="J646" s="37" t="s">
        <v>9</v>
      </c>
      <c r="K646" s="37" t="s">
        <v>138</v>
      </c>
      <c r="L646" s="8">
        <v>5</v>
      </c>
      <c r="M646" s="8">
        <v>26800</v>
      </c>
      <c r="N646" s="9" t="s">
        <v>102</v>
      </c>
      <c r="O646" s="8">
        <v>404</v>
      </c>
      <c r="P646" s="9"/>
      <c r="Q646" s="8">
        <v>0</v>
      </c>
      <c r="R646" s="9"/>
      <c r="S646" s="8">
        <v>1690</v>
      </c>
      <c r="T646" s="9"/>
      <c r="U646" s="8">
        <v>0</v>
      </c>
      <c r="V646" s="9"/>
      <c r="W646" s="33">
        <v>28894</v>
      </c>
      <c r="X646" s="9" t="s">
        <v>102</v>
      </c>
      <c r="Y646" s="30">
        <v>16.7</v>
      </c>
      <c r="Z646" s="9"/>
      <c r="AA646" s="30">
        <v>0.2</v>
      </c>
      <c r="AB646" s="9"/>
      <c r="AC646" s="30">
        <v>0</v>
      </c>
      <c r="AD646" s="9"/>
      <c r="AE646" s="30">
        <v>1</v>
      </c>
      <c r="AF646" s="9"/>
      <c r="AG646" s="30">
        <v>0</v>
      </c>
      <c r="AH646" s="9"/>
      <c r="AI646" s="32">
        <v>17.899999999999999</v>
      </c>
      <c r="AJ646" s="12"/>
      <c r="AK646" s="22">
        <v>322961</v>
      </c>
      <c r="AM646" s="22">
        <v>10073</v>
      </c>
      <c r="AO646" s="22">
        <v>0</v>
      </c>
      <c r="AQ646" s="22">
        <v>40068</v>
      </c>
      <c r="AS646" s="26">
        <v>373102</v>
      </c>
      <c r="AU646" s="23">
        <v>12.050800000000001</v>
      </c>
      <c r="AV646" s="23" t="s">
        <v>102</v>
      </c>
      <c r="AW646" s="23">
        <v>24.933199999999999</v>
      </c>
      <c r="BA646" s="23">
        <v>23.7089</v>
      </c>
      <c r="BC646" s="24">
        <v>12.912800000000001</v>
      </c>
      <c r="BE646" s="1" t="str">
        <f t="shared" si="10"/>
        <v>Yes</v>
      </c>
    </row>
    <row r="647" spans="1:57" ht="11.25" customHeight="1">
      <c r="A647" s="7" t="s">
        <v>1119</v>
      </c>
      <c r="B647" s="7" t="s">
        <v>170</v>
      </c>
      <c r="C647" s="37" t="s">
        <v>44</v>
      </c>
      <c r="D647" s="296">
        <v>4005</v>
      </c>
      <c r="E647" s="297">
        <v>40005</v>
      </c>
      <c r="F647" s="27" t="s">
        <v>140</v>
      </c>
      <c r="G647" s="73" t="s">
        <v>137</v>
      </c>
      <c r="H647" s="35">
        <v>280648</v>
      </c>
      <c r="I647" s="35">
        <v>17</v>
      </c>
      <c r="J647" s="37" t="s">
        <v>6</v>
      </c>
      <c r="K647" s="37" t="s">
        <v>138</v>
      </c>
      <c r="L647" s="8">
        <v>17</v>
      </c>
      <c r="M647" s="8">
        <v>119225</v>
      </c>
      <c r="N647" s="9"/>
      <c r="O647" s="8">
        <v>17239</v>
      </c>
      <c r="P647" s="9"/>
      <c r="Q647" s="8">
        <v>2836</v>
      </c>
      <c r="R647" s="9"/>
      <c r="S647" s="8">
        <v>2258</v>
      </c>
      <c r="T647" s="9"/>
      <c r="U647" s="8">
        <v>0</v>
      </c>
      <c r="V647" s="9"/>
      <c r="W647" s="33">
        <v>141558</v>
      </c>
      <c r="X647" s="9"/>
      <c r="Y647" s="30">
        <v>48</v>
      </c>
      <c r="Z647" s="9"/>
      <c r="AA647" s="30">
        <v>7</v>
      </c>
      <c r="AB647" s="9"/>
      <c r="AC647" s="30">
        <v>3</v>
      </c>
      <c r="AD647" s="9"/>
      <c r="AE647" s="30">
        <v>1</v>
      </c>
      <c r="AF647" s="9"/>
      <c r="AG647" s="30">
        <v>0</v>
      </c>
      <c r="AH647" s="9"/>
      <c r="AI647" s="32">
        <v>59</v>
      </c>
      <c r="AJ647" s="12"/>
      <c r="AK647" s="22">
        <v>2254757</v>
      </c>
      <c r="AM647" s="22">
        <v>373645</v>
      </c>
      <c r="AO647" s="22">
        <v>42507</v>
      </c>
      <c r="AQ647" s="22">
        <v>50684</v>
      </c>
      <c r="AS647" s="26">
        <v>2721593</v>
      </c>
      <c r="AU647" s="23">
        <v>18.911799999999999</v>
      </c>
      <c r="AW647" s="23">
        <v>21.674399999999999</v>
      </c>
      <c r="AY647" s="23">
        <v>14.9884</v>
      </c>
      <c r="BA647" s="23">
        <v>22.446400000000001</v>
      </c>
      <c r="BC647" s="24">
        <v>19.225999999999999</v>
      </c>
      <c r="BE647" s="1" t="str">
        <f t="shared" si="10"/>
        <v>No</v>
      </c>
    </row>
    <row r="648" spans="1:57" ht="11.25" customHeight="1">
      <c r="A648" s="7" t="s">
        <v>1118</v>
      </c>
      <c r="B648" s="7" t="s">
        <v>166</v>
      </c>
      <c r="C648" s="37" t="s">
        <v>28</v>
      </c>
      <c r="D648" s="296">
        <v>4021</v>
      </c>
      <c r="E648" s="297">
        <v>40021</v>
      </c>
      <c r="F648" s="27" t="s">
        <v>140</v>
      </c>
      <c r="G648" s="73" t="s">
        <v>137</v>
      </c>
      <c r="H648" s="35">
        <v>95779</v>
      </c>
      <c r="I648" s="35">
        <v>17</v>
      </c>
      <c r="J648" s="37" t="s">
        <v>6</v>
      </c>
      <c r="K648" s="37" t="s">
        <v>138</v>
      </c>
      <c r="L648" s="8">
        <v>12</v>
      </c>
      <c r="M648" s="8">
        <v>70465</v>
      </c>
      <c r="N648" s="9"/>
      <c r="O648" s="8">
        <v>3369</v>
      </c>
      <c r="P648" s="9"/>
      <c r="Q648" s="8">
        <v>0</v>
      </c>
      <c r="R648" s="9"/>
      <c r="S648" s="8">
        <v>10383</v>
      </c>
      <c r="T648" s="9"/>
      <c r="U648" s="8">
        <v>0</v>
      </c>
      <c r="V648" s="9"/>
      <c r="W648" s="33">
        <v>84217</v>
      </c>
      <c r="X648" s="9"/>
      <c r="Y648" s="30">
        <v>39.729999999999997</v>
      </c>
      <c r="Z648" s="9"/>
      <c r="AA648" s="30">
        <v>1.95</v>
      </c>
      <c r="AB648" s="9"/>
      <c r="AC648" s="30">
        <v>0</v>
      </c>
      <c r="AD648" s="9"/>
      <c r="AE648" s="30">
        <v>6.02</v>
      </c>
      <c r="AF648" s="9"/>
      <c r="AG648" s="30">
        <v>0</v>
      </c>
      <c r="AH648" s="9"/>
      <c r="AI648" s="32">
        <v>47.7</v>
      </c>
      <c r="AJ648" s="12"/>
      <c r="AK648" s="22">
        <v>1003967</v>
      </c>
      <c r="AM648" s="22">
        <v>99589</v>
      </c>
      <c r="AO648" s="22">
        <v>0</v>
      </c>
      <c r="AQ648" s="22">
        <v>246132</v>
      </c>
      <c r="AS648" s="26">
        <v>1349688</v>
      </c>
      <c r="AU648" s="23">
        <v>14.2477</v>
      </c>
      <c r="AW648" s="23">
        <v>29.560400000000001</v>
      </c>
      <c r="BA648" s="23">
        <v>23.705300000000001</v>
      </c>
      <c r="BC648" s="24">
        <v>16.026299999999999</v>
      </c>
      <c r="BE648" s="1" t="str">
        <f t="shared" si="10"/>
        <v>No</v>
      </c>
    </row>
    <row r="649" spans="1:57" ht="11.25" customHeight="1">
      <c r="A649" s="7" t="s">
        <v>417</v>
      </c>
      <c r="B649" s="7" t="s">
        <v>418</v>
      </c>
      <c r="C649" s="37" t="s">
        <v>78</v>
      </c>
      <c r="D649" s="296">
        <v>3035</v>
      </c>
      <c r="E649" s="297">
        <v>30035</v>
      </c>
      <c r="F649" s="27" t="s">
        <v>142</v>
      </c>
      <c r="G649" s="73" t="s">
        <v>137</v>
      </c>
      <c r="H649" s="35">
        <v>81249</v>
      </c>
      <c r="I649" s="35">
        <v>16</v>
      </c>
      <c r="J649" s="37" t="s">
        <v>9</v>
      </c>
      <c r="K649" s="37" t="s">
        <v>138</v>
      </c>
      <c r="L649" s="8">
        <v>2</v>
      </c>
      <c r="M649" s="8">
        <v>4573</v>
      </c>
      <c r="N649" s="9"/>
      <c r="O649" s="8">
        <v>1955</v>
      </c>
      <c r="P649" s="9"/>
      <c r="Q649" s="8">
        <v>205</v>
      </c>
      <c r="R649" s="9"/>
      <c r="S649" s="8">
        <v>1464</v>
      </c>
      <c r="T649" s="9"/>
      <c r="U649" s="8">
        <v>0</v>
      </c>
      <c r="V649" s="9"/>
      <c r="W649" s="33">
        <v>8197</v>
      </c>
      <c r="X649" s="9"/>
      <c r="Y649" s="30">
        <v>2.5</v>
      </c>
      <c r="Z649" s="9"/>
      <c r="AA649" s="30">
        <v>1.3</v>
      </c>
      <c r="AB649" s="9"/>
      <c r="AC649" s="30">
        <v>0.1</v>
      </c>
      <c r="AD649" s="9"/>
      <c r="AE649" s="30">
        <v>0.8</v>
      </c>
      <c r="AF649" s="9"/>
      <c r="AG649" s="30">
        <v>0</v>
      </c>
      <c r="AH649" s="9"/>
      <c r="AI649" s="32">
        <v>4.7</v>
      </c>
      <c r="AJ649" s="12"/>
      <c r="AK649" s="22">
        <v>72631</v>
      </c>
      <c r="AM649" s="22">
        <v>46036</v>
      </c>
      <c r="AO649" s="22">
        <v>5115</v>
      </c>
      <c r="AQ649" s="22">
        <v>36714</v>
      </c>
      <c r="AS649" s="26">
        <v>160496</v>
      </c>
      <c r="AU649" s="23">
        <v>15.8826</v>
      </c>
      <c r="AW649" s="23">
        <v>23.547799999999999</v>
      </c>
      <c r="AY649" s="23">
        <v>24.9512</v>
      </c>
      <c r="BA649" s="23">
        <v>25.0779</v>
      </c>
      <c r="BC649" s="24">
        <v>19.579799999999999</v>
      </c>
      <c r="BE649" s="1" t="str">
        <f t="shared" si="10"/>
        <v>No</v>
      </c>
    </row>
    <row r="650" spans="1:57" ht="11.25" customHeight="1">
      <c r="A650" s="7" t="s">
        <v>417</v>
      </c>
      <c r="B650" s="7" t="s">
        <v>418</v>
      </c>
      <c r="C650" s="37" t="s">
        <v>78</v>
      </c>
      <c r="D650" s="296">
        <v>3035</v>
      </c>
      <c r="E650" s="297">
        <v>30035</v>
      </c>
      <c r="F650" s="27" t="s">
        <v>142</v>
      </c>
      <c r="G650" s="73" t="s">
        <v>137</v>
      </c>
      <c r="H650" s="35">
        <v>81249</v>
      </c>
      <c r="I650" s="35">
        <v>16</v>
      </c>
      <c r="J650" s="37" t="s">
        <v>6</v>
      </c>
      <c r="K650" s="37" t="s">
        <v>138</v>
      </c>
      <c r="L650" s="8">
        <v>14</v>
      </c>
      <c r="M650" s="8">
        <v>55521</v>
      </c>
      <c r="N650" s="9"/>
      <c r="O650" s="8">
        <v>13508</v>
      </c>
      <c r="P650" s="9"/>
      <c r="Q650" s="8">
        <v>1501</v>
      </c>
      <c r="R650" s="9"/>
      <c r="S650" s="8">
        <v>8293</v>
      </c>
      <c r="T650" s="9"/>
      <c r="U650" s="8">
        <v>0</v>
      </c>
      <c r="V650" s="9"/>
      <c r="W650" s="33">
        <v>78823</v>
      </c>
      <c r="X650" s="9"/>
      <c r="Y650" s="30">
        <v>29.5</v>
      </c>
      <c r="Z650" s="9"/>
      <c r="AA650" s="30">
        <v>6.8</v>
      </c>
      <c r="AB650" s="9"/>
      <c r="AC650" s="30">
        <v>0.8</v>
      </c>
      <c r="AD650" s="9"/>
      <c r="AE650" s="30">
        <v>4.2</v>
      </c>
      <c r="AF650" s="9"/>
      <c r="AG650" s="30">
        <v>0</v>
      </c>
      <c r="AH650" s="9"/>
      <c r="AI650" s="32">
        <v>41.3</v>
      </c>
      <c r="AJ650" s="12"/>
      <c r="AK650" s="22">
        <v>1064429</v>
      </c>
      <c r="AM650" s="22">
        <v>260871</v>
      </c>
      <c r="AO650" s="22">
        <v>28986</v>
      </c>
      <c r="AQ650" s="22">
        <v>208044</v>
      </c>
      <c r="AS650" s="26">
        <v>1562330</v>
      </c>
      <c r="AU650" s="23">
        <v>19.171600000000002</v>
      </c>
      <c r="AW650" s="23">
        <v>19.3123</v>
      </c>
      <c r="AY650" s="23">
        <v>19.3111</v>
      </c>
      <c r="BA650" s="23">
        <v>25.0867</v>
      </c>
      <c r="BC650" s="24">
        <v>19.820699999999999</v>
      </c>
      <c r="BE650" s="1" t="str">
        <f t="shared" si="10"/>
        <v>No</v>
      </c>
    </row>
    <row r="651" spans="1:57" ht="11.25" customHeight="1">
      <c r="A651" s="7" t="s">
        <v>335</v>
      </c>
      <c r="B651" s="7" t="s">
        <v>238</v>
      </c>
      <c r="C651" s="37" t="s">
        <v>67</v>
      </c>
      <c r="D651" s="296">
        <v>4057</v>
      </c>
      <c r="E651" s="297">
        <v>40057</v>
      </c>
      <c r="F651" s="27" t="s">
        <v>142</v>
      </c>
      <c r="G651" s="73" t="s">
        <v>137</v>
      </c>
      <c r="H651" s="35">
        <v>71880</v>
      </c>
      <c r="I651" s="35">
        <v>15</v>
      </c>
      <c r="J651" s="37" t="s">
        <v>6</v>
      </c>
      <c r="K651" s="37" t="s">
        <v>138</v>
      </c>
      <c r="L651" s="8">
        <v>9</v>
      </c>
      <c r="M651" s="8">
        <v>46342</v>
      </c>
      <c r="N651" s="9"/>
      <c r="O651" s="8">
        <v>9069</v>
      </c>
      <c r="P651" s="9"/>
      <c r="Q651" s="8">
        <v>0</v>
      </c>
      <c r="R651" s="9"/>
      <c r="S651" s="8">
        <v>3416</v>
      </c>
      <c r="T651" s="9"/>
      <c r="U651" s="8">
        <v>0</v>
      </c>
      <c r="V651" s="9"/>
      <c r="W651" s="33">
        <v>58827</v>
      </c>
      <c r="X651" s="9"/>
      <c r="Y651" s="30">
        <v>22.25</v>
      </c>
      <c r="Z651" s="9"/>
      <c r="AA651" s="30">
        <v>4.9000000000000004</v>
      </c>
      <c r="AB651" s="9"/>
      <c r="AC651" s="30">
        <v>0</v>
      </c>
      <c r="AD651" s="9"/>
      <c r="AE651" s="30">
        <v>2.1</v>
      </c>
      <c r="AF651" s="9"/>
      <c r="AG651" s="30">
        <v>0</v>
      </c>
      <c r="AH651" s="9"/>
      <c r="AI651" s="32">
        <v>29.25</v>
      </c>
      <c r="AJ651" s="12"/>
      <c r="AK651" s="22">
        <v>762660</v>
      </c>
      <c r="AM651" s="22">
        <v>183475</v>
      </c>
      <c r="AO651" s="22">
        <v>0</v>
      </c>
      <c r="AQ651" s="22">
        <v>86765</v>
      </c>
      <c r="AS651" s="26">
        <v>1032900</v>
      </c>
      <c r="AU651" s="23">
        <v>16.4572</v>
      </c>
      <c r="AW651" s="23">
        <v>20.231000000000002</v>
      </c>
      <c r="BA651" s="23">
        <v>25.3996</v>
      </c>
      <c r="BC651" s="24">
        <v>17.558299999999999</v>
      </c>
      <c r="BE651" s="1" t="str">
        <f t="shared" si="10"/>
        <v>No</v>
      </c>
    </row>
    <row r="652" spans="1:57" ht="11.25" customHeight="1">
      <c r="A652" s="7" t="s">
        <v>335</v>
      </c>
      <c r="B652" s="7" t="s">
        <v>238</v>
      </c>
      <c r="C652" s="37" t="s">
        <v>67</v>
      </c>
      <c r="D652" s="296">
        <v>4057</v>
      </c>
      <c r="E652" s="297">
        <v>40057</v>
      </c>
      <c r="F652" s="27" t="s">
        <v>142</v>
      </c>
      <c r="G652" s="73" t="s">
        <v>137</v>
      </c>
      <c r="H652" s="35">
        <v>71880</v>
      </c>
      <c r="I652" s="35">
        <v>15</v>
      </c>
      <c r="J652" s="37" t="s">
        <v>9</v>
      </c>
      <c r="K652" s="37" t="s">
        <v>138</v>
      </c>
      <c r="L652" s="8">
        <v>6</v>
      </c>
      <c r="M652" s="8">
        <v>17173</v>
      </c>
      <c r="N652" s="9"/>
      <c r="O652" s="8">
        <v>3887</v>
      </c>
      <c r="P652" s="9"/>
      <c r="Q652" s="8">
        <v>0</v>
      </c>
      <c r="R652" s="9"/>
      <c r="S652" s="8">
        <v>1464</v>
      </c>
      <c r="T652" s="9"/>
      <c r="U652" s="8">
        <v>0</v>
      </c>
      <c r="V652" s="9"/>
      <c r="W652" s="33">
        <v>22524</v>
      </c>
      <c r="X652" s="9"/>
      <c r="Y652" s="30">
        <v>8.75</v>
      </c>
      <c r="Z652" s="9"/>
      <c r="AA652" s="30">
        <v>2.1</v>
      </c>
      <c r="AB652" s="9"/>
      <c r="AC652" s="30">
        <v>0</v>
      </c>
      <c r="AD652" s="9"/>
      <c r="AE652" s="30">
        <v>0.9</v>
      </c>
      <c r="AF652" s="9"/>
      <c r="AG652" s="30">
        <v>0</v>
      </c>
      <c r="AH652" s="9"/>
      <c r="AI652" s="32">
        <v>11.75</v>
      </c>
      <c r="AJ652" s="12"/>
      <c r="AK652" s="22">
        <v>330519</v>
      </c>
      <c r="AM652" s="22">
        <v>98794</v>
      </c>
      <c r="AO652" s="22">
        <v>0</v>
      </c>
      <c r="AQ652" s="22">
        <v>46720</v>
      </c>
      <c r="AS652" s="26">
        <v>476033</v>
      </c>
      <c r="AU652" s="23">
        <v>19.246400000000001</v>
      </c>
      <c r="AW652" s="23">
        <v>25.416499999999999</v>
      </c>
      <c r="BA652" s="23">
        <v>31.912600000000001</v>
      </c>
      <c r="BC652" s="24">
        <v>21.134499999999999</v>
      </c>
      <c r="BE652" s="1" t="str">
        <f t="shared" si="10"/>
        <v>No</v>
      </c>
    </row>
    <row r="653" spans="1:57" ht="11.25" customHeight="1">
      <c r="A653" s="7" t="s">
        <v>1120</v>
      </c>
      <c r="B653" s="7" t="s">
        <v>1121</v>
      </c>
      <c r="C653" s="37" t="s">
        <v>30</v>
      </c>
      <c r="D653" s="296">
        <v>5204</v>
      </c>
      <c r="E653" s="297">
        <v>50204</v>
      </c>
      <c r="F653" s="27" t="s">
        <v>142</v>
      </c>
      <c r="G653" s="73" t="s">
        <v>137</v>
      </c>
      <c r="H653" s="35">
        <v>67821</v>
      </c>
      <c r="I653" s="35">
        <v>15</v>
      </c>
      <c r="J653" s="37" t="s">
        <v>6</v>
      </c>
      <c r="K653" s="37" t="s">
        <v>138</v>
      </c>
      <c r="L653" s="8">
        <v>15</v>
      </c>
      <c r="M653" s="8">
        <v>43574</v>
      </c>
      <c r="N653" s="9"/>
      <c r="O653" s="8">
        <v>0</v>
      </c>
      <c r="P653" s="9"/>
      <c r="Q653" s="8">
        <v>0</v>
      </c>
      <c r="R653" s="9"/>
      <c r="S653" s="8">
        <v>4743</v>
      </c>
      <c r="T653" s="9"/>
      <c r="U653" s="8">
        <v>0</v>
      </c>
      <c r="V653" s="9"/>
      <c r="W653" s="33">
        <v>48317</v>
      </c>
      <c r="X653" s="9"/>
      <c r="Y653" s="30">
        <v>32</v>
      </c>
      <c r="Z653" s="9"/>
      <c r="AA653" s="30">
        <v>0</v>
      </c>
      <c r="AB653" s="9"/>
      <c r="AC653" s="30">
        <v>0</v>
      </c>
      <c r="AD653" s="9"/>
      <c r="AE653" s="30">
        <v>4</v>
      </c>
      <c r="AF653" s="9"/>
      <c r="AG653" s="30">
        <v>0</v>
      </c>
      <c r="AH653" s="9"/>
      <c r="AI653" s="32">
        <v>36</v>
      </c>
      <c r="AJ653" s="12"/>
      <c r="AK653" s="22">
        <v>531411</v>
      </c>
      <c r="AM653" s="22">
        <v>0</v>
      </c>
      <c r="AO653" s="22">
        <v>0</v>
      </c>
      <c r="AQ653" s="22">
        <v>113245</v>
      </c>
      <c r="AS653" s="26">
        <v>644656</v>
      </c>
      <c r="AU653" s="23">
        <v>12.195600000000001</v>
      </c>
      <c r="BA653" s="23">
        <v>23.876200000000001</v>
      </c>
      <c r="BC653" s="24">
        <v>13.3422</v>
      </c>
      <c r="BE653" s="1" t="str">
        <f t="shared" si="10"/>
        <v>No</v>
      </c>
    </row>
    <row r="654" spans="1:57" ht="11.25" customHeight="1">
      <c r="A654" s="7" t="s">
        <v>1122</v>
      </c>
      <c r="B654" s="7" t="s">
        <v>232</v>
      </c>
      <c r="C654" s="37" t="s">
        <v>12</v>
      </c>
      <c r="D654" s="296">
        <v>9043</v>
      </c>
      <c r="E654" s="297">
        <v>90043</v>
      </c>
      <c r="F654" s="27" t="s">
        <v>140</v>
      </c>
      <c r="G654" s="73" t="s">
        <v>137</v>
      </c>
      <c r="H654" s="35">
        <v>12150996</v>
      </c>
      <c r="I654" s="35">
        <v>14</v>
      </c>
      <c r="J654" s="37" t="s">
        <v>9</v>
      </c>
      <c r="K654" s="37" t="s">
        <v>138</v>
      </c>
      <c r="L654" s="8">
        <v>4</v>
      </c>
      <c r="M654" s="8">
        <v>9175</v>
      </c>
      <c r="N654" s="9"/>
      <c r="O654" s="8">
        <v>1798</v>
      </c>
      <c r="P654" s="9"/>
      <c r="Q654" s="8">
        <v>1220</v>
      </c>
      <c r="R654" s="9"/>
      <c r="S654" s="8">
        <v>474</v>
      </c>
      <c r="T654" s="9"/>
      <c r="U654" s="8">
        <v>0</v>
      </c>
      <c r="V654" s="9"/>
      <c r="W654" s="33">
        <v>12667</v>
      </c>
      <c r="X654" s="9"/>
      <c r="Y654" s="30">
        <v>6.9</v>
      </c>
      <c r="Z654" s="9"/>
      <c r="AA654" s="30">
        <v>1.2</v>
      </c>
      <c r="AB654" s="9"/>
      <c r="AC654" s="30">
        <v>0.73</v>
      </c>
      <c r="AD654" s="9"/>
      <c r="AE654" s="30">
        <v>0.6</v>
      </c>
      <c r="AF654" s="9"/>
      <c r="AG654" s="30">
        <v>0</v>
      </c>
      <c r="AH654" s="9"/>
      <c r="AI654" s="32">
        <v>9.43</v>
      </c>
      <c r="AJ654" s="12"/>
      <c r="AK654" s="22">
        <v>235462</v>
      </c>
      <c r="AM654" s="22">
        <v>30714</v>
      </c>
      <c r="AO654" s="22">
        <v>20846</v>
      </c>
      <c r="AQ654" s="22">
        <v>27296</v>
      </c>
      <c r="AS654" s="26">
        <v>314318</v>
      </c>
      <c r="AU654" s="23">
        <v>25.663399999999999</v>
      </c>
      <c r="AW654" s="23">
        <v>17.0823</v>
      </c>
      <c r="AY654" s="23">
        <v>17.0869</v>
      </c>
      <c r="BA654" s="23">
        <v>57.586500000000001</v>
      </c>
      <c r="BC654" s="24">
        <v>24.8139</v>
      </c>
      <c r="BE654" s="1" t="str">
        <f t="shared" si="10"/>
        <v>No</v>
      </c>
    </row>
    <row r="655" spans="1:57" ht="11.25" customHeight="1">
      <c r="A655" s="7" t="s">
        <v>1122</v>
      </c>
      <c r="B655" s="7" t="s">
        <v>232</v>
      </c>
      <c r="C655" s="37" t="s">
        <v>12</v>
      </c>
      <c r="D655" s="296">
        <v>9043</v>
      </c>
      <c r="E655" s="297">
        <v>90043</v>
      </c>
      <c r="F655" s="27" t="s">
        <v>140</v>
      </c>
      <c r="G655" s="73" t="s">
        <v>137</v>
      </c>
      <c r="H655" s="35">
        <v>12150996</v>
      </c>
      <c r="I655" s="35">
        <v>14</v>
      </c>
      <c r="J655" s="37" t="s">
        <v>6</v>
      </c>
      <c r="K655" s="37" t="s">
        <v>138</v>
      </c>
      <c r="L655" s="8">
        <v>10</v>
      </c>
      <c r="M655" s="8">
        <v>65773</v>
      </c>
      <c r="N655" s="9"/>
      <c r="O655" s="8">
        <v>4277</v>
      </c>
      <c r="P655" s="9"/>
      <c r="Q655" s="8">
        <v>1216</v>
      </c>
      <c r="R655" s="9"/>
      <c r="S655" s="8">
        <v>470</v>
      </c>
      <c r="T655" s="9"/>
      <c r="U655" s="8">
        <v>0</v>
      </c>
      <c r="V655" s="9"/>
      <c r="W655" s="33">
        <v>71736</v>
      </c>
      <c r="X655" s="9"/>
      <c r="Y655" s="30">
        <v>40.700000000000003</v>
      </c>
      <c r="Z655" s="9"/>
      <c r="AA655" s="30">
        <v>3.1</v>
      </c>
      <c r="AB655" s="9"/>
      <c r="AC655" s="30">
        <v>5.0999999999999996</v>
      </c>
      <c r="AD655" s="9"/>
      <c r="AE655" s="30">
        <v>0.22</v>
      </c>
      <c r="AF655" s="9"/>
      <c r="AG655" s="30">
        <v>0</v>
      </c>
      <c r="AH655" s="9"/>
      <c r="AI655" s="32">
        <v>49.12</v>
      </c>
      <c r="AJ655" s="12"/>
      <c r="AK655" s="22">
        <v>1724796</v>
      </c>
      <c r="AM655" s="22">
        <v>135870</v>
      </c>
      <c r="AO655" s="22">
        <v>35212</v>
      </c>
      <c r="AQ655" s="22">
        <v>27646</v>
      </c>
      <c r="AS655" s="26">
        <v>1923524</v>
      </c>
      <c r="AU655" s="23">
        <v>26.223500000000001</v>
      </c>
      <c r="AW655" s="23">
        <v>31.767600000000002</v>
      </c>
      <c r="AY655" s="23">
        <v>28.9572</v>
      </c>
      <c r="BA655" s="23">
        <v>58.821300000000001</v>
      </c>
      <c r="BC655" s="24">
        <v>26.8139</v>
      </c>
      <c r="BE655" s="1" t="str">
        <f t="shared" si="10"/>
        <v>No</v>
      </c>
    </row>
    <row r="656" spans="1:57" ht="11.25" customHeight="1">
      <c r="A656" s="7" t="s">
        <v>392</v>
      </c>
      <c r="B656" s="7" t="s">
        <v>393</v>
      </c>
      <c r="C656" s="37" t="s">
        <v>22</v>
      </c>
      <c r="D656" s="296">
        <v>1107</v>
      </c>
      <c r="E656" s="297">
        <v>10107</v>
      </c>
      <c r="F656" s="27" t="s">
        <v>142</v>
      </c>
      <c r="G656" s="73" t="s">
        <v>137</v>
      </c>
      <c r="H656" s="35">
        <v>923311</v>
      </c>
      <c r="I656" s="35">
        <v>13</v>
      </c>
      <c r="J656" s="37" t="s">
        <v>9</v>
      </c>
      <c r="K656" s="37" t="s">
        <v>138</v>
      </c>
      <c r="L656" s="8">
        <v>7</v>
      </c>
      <c r="M656" s="8">
        <v>20275</v>
      </c>
      <c r="N656" s="9"/>
      <c r="O656" s="8">
        <v>1990</v>
      </c>
      <c r="P656" s="9"/>
      <c r="Q656" s="8">
        <v>138</v>
      </c>
      <c r="R656" s="9"/>
      <c r="S656" s="8">
        <v>4002</v>
      </c>
      <c r="T656" s="9"/>
      <c r="U656" s="8">
        <v>0</v>
      </c>
      <c r="V656" s="9"/>
      <c r="W656" s="33">
        <v>26405</v>
      </c>
      <c r="X656" s="9"/>
      <c r="Y656" s="30">
        <v>13</v>
      </c>
      <c r="Z656" s="9"/>
      <c r="AA656" s="30">
        <v>1</v>
      </c>
      <c r="AB656" s="9"/>
      <c r="AC656" s="30">
        <v>1</v>
      </c>
      <c r="AD656" s="9"/>
      <c r="AE656" s="30">
        <v>2</v>
      </c>
      <c r="AF656" s="9"/>
      <c r="AG656" s="30">
        <v>0</v>
      </c>
      <c r="AH656" s="9"/>
      <c r="AI656" s="32">
        <v>17</v>
      </c>
      <c r="AJ656" s="12"/>
      <c r="AK656" s="22">
        <v>364443</v>
      </c>
      <c r="AM656" s="22">
        <v>43076</v>
      </c>
      <c r="AO656" s="22">
        <v>1445</v>
      </c>
      <c r="AQ656" s="22">
        <v>62399</v>
      </c>
      <c r="AS656" s="26">
        <v>471363</v>
      </c>
      <c r="AU656" s="23">
        <v>17.975000000000001</v>
      </c>
      <c r="AW656" s="23">
        <v>21.6462</v>
      </c>
      <c r="AY656" s="23">
        <v>10.471</v>
      </c>
      <c r="BA656" s="23">
        <v>15.592000000000001</v>
      </c>
      <c r="BC656" s="24">
        <v>17.851299999999998</v>
      </c>
      <c r="BE656" s="1" t="str">
        <f t="shared" si="10"/>
        <v>No</v>
      </c>
    </row>
    <row r="657" spans="1:57" ht="11.25" customHeight="1">
      <c r="A657" s="7" t="s">
        <v>392</v>
      </c>
      <c r="B657" s="7" t="s">
        <v>393</v>
      </c>
      <c r="C657" s="37" t="s">
        <v>22</v>
      </c>
      <c r="D657" s="296">
        <v>1107</v>
      </c>
      <c r="E657" s="297">
        <v>10107</v>
      </c>
      <c r="F657" s="27" t="s">
        <v>142</v>
      </c>
      <c r="G657" s="73" t="s">
        <v>137</v>
      </c>
      <c r="H657" s="35">
        <v>923311</v>
      </c>
      <c r="I657" s="35">
        <v>13</v>
      </c>
      <c r="J657" s="37" t="s">
        <v>6</v>
      </c>
      <c r="K657" s="37" t="s">
        <v>138</v>
      </c>
      <c r="L657" s="8">
        <v>6</v>
      </c>
      <c r="M657" s="8">
        <v>22571</v>
      </c>
      <c r="N657" s="9"/>
      <c r="O657" s="8">
        <v>5560</v>
      </c>
      <c r="P657" s="9"/>
      <c r="Q657" s="8">
        <v>441</v>
      </c>
      <c r="R657" s="9"/>
      <c r="S657" s="8">
        <v>6236</v>
      </c>
      <c r="T657" s="9"/>
      <c r="U657" s="8">
        <v>0</v>
      </c>
      <c r="V657" s="9"/>
      <c r="W657" s="33">
        <v>34808</v>
      </c>
      <c r="X657" s="9"/>
      <c r="Y657" s="30">
        <v>12</v>
      </c>
      <c r="Z657" s="9"/>
      <c r="AA657" s="30">
        <v>3</v>
      </c>
      <c r="AB657" s="9"/>
      <c r="AC657" s="30">
        <v>1</v>
      </c>
      <c r="AD657" s="9"/>
      <c r="AE657" s="30">
        <v>4</v>
      </c>
      <c r="AF657" s="9"/>
      <c r="AG657" s="30">
        <v>0</v>
      </c>
      <c r="AH657" s="9"/>
      <c r="AI657" s="32">
        <v>20</v>
      </c>
      <c r="AJ657" s="12"/>
      <c r="AK657" s="22">
        <v>505372</v>
      </c>
      <c r="AM657" s="22">
        <v>102864</v>
      </c>
      <c r="AO657" s="22">
        <v>4158</v>
      </c>
      <c r="AQ657" s="22">
        <v>130494</v>
      </c>
      <c r="AS657" s="26">
        <v>742888</v>
      </c>
      <c r="AU657" s="23">
        <v>22.3903</v>
      </c>
      <c r="AW657" s="23">
        <v>18.500699999999998</v>
      </c>
      <c r="AY657" s="23">
        <v>9.4285999999999994</v>
      </c>
      <c r="BA657" s="23">
        <v>20.925899999999999</v>
      </c>
      <c r="BC657" s="24">
        <v>21.342500000000001</v>
      </c>
      <c r="BE657" s="1" t="str">
        <f t="shared" si="10"/>
        <v>No</v>
      </c>
    </row>
    <row r="658" spans="1:57" ht="11.25" customHeight="1">
      <c r="A658" s="7" t="s">
        <v>613</v>
      </c>
      <c r="B658" s="7" t="s">
        <v>614</v>
      </c>
      <c r="C658" s="37" t="s">
        <v>57</v>
      </c>
      <c r="D658" s="296">
        <v>5199</v>
      </c>
      <c r="E658" s="297">
        <v>50199</v>
      </c>
      <c r="F658" s="27" t="s">
        <v>142</v>
      </c>
      <c r="G658" s="73" t="s">
        <v>137</v>
      </c>
      <c r="H658" s="35">
        <v>1368035</v>
      </c>
      <c r="I658" s="35">
        <v>12</v>
      </c>
      <c r="J658" s="37" t="s">
        <v>6</v>
      </c>
      <c r="K658" s="37" t="s">
        <v>138</v>
      </c>
      <c r="L658" s="8">
        <v>7</v>
      </c>
      <c r="M658" s="8">
        <v>20975</v>
      </c>
      <c r="N658" s="9"/>
      <c r="O658" s="8">
        <v>2262</v>
      </c>
      <c r="P658" s="9"/>
      <c r="Q658" s="8">
        <v>0</v>
      </c>
      <c r="R658" s="9"/>
      <c r="S658" s="8">
        <v>5646</v>
      </c>
      <c r="T658" s="9"/>
      <c r="U658" s="8">
        <v>0</v>
      </c>
      <c r="V658" s="9"/>
      <c r="W658" s="33">
        <v>28883</v>
      </c>
      <c r="X658" s="9"/>
      <c r="Y658" s="30">
        <v>22.55</v>
      </c>
      <c r="Z658" s="9"/>
      <c r="AA658" s="30">
        <v>1.52</v>
      </c>
      <c r="AB658" s="9"/>
      <c r="AC658" s="30">
        <v>0</v>
      </c>
      <c r="AD658" s="9"/>
      <c r="AE658" s="30">
        <v>3.5</v>
      </c>
      <c r="AF658" s="9"/>
      <c r="AG658" s="30">
        <v>0</v>
      </c>
      <c r="AH658" s="9"/>
      <c r="AI658" s="32">
        <v>27.57</v>
      </c>
      <c r="AJ658" s="12"/>
      <c r="AK658" s="22">
        <v>313338</v>
      </c>
      <c r="AM658" s="22">
        <v>55412</v>
      </c>
      <c r="AO658" s="22">
        <v>0</v>
      </c>
      <c r="AQ658" s="22">
        <v>227925</v>
      </c>
      <c r="AS658" s="26">
        <v>596675</v>
      </c>
      <c r="AU658" s="23">
        <v>14.938599999999999</v>
      </c>
      <c r="AW658" s="23">
        <v>24.4969</v>
      </c>
      <c r="BA658" s="23">
        <v>40.369300000000003</v>
      </c>
      <c r="BC658" s="24">
        <v>20.658300000000001</v>
      </c>
      <c r="BE658" s="1" t="str">
        <f t="shared" si="10"/>
        <v>No</v>
      </c>
    </row>
    <row r="659" spans="1:57" ht="11.25" customHeight="1">
      <c r="A659" s="7" t="s">
        <v>613</v>
      </c>
      <c r="B659" s="7" t="s">
        <v>614</v>
      </c>
      <c r="C659" s="37" t="s">
        <v>57</v>
      </c>
      <c r="D659" s="296">
        <v>5199</v>
      </c>
      <c r="E659" s="297">
        <v>50199</v>
      </c>
      <c r="F659" s="27" t="s">
        <v>142</v>
      </c>
      <c r="G659" s="73" t="s">
        <v>137</v>
      </c>
      <c r="H659" s="35">
        <v>1368035</v>
      </c>
      <c r="I659" s="35">
        <v>12</v>
      </c>
      <c r="J659" s="37" t="s">
        <v>9</v>
      </c>
      <c r="K659" s="37" t="s">
        <v>138</v>
      </c>
      <c r="L659" s="8">
        <v>5</v>
      </c>
      <c r="M659" s="8">
        <v>20153</v>
      </c>
      <c r="N659" s="9"/>
      <c r="O659" s="8">
        <v>2173</v>
      </c>
      <c r="P659" s="9"/>
      <c r="Q659" s="8">
        <v>0</v>
      </c>
      <c r="R659" s="9"/>
      <c r="S659" s="8">
        <v>5425</v>
      </c>
      <c r="T659" s="9"/>
      <c r="U659" s="8">
        <v>0</v>
      </c>
      <c r="V659" s="9"/>
      <c r="W659" s="33">
        <v>27751</v>
      </c>
      <c r="X659" s="9"/>
      <c r="Y659" s="30">
        <v>21.45</v>
      </c>
      <c r="Z659" s="9"/>
      <c r="AA659" s="30">
        <v>1.48</v>
      </c>
      <c r="AB659" s="9"/>
      <c r="AC659" s="30">
        <v>0</v>
      </c>
      <c r="AD659" s="9"/>
      <c r="AE659" s="30">
        <v>3.5</v>
      </c>
      <c r="AF659" s="9"/>
      <c r="AG659" s="30">
        <v>0</v>
      </c>
      <c r="AH659" s="9"/>
      <c r="AI659" s="32">
        <v>26.43</v>
      </c>
      <c r="AJ659" s="12"/>
      <c r="AK659" s="22">
        <v>301050</v>
      </c>
      <c r="AM659" s="22">
        <v>53239</v>
      </c>
      <c r="AO659" s="22">
        <v>0</v>
      </c>
      <c r="AQ659" s="22">
        <v>218986</v>
      </c>
      <c r="AS659" s="26">
        <v>573275</v>
      </c>
      <c r="AU659" s="23">
        <v>14.9382</v>
      </c>
      <c r="AW659" s="23">
        <v>24.5002</v>
      </c>
      <c r="BA659" s="23">
        <v>40.366100000000003</v>
      </c>
      <c r="BC659" s="24">
        <v>20.657800000000002</v>
      </c>
      <c r="BE659" s="1" t="str">
        <f t="shared" si="10"/>
        <v>No</v>
      </c>
    </row>
    <row r="660" spans="1:57" ht="11.25" customHeight="1">
      <c r="A660" s="7" t="s">
        <v>55</v>
      </c>
      <c r="B660" s="7" t="s">
        <v>160</v>
      </c>
      <c r="C660" s="37" t="s">
        <v>54</v>
      </c>
      <c r="D660" s="296">
        <v>2137</v>
      </c>
      <c r="E660" s="297">
        <v>20137</v>
      </c>
      <c r="F660" s="27" t="s">
        <v>149</v>
      </c>
      <c r="G660" s="73" t="s">
        <v>137</v>
      </c>
      <c r="H660" s="35">
        <v>423566</v>
      </c>
      <c r="I660" s="35">
        <v>12</v>
      </c>
      <c r="J660" s="37" t="s">
        <v>13</v>
      </c>
      <c r="K660" s="37" t="s">
        <v>138</v>
      </c>
      <c r="L660" s="8">
        <v>12</v>
      </c>
      <c r="M660" s="8">
        <v>31292</v>
      </c>
      <c r="N660" s="9"/>
      <c r="O660" s="8">
        <v>13052</v>
      </c>
      <c r="P660" s="9"/>
      <c r="Q660" s="8">
        <v>625</v>
      </c>
      <c r="R660" s="9"/>
      <c r="S660" s="8">
        <v>9682</v>
      </c>
      <c r="T660" s="9"/>
      <c r="U660" s="8">
        <v>0</v>
      </c>
      <c r="V660" s="9"/>
      <c r="W660" s="33">
        <v>54651</v>
      </c>
      <c r="X660" s="9"/>
      <c r="Y660" s="30">
        <v>24</v>
      </c>
      <c r="Z660" s="9"/>
      <c r="AA660" s="30">
        <v>8</v>
      </c>
      <c r="AB660" s="9"/>
      <c r="AC660" s="30">
        <v>1</v>
      </c>
      <c r="AD660" s="9"/>
      <c r="AE660" s="30">
        <v>7</v>
      </c>
      <c r="AF660" s="9"/>
      <c r="AG660" s="30">
        <v>0</v>
      </c>
      <c r="AH660" s="9"/>
      <c r="AI660" s="32">
        <v>40</v>
      </c>
      <c r="AJ660" s="12"/>
      <c r="AK660" s="22">
        <v>717438</v>
      </c>
      <c r="AM660" s="22">
        <v>420917</v>
      </c>
      <c r="AO660" s="22">
        <v>8125</v>
      </c>
      <c r="AQ660" s="22">
        <v>258032</v>
      </c>
      <c r="AS660" s="26">
        <v>1404512</v>
      </c>
      <c r="AU660" s="23">
        <v>22.927199999999999</v>
      </c>
      <c r="AW660" s="23">
        <v>32.249200000000002</v>
      </c>
      <c r="AY660" s="23">
        <v>13</v>
      </c>
      <c r="BA660" s="23">
        <v>26.650700000000001</v>
      </c>
      <c r="BC660" s="24">
        <v>25.6997</v>
      </c>
      <c r="BE660" s="1" t="str">
        <f t="shared" si="10"/>
        <v>No</v>
      </c>
    </row>
    <row r="661" spans="1:57" ht="11.25" customHeight="1">
      <c r="A661" s="7" t="s">
        <v>536</v>
      </c>
      <c r="B661" s="7" t="s">
        <v>537</v>
      </c>
      <c r="C661" s="37" t="s">
        <v>22</v>
      </c>
      <c r="D661" s="296">
        <v>1042</v>
      </c>
      <c r="E661" s="297">
        <v>10042</v>
      </c>
      <c r="F661" s="27" t="s">
        <v>142</v>
      </c>
      <c r="G661" s="73" t="s">
        <v>137</v>
      </c>
      <c r="H661" s="35">
        <v>923311</v>
      </c>
      <c r="I661" s="35">
        <v>12</v>
      </c>
      <c r="J661" s="37" t="s">
        <v>9</v>
      </c>
      <c r="K661" s="37" t="s">
        <v>138</v>
      </c>
      <c r="L661" s="8">
        <v>12</v>
      </c>
      <c r="M661" s="8">
        <v>29132</v>
      </c>
      <c r="N661" s="9"/>
      <c r="O661" s="8">
        <v>1879</v>
      </c>
      <c r="P661" s="9"/>
      <c r="Q661" s="8">
        <v>0</v>
      </c>
      <c r="R661" s="9"/>
      <c r="S661" s="8">
        <v>5838</v>
      </c>
      <c r="T661" s="9"/>
      <c r="U661" s="8">
        <v>0</v>
      </c>
      <c r="V661" s="9"/>
      <c r="W661" s="33">
        <v>36849</v>
      </c>
      <c r="X661" s="9"/>
      <c r="Y661" s="30">
        <v>20</v>
      </c>
      <c r="Z661" s="9"/>
      <c r="AA661" s="30">
        <v>1</v>
      </c>
      <c r="AB661" s="9"/>
      <c r="AC661" s="30">
        <v>0</v>
      </c>
      <c r="AD661" s="9"/>
      <c r="AE661" s="30">
        <v>4</v>
      </c>
      <c r="AF661" s="9"/>
      <c r="AG661" s="30">
        <v>0</v>
      </c>
      <c r="AH661" s="9"/>
      <c r="AI661" s="32">
        <v>25</v>
      </c>
      <c r="AJ661" s="12"/>
      <c r="AK661" s="22">
        <v>543585</v>
      </c>
      <c r="AM661" s="22">
        <v>44154</v>
      </c>
      <c r="AO661" s="22">
        <v>0</v>
      </c>
      <c r="AQ661" s="22">
        <v>113530</v>
      </c>
      <c r="AS661" s="26">
        <v>701269</v>
      </c>
      <c r="AU661" s="23">
        <v>18.659400000000002</v>
      </c>
      <c r="AW661" s="23">
        <v>23.498699999999999</v>
      </c>
      <c r="BA661" s="23">
        <v>19.4467</v>
      </c>
      <c r="BC661" s="24">
        <v>19.030899999999999</v>
      </c>
      <c r="BE661" s="1" t="str">
        <f t="shared" si="10"/>
        <v>No</v>
      </c>
    </row>
    <row r="662" spans="1:57" ht="11.25" customHeight="1">
      <c r="A662" s="7" t="s">
        <v>1123</v>
      </c>
      <c r="B662" s="7" t="s">
        <v>502</v>
      </c>
      <c r="C662" s="37" t="s">
        <v>32</v>
      </c>
      <c r="D662" s="296">
        <v>5053</v>
      </c>
      <c r="E662" s="297">
        <v>50053</v>
      </c>
      <c r="F662" s="27" t="s">
        <v>140</v>
      </c>
      <c r="G662" s="73" t="s">
        <v>137</v>
      </c>
      <c r="H662" s="35">
        <v>92742</v>
      </c>
      <c r="I662" s="35">
        <v>11</v>
      </c>
      <c r="J662" s="37" t="s">
        <v>6</v>
      </c>
      <c r="K662" s="37" t="s">
        <v>138</v>
      </c>
      <c r="L662" s="8">
        <v>8</v>
      </c>
      <c r="M662" s="8">
        <v>41419</v>
      </c>
      <c r="N662" s="9"/>
      <c r="O662" s="8">
        <v>3210</v>
      </c>
      <c r="P662" s="9"/>
      <c r="Q662" s="8">
        <v>3064</v>
      </c>
      <c r="R662" s="9"/>
      <c r="S662" s="8">
        <v>13268</v>
      </c>
      <c r="T662" s="9"/>
      <c r="U662" s="8">
        <v>0</v>
      </c>
      <c r="V662" s="9"/>
      <c r="W662" s="33">
        <v>60961</v>
      </c>
      <c r="X662" s="9"/>
      <c r="Y662" s="30">
        <v>24</v>
      </c>
      <c r="Z662" s="9"/>
      <c r="AA662" s="30">
        <v>2</v>
      </c>
      <c r="AB662" s="9"/>
      <c r="AC662" s="30">
        <v>2</v>
      </c>
      <c r="AD662" s="9"/>
      <c r="AE662" s="30">
        <v>7.7</v>
      </c>
      <c r="AF662" s="9"/>
      <c r="AG662" s="30">
        <v>0</v>
      </c>
      <c r="AH662" s="9"/>
      <c r="AI662" s="32">
        <v>35.700000000000003</v>
      </c>
      <c r="AJ662" s="12"/>
      <c r="AK662" s="22">
        <v>903942</v>
      </c>
      <c r="AM662" s="22">
        <v>90627</v>
      </c>
      <c r="AO662" s="22">
        <v>78500</v>
      </c>
      <c r="AQ662" s="22">
        <v>180764</v>
      </c>
      <c r="AS662" s="26">
        <v>1253833</v>
      </c>
      <c r="AU662" s="23">
        <v>21.824300000000001</v>
      </c>
      <c r="AW662" s="23">
        <v>28.232700000000001</v>
      </c>
      <c r="AY662" s="23">
        <v>25.620100000000001</v>
      </c>
      <c r="BA662" s="23">
        <v>13.6241</v>
      </c>
      <c r="BC662" s="24">
        <v>20.567799999999998</v>
      </c>
      <c r="BE662" s="1" t="str">
        <f t="shared" si="10"/>
        <v>No</v>
      </c>
    </row>
    <row r="663" spans="1:57" ht="11.25" customHeight="1">
      <c r="A663" s="7" t="s">
        <v>1123</v>
      </c>
      <c r="B663" s="7" t="s">
        <v>502</v>
      </c>
      <c r="C663" s="37" t="s">
        <v>32</v>
      </c>
      <c r="D663" s="296">
        <v>5053</v>
      </c>
      <c r="E663" s="297">
        <v>50053</v>
      </c>
      <c r="F663" s="27" t="s">
        <v>140</v>
      </c>
      <c r="G663" s="73" t="s">
        <v>137</v>
      </c>
      <c r="H663" s="35">
        <v>92742</v>
      </c>
      <c r="I663" s="35">
        <v>11</v>
      </c>
      <c r="J663" s="37" t="s">
        <v>9</v>
      </c>
      <c r="K663" s="37" t="s">
        <v>138</v>
      </c>
      <c r="L663" s="8">
        <v>3</v>
      </c>
      <c r="M663" s="8">
        <v>12614</v>
      </c>
      <c r="N663" s="9"/>
      <c r="O663" s="8">
        <v>3072</v>
      </c>
      <c r="P663" s="9"/>
      <c r="Q663" s="8">
        <v>2047</v>
      </c>
      <c r="R663" s="9"/>
      <c r="S663" s="8">
        <v>1950</v>
      </c>
      <c r="T663" s="9"/>
      <c r="U663" s="8">
        <v>0</v>
      </c>
      <c r="V663" s="9"/>
      <c r="W663" s="33">
        <v>19683</v>
      </c>
      <c r="X663" s="9"/>
      <c r="Y663" s="30">
        <v>12</v>
      </c>
      <c r="Z663" s="9"/>
      <c r="AA663" s="30">
        <v>2</v>
      </c>
      <c r="AB663" s="9"/>
      <c r="AC663" s="30">
        <v>1</v>
      </c>
      <c r="AD663" s="9"/>
      <c r="AE663" s="30">
        <v>1.3</v>
      </c>
      <c r="AF663" s="9"/>
      <c r="AG663" s="30">
        <v>0</v>
      </c>
      <c r="AH663" s="9"/>
      <c r="AI663" s="32">
        <v>16.3</v>
      </c>
      <c r="AJ663" s="12"/>
      <c r="AK663" s="22">
        <v>163442</v>
      </c>
      <c r="AM663" s="22">
        <v>45805</v>
      </c>
      <c r="AO663" s="22">
        <v>34194</v>
      </c>
      <c r="AQ663" s="22">
        <v>30660</v>
      </c>
      <c r="AS663" s="26">
        <v>274101</v>
      </c>
      <c r="AU663" s="23">
        <v>12.9572</v>
      </c>
      <c r="AW663" s="23">
        <v>14.910500000000001</v>
      </c>
      <c r="AY663" s="23">
        <v>16.7044</v>
      </c>
      <c r="BA663" s="23">
        <v>15.723100000000001</v>
      </c>
      <c r="BC663" s="24">
        <v>13.925800000000001</v>
      </c>
      <c r="BE663" s="1" t="str">
        <f t="shared" si="10"/>
        <v>No</v>
      </c>
    </row>
    <row r="664" spans="1:57" ht="11.25" customHeight="1">
      <c r="A664" s="7" t="s">
        <v>1124</v>
      </c>
      <c r="B664" s="7" t="s">
        <v>1125</v>
      </c>
      <c r="C664" s="37" t="s">
        <v>12</v>
      </c>
      <c r="D664" s="296"/>
      <c r="E664" s="297">
        <v>90299</v>
      </c>
      <c r="F664" s="27" t="s">
        <v>142</v>
      </c>
      <c r="G664" s="73" t="s">
        <v>137</v>
      </c>
      <c r="H664" s="35">
        <v>308231</v>
      </c>
      <c r="I664" s="35">
        <v>11</v>
      </c>
      <c r="J664" s="37" t="s">
        <v>31</v>
      </c>
      <c r="K664" s="37" t="s">
        <v>138</v>
      </c>
      <c r="L664" s="8">
        <v>11</v>
      </c>
      <c r="M664" s="8">
        <v>130013</v>
      </c>
      <c r="N664" s="9"/>
      <c r="O664" s="8">
        <v>45478</v>
      </c>
      <c r="P664" s="9"/>
      <c r="Q664" s="8">
        <v>43468</v>
      </c>
      <c r="R664" s="9"/>
      <c r="S664" s="8">
        <v>46638</v>
      </c>
      <c r="T664" s="9"/>
      <c r="U664" s="8">
        <v>15194</v>
      </c>
      <c r="V664" s="9"/>
      <c r="W664" s="33">
        <v>280791</v>
      </c>
      <c r="X664" s="9"/>
      <c r="Y664" s="30">
        <v>107</v>
      </c>
      <c r="Z664" s="9"/>
      <c r="AA664" s="30">
        <v>28</v>
      </c>
      <c r="AB664" s="9"/>
      <c r="AC664" s="30">
        <v>24</v>
      </c>
      <c r="AD664" s="9"/>
      <c r="AE664" s="30">
        <v>26</v>
      </c>
      <c r="AF664" s="9"/>
      <c r="AG664" s="30">
        <v>9</v>
      </c>
      <c r="AH664" s="9"/>
      <c r="AI664" s="32">
        <v>194</v>
      </c>
      <c r="AJ664" s="12"/>
      <c r="AK664" s="22">
        <v>5040302</v>
      </c>
      <c r="AM664" s="22">
        <v>1822575</v>
      </c>
      <c r="AO664" s="22">
        <v>1889520</v>
      </c>
      <c r="AQ664" s="22">
        <v>2302591</v>
      </c>
      <c r="AS664" s="26">
        <v>11054988</v>
      </c>
      <c r="AU664" s="23">
        <v>38.767699999999998</v>
      </c>
      <c r="AW664" s="23">
        <v>40.076000000000001</v>
      </c>
      <c r="AY664" s="23">
        <v>43.469200000000001</v>
      </c>
      <c r="BA664" s="23">
        <v>49.371600000000001</v>
      </c>
      <c r="BC664" s="24">
        <v>39.370899999999999</v>
      </c>
      <c r="BE664" s="1" t="str">
        <f t="shared" si="10"/>
        <v>No</v>
      </c>
    </row>
    <row r="665" spans="1:57" ht="11.25" customHeight="1">
      <c r="A665" s="7" t="s">
        <v>280</v>
      </c>
      <c r="B665" s="7" t="s">
        <v>233</v>
      </c>
      <c r="C665" s="37" t="s">
        <v>39</v>
      </c>
      <c r="D665" s="296">
        <v>5141</v>
      </c>
      <c r="E665" s="297">
        <v>50141</v>
      </c>
      <c r="F665" s="27" t="s">
        <v>142</v>
      </c>
      <c r="G665" s="73" t="s">
        <v>137</v>
      </c>
      <c r="H665" s="35">
        <v>3734090</v>
      </c>
      <c r="I665" s="35">
        <v>10</v>
      </c>
      <c r="J665" s="37" t="s">
        <v>27</v>
      </c>
      <c r="K665" s="37" t="s">
        <v>138</v>
      </c>
      <c r="L665" s="8">
        <v>10</v>
      </c>
      <c r="M665" s="8">
        <v>192612</v>
      </c>
      <c r="N665" s="9"/>
      <c r="O665" s="8">
        <v>60974</v>
      </c>
      <c r="P665" s="9"/>
      <c r="Q665" s="8">
        <v>0</v>
      </c>
      <c r="R665" s="9"/>
      <c r="S665" s="8">
        <v>34485</v>
      </c>
      <c r="T665" s="9"/>
      <c r="U665" s="8">
        <v>0</v>
      </c>
      <c r="V665" s="9"/>
      <c r="W665" s="33">
        <v>288071</v>
      </c>
      <c r="X665" s="9"/>
      <c r="Y665" s="30">
        <v>79</v>
      </c>
      <c r="Z665" s="9"/>
      <c r="AA665" s="30">
        <v>23</v>
      </c>
      <c r="AB665" s="9"/>
      <c r="AC665" s="30">
        <v>0</v>
      </c>
      <c r="AD665" s="9"/>
      <c r="AE665" s="30">
        <v>20</v>
      </c>
      <c r="AF665" s="9"/>
      <c r="AG665" s="30">
        <v>0</v>
      </c>
      <c r="AH665" s="9"/>
      <c r="AI665" s="32">
        <v>122</v>
      </c>
      <c r="AJ665" s="12"/>
      <c r="AK665" s="22">
        <v>4229621</v>
      </c>
      <c r="AM665" s="22">
        <v>1695951</v>
      </c>
      <c r="AO665" s="22">
        <v>0</v>
      </c>
      <c r="AQ665" s="22">
        <v>1045857</v>
      </c>
      <c r="AS665" s="26">
        <v>6971429</v>
      </c>
      <c r="AU665" s="23">
        <v>21.959299999999999</v>
      </c>
      <c r="AW665" s="23">
        <v>27.814299999999999</v>
      </c>
      <c r="BA665" s="23">
        <v>30.3279</v>
      </c>
      <c r="BC665" s="24">
        <v>24.200399999999998</v>
      </c>
      <c r="BE665" s="1" t="str">
        <f t="shared" si="10"/>
        <v>No</v>
      </c>
    </row>
    <row r="666" spans="1:57" ht="11.25" customHeight="1">
      <c r="A666" s="7" t="s">
        <v>1126</v>
      </c>
      <c r="B666" s="7" t="s">
        <v>161</v>
      </c>
      <c r="C666" s="37" t="s">
        <v>21</v>
      </c>
      <c r="D666" s="296">
        <v>8025</v>
      </c>
      <c r="E666" s="297">
        <v>80025</v>
      </c>
      <c r="F666" s="27" t="s">
        <v>140</v>
      </c>
      <c r="G666" s="73" t="s">
        <v>137</v>
      </c>
      <c r="H666" s="35">
        <v>264465</v>
      </c>
      <c r="I666" s="35">
        <v>9</v>
      </c>
      <c r="J666" s="37" t="s">
        <v>6</v>
      </c>
      <c r="K666" s="37" t="s">
        <v>138</v>
      </c>
      <c r="L666" s="8">
        <v>4</v>
      </c>
      <c r="M666" s="8">
        <v>28928</v>
      </c>
      <c r="N666" s="9"/>
      <c r="O666" s="8">
        <v>0</v>
      </c>
      <c r="P666" s="9"/>
      <c r="Q666" s="8">
        <v>0</v>
      </c>
      <c r="R666" s="9"/>
      <c r="S666" s="8">
        <v>1276</v>
      </c>
      <c r="T666" s="9"/>
      <c r="U666" s="8">
        <v>0</v>
      </c>
      <c r="V666" s="9"/>
      <c r="W666" s="33">
        <v>30204</v>
      </c>
      <c r="X666" s="9"/>
      <c r="Y666" s="30">
        <v>16</v>
      </c>
      <c r="Z666" s="9"/>
      <c r="AA666" s="30">
        <v>0</v>
      </c>
      <c r="AB666" s="9"/>
      <c r="AC666" s="30">
        <v>0</v>
      </c>
      <c r="AD666" s="9"/>
      <c r="AE666" s="30">
        <v>1</v>
      </c>
      <c r="AF666" s="9"/>
      <c r="AG666" s="30">
        <v>0</v>
      </c>
      <c r="AH666" s="9"/>
      <c r="AI666" s="32">
        <v>17</v>
      </c>
      <c r="AJ666" s="12"/>
      <c r="AK666" s="22">
        <v>532985</v>
      </c>
      <c r="AM666" s="22">
        <v>0</v>
      </c>
      <c r="AO666" s="22">
        <v>0</v>
      </c>
      <c r="AQ666" s="22">
        <v>42582</v>
      </c>
      <c r="AS666" s="26">
        <v>575567</v>
      </c>
      <c r="AU666" s="23">
        <v>18.424499999999998</v>
      </c>
      <c r="BA666" s="23">
        <v>33.371499999999997</v>
      </c>
      <c r="BC666" s="24">
        <v>19.056000000000001</v>
      </c>
      <c r="BE666" s="1" t="str">
        <f t="shared" si="10"/>
        <v>No</v>
      </c>
    </row>
    <row r="667" spans="1:57" ht="11.25" customHeight="1">
      <c r="A667" s="7" t="s">
        <v>1126</v>
      </c>
      <c r="B667" s="7" t="s">
        <v>161</v>
      </c>
      <c r="C667" s="37" t="s">
        <v>21</v>
      </c>
      <c r="D667" s="296">
        <v>8025</v>
      </c>
      <c r="E667" s="297">
        <v>80025</v>
      </c>
      <c r="F667" s="27" t="s">
        <v>140</v>
      </c>
      <c r="G667" s="73" t="s">
        <v>137</v>
      </c>
      <c r="H667" s="35">
        <v>264465</v>
      </c>
      <c r="I667" s="35">
        <v>9</v>
      </c>
      <c r="J667" s="37" t="s">
        <v>9</v>
      </c>
      <c r="K667" s="37" t="s">
        <v>138</v>
      </c>
      <c r="L667" s="8">
        <v>2</v>
      </c>
      <c r="M667" s="8">
        <v>2829</v>
      </c>
      <c r="N667" s="9"/>
      <c r="O667" s="8">
        <v>0</v>
      </c>
      <c r="P667" s="9"/>
      <c r="Q667" s="8">
        <v>0</v>
      </c>
      <c r="R667" s="9"/>
      <c r="S667" s="8">
        <v>67</v>
      </c>
      <c r="T667" s="9"/>
      <c r="U667" s="8">
        <v>0</v>
      </c>
      <c r="V667" s="9"/>
      <c r="W667" s="33">
        <v>2896</v>
      </c>
      <c r="X667" s="9"/>
      <c r="Y667" s="30">
        <v>0</v>
      </c>
      <c r="Z667" s="9"/>
      <c r="AA667" s="30">
        <v>0</v>
      </c>
      <c r="AB667" s="9"/>
      <c r="AC667" s="30">
        <v>0</v>
      </c>
      <c r="AD667" s="9"/>
      <c r="AE667" s="30">
        <v>0</v>
      </c>
      <c r="AF667" s="9"/>
      <c r="AG667" s="30">
        <v>0</v>
      </c>
      <c r="AH667" s="9"/>
      <c r="AI667" s="32">
        <v>0</v>
      </c>
      <c r="AJ667" s="12"/>
      <c r="AK667" s="22">
        <v>55232</v>
      </c>
      <c r="AM667" s="22">
        <v>0</v>
      </c>
      <c r="AO667" s="22">
        <v>0</v>
      </c>
      <c r="AQ667" s="22">
        <v>560</v>
      </c>
      <c r="AS667" s="26">
        <v>55792</v>
      </c>
      <c r="AU667" s="23">
        <v>19.523499999999999</v>
      </c>
      <c r="BA667" s="23">
        <v>8.3582000000000001</v>
      </c>
      <c r="BC667" s="24">
        <v>19.2652</v>
      </c>
      <c r="BE667" s="1" t="str">
        <f t="shared" si="10"/>
        <v>No</v>
      </c>
    </row>
    <row r="668" spans="1:57" ht="11.25" customHeight="1">
      <c r="A668" s="7" t="s">
        <v>104</v>
      </c>
      <c r="B668" s="7" t="s">
        <v>378</v>
      </c>
      <c r="C668" s="37" t="s">
        <v>54</v>
      </c>
      <c r="D668" s="296">
        <v>2189</v>
      </c>
      <c r="E668" s="297">
        <v>20189</v>
      </c>
      <c r="F668" s="27" t="s">
        <v>149</v>
      </c>
      <c r="G668" s="73" t="s">
        <v>137</v>
      </c>
      <c r="H668" s="35">
        <v>18351295</v>
      </c>
      <c r="I668" s="35">
        <v>8</v>
      </c>
      <c r="J668" s="37" t="s">
        <v>14</v>
      </c>
      <c r="K668" s="37" t="s">
        <v>138</v>
      </c>
      <c r="L668" s="8">
        <v>8</v>
      </c>
      <c r="M668" s="8">
        <v>69448</v>
      </c>
      <c r="N668" s="9"/>
      <c r="O668" s="8">
        <v>11438</v>
      </c>
      <c r="P668" s="9"/>
      <c r="Q668" s="8">
        <v>6201</v>
      </c>
      <c r="R668" s="9"/>
      <c r="S668" s="8">
        <v>53561</v>
      </c>
      <c r="T668" s="9"/>
      <c r="U668" s="8">
        <v>0</v>
      </c>
      <c r="V668" s="9"/>
      <c r="W668" s="33">
        <v>140648</v>
      </c>
      <c r="X668" s="9"/>
      <c r="Y668" s="30">
        <v>52</v>
      </c>
      <c r="Z668" s="9"/>
      <c r="AA668" s="30">
        <v>5</v>
      </c>
      <c r="AB668" s="9"/>
      <c r="AC668" s="30">
        <v>3</v>
      </c>
      <c r="AD668" s="9"/>
      <c r="AE668" s="30">
        <v>30</v>
      </c>
      <c r="AF668" s="9"/>
      <c r="AG668" s="30">
        <v>0</v>
      </c>
      <c r="AH668" s="9"/>
      <c r="AI668" s="32">
        <v>90</v>
      </c>
      <c r="AJ668" s="12"/>
      <c r="AK668" s="22">
        <v>1981689</v>
      </c>
      <c r="AM668" s="22">
        <v>393377</v>
      </c>
      <c r="AO668" s="22">
        <v>58494</v>
      </c>
      <c r="AQ668" s="22">
        <v>458370</v>
      </c>
      <c r="AS668" s="26">
        <v>2891930</v>
      </c>
      <c r="AU668" s="23">
        <v>28.5349</v>
      </c>
      <c r="AW668" s="23">
        <v>34.392099999999999</v>
      </c>
      <c r="AY668" s="23">
        <v>9.4329999999999998</v>
      </c>
      <c r="BA668" s="23">
        <v>8.5579000000000001</v>
      </c>
      <c r="BC668" s="24">
        <v>20.561499999999999</v>
      </c>
      <c r="BE668" s="1" t="str">
        <f t="shared" si="10"/>
        <v>No</v>
      </c>
    </row>
    <row r="669" spans="1:57" ht="11.25" customHeight="1">
      <c r="A669" s="7" t="s">
        <v>1127</v>
      </c>
      <c r="B669" s="7" t="s">
        <v>234</v>
      </c>
      <c r="C669" s="37" t="s">
        <v>70</v>
      </c>
      <c r="D669" s="296">
        <v>3058</v>
      </c>
      <c r="E669" s="297">
        <v>30058</v>
      </c>
      <c r="F669" s="27" t="s">
        <v>140</v>
      </c>
      <c r="G669" s="73" t="s">
        <v>137</v>
      </c>
      <c r="H669" s="35">
        <v>4586770</v>
      </c>
      <c r="I669" s="35">
        <v>8</v>
      </c>
      <c r="J669" s="37" t="s">
        <v>6</v>
      </c>
      <c r="K669" s="37" t="s">
        <v>138</v>
      </c>
      <c r="L669" s="8">
        <v>8</v>
      </c>
      <c r="M669" s="8">
        <v>53503</v>
      </c>
      <c r="N669" s="9"/>
      <c r="O669" s="8">
        <v>4471</v>
      </c>
      <c r="P669" s="9"/>
      <c r="Q669" s="8">
        <v>0</v>
      </c>
      <c r="R669" s="9"/>
      <c r="S669" s="8">
        <v>9248</v>
      </c>
      <c r="T669" s="9"/>
      <c r="U669" s="8">
        <v>0</v>
      </c>
      <c r="V669" s="9"/>
      <c r="W669" s="33">
        <v>67222</v>
      </c>
      <c r="X669" s="9"/>
      <c r="Y669" s="30">
        <v>34.700000000000003</v>
      </c>
      <c r="Z669" s="9"/>
      <c r="AA669" s="30">
        <v>3.3</v>
      </c>
      <c r="AB669" s="9"/>
      <c r="AC669" s="30">
        <v>0</v>
      </c>
      <c r="AD669" s="9"/>
      <c r="AE669" s="30">
        <v>5.2</v>
      </c>
      <c r="AF669" s="9"/>
      <c r="AG669" s="30">
        <v>0</v>
      </c>
      <c r="AH669" s="9"/>
      <c r="AI669" s="32">
        <v>43.2</v>
      </c>
      <c r="AJ669" s="12"/>
      <c r="AK669" s="22">
        <v>1384852</v>
      </c>
      <c r="AM669" s="22">
        <v>124279</v>
      </c>
      <c r="AO669" s="22">
        <v>0</v>
      </c>
      <c r="AQ669" s="22">
        <v>439210</v>
      </c>
      <c r="AS669" s="26">
        <v>1948341</v>
      </c>
      <c r="AU669" s="23">
        <v>25.883600000000001</v>
      </c>
      <c r="AW669" s="23">
        <v>27.796700000000001</v>
      </c>
      <c r="BA669" s="23">
        <v>47.492400000000004</v>
      </c>
      <c r="BC669" s="24">
        <v>28.983699999999999</v>
      </c>
      <c r="BE669" s="1" t="str">
        <f t="shared" si="10"/>
        <v>No</v>
      </c>
    </row>
    <row r="670" spans="1:57" ht="11.25" customHeight="1">
      <c r="A670" s="7" t="s">
        <v>242</v>
      </c>
      <c r="B670" s="7" t="s">
        <v>243</v>
      </c>
      <c r="C670" s="37" t="s">
        <v>54</v>
      </c>
      <c r="D670" s="296">
        <v>2006</v>
      </c>
      <c r="E670" s="297">
        <v>20006</v>
      </c>
      <c r="F670" s="27" t="s">
        <v>140</v>
      </c>
      <c r="G670" s="73" t="s">
        <v>137</v>
      </c>
      <c r="H670" s="35">
        <v>18351295</v>
      </c>
      <c r="I670" s="35">
        <v>8</v>
      </c>
      <c r="J670" s="37" t="s">
        <v>6</v>
      </c>
      <c r="K670" s="37" t="s">
        <v>138</v>
      </c>
      <c r="L670" s="8">
        <v>5</v>
      </c>
      <c r="M670" s="8">
        <v>39046</v>
      </c>
      <c r="N670" s="9"/>
      <c r="O670" s="8">
        <v>7744</v>
      </c>
      <c r="P670" s="9"/>
      <c r="Q670" s="8">
        <v>2050</v>
      </c>
      <c r="R670" s="9"/>
      <c r="S670" s="8">
        <v>3918</v>
      </c>
      <c r="T670" s="9"/>
      <c r="U670" s="8">
        <v>0</v>
      </c>
      <c r="V670" s="9"/>
      <c r="W670" s="33">
        <v>52758</v>
      </c>
      <c r="X670" s="9"/>
      <c r="Y670" s="30">
        <v>34.5</v>
      </c>
      <c r="Z670" s="9"/>
      <c r="AA670" s="30">
        <v>5</v>
      </c>
      <c r="AB670" s="9"/>
      <c r="AC670" s="30">
        <v>1</v>
      </c>
      <c r="AD670" s="9"/>
      <c r="AE670" s="30">
        <v>2.25</v>
      </c>
      <c r="AF670" s="9"/>
      <c r="AG670" s="30">
        <v>0</v>
      </c>
      <c r="AH670" s="9"/>
      <c r="AI670" s="32">
        <v>42.75</v>
      </c>
      <c r="AJ670" s="12"/>
      <c r="AK670" s="22">
        <v>814744</v>
      </c>
      <c r="AM670" s="22">
        <v>157351</v>
      </c>
      <c r="AO670" s="22">
        <v>42357</v>
      </c>
      <c r="AQ670" s="22">
        <v>265744</v>
      </c>
      <c r="AS670" s="26">
        <v>1280196</v>
      </c>
      <c r="AU670" s="23">
        <v>20.866299999999999</v>
      </c>
      <c r="AW670" s="23">
        <v>20.319099999999999</v>
      </c>
      <c r="AY670" s="23">
        <v>20.661999999999999</v>
      </c>
      <c r="BA670" s="23">
        <v>67.826400000000007</v>
      </c>
      <c r="BC670" s="24">
        <v>24.2654</v>
      </c>
      <c r="BE670" s="1" t="str">
        <f t="shared" si="10"/>
        <v>No</v>
      </c>
    </row>
    <row r="671" spans="1:57" ht="11.25" customHeight="1">
      <c r="A671" s="7" t="s">
        <v>242</v>
      </c>
      <c r="B671" s="7" t="s">
        <v>243</v>
      </c>
      <c r="C671" s="37" t="s">
        <v>54</v>
      </c>
      <c r="D671" s="296">
        <v>2006</v>
      </c>
      <c r="E671" s="297">
        <v>20006</v>
      </c>
      <c r="F671" s="27" t="s">
        <v>140</v>
      </c>
      <c r="G671" s="73" t="s">
        <v>137</v>
      </c>
      <c r="H671" s="35">
        <v>18351295</v>
      </c>
      <c r="I671" s="35">
        <v>8</v>
      </c>
      <c r="J671" s="37" t="s">
        <v>9</v>
      </c>
      <c r="K671" s="37" t="s">
        <v>138</v>
      </c>
      <c r="L671" s="8">
        <v>3</v>
      </c>
      <c r="M671" s="8">
        <v>15327</v>
      </c>
      <c r="N671" s="9"/>
      <c r="O671" s="8">
        <v>1118</v>
      </c>
      <c r="P671" s="9"/>
      <c r="Q671" s="8">
        <v>1550</v>
      </c>
      <c r="R671" s="9"/>
      <c r="S671" s="8">
        <v>4653</v>
      </c>
      <c r="T671" s="9"/>
      <c r="U671" s="8">
        <v>0</v>
      </c>
      <c r="V671" s="9"/>
      <c r="W671" s="33">
        <v>22648</v>
      </c>
      <c r="X671" s="9"/>
      <c r="Y671" s="30">
        <v>8.5</v>
      </c>
      <c r="Z671" s="9"/>
      <c r="AA671" s="30">
        <v>1</v>
      </c>
      <c r="AB671" s="9"/>
      <c r="AC671" s="30">
        <v>1</v>
      </c>
      <c r="AD671" s="9"/>
      <c r="AE671" s="30">
        <v>2.5</v>
      </c>
      <c r="AF671" s="9"/>
      <c r="AG671" s="30">
        <v>0</v>
      </c>
      <c r="AH671" s="9"/>
      <c r="AI671" s="32">
        <v>13</v>
      </c>
      <c r="AJ671" s="12"/>
      <c r="AK671" s="22">
        <v>258454</v>
      </c>
      <c r="AM671" s="22">
        <v>57841</v>
      </c>
      <c r="AO671" s="22">
        <v>36890</v>
      </c>
      <c r="AQ671" s="22">
        <v>72335</v>
      </c>
      <c r="AS671" s="26">
        <v>425520</v>
      </c>
      <c r="AU671" s="23">
        <v>16.8627</v>
      </c>
      <c r="AW671" s="23">
        <v>51.7361</v>
      </c>
      <c r="AY671" s="23">
        <v>23.8</v>
      </c>
      <c r="BA671" s="23">
        <v>15.5459</v>
      </c>
      <c r="BC671" s="24">
        <v>18.788399999999999</v>
      </c>
      <c r="BE671" s="1" t="str">
        <f t="shared" si="10"/>
        <v>No</v>
      </c>
    </row>
    <row r="672" spans="1:57" ht="11.25" customHeight="1">
      <c r="A672" s="7" t="s">
        <v>1128</v>
      </c>
      <c r="B672" s="7" t="s">
        <v>263</v>
      </c>
      <c r="C672" s="37" t="s">
        <v>29</v>
      </c>
      <c r="D672" s="296">
        <v>7030</v>
      </c>
      <c r="E672" s="297">
        <v>70030</v>
      </c>
      <c r="F672" s="27" t="s">
        <v>140</v>
      </c>
      <c r="G672" s="73" t="s">
        <v>137</v>
      </c>
      <c r="H672" s="35">
        <v>106621</v>
      </c>
      <c r="I672" s="35">
        <v>7</v>
      </c>
      <c r="J672" s="37" t="s">
        <v>6</v>
      </c>
      <c r="K672" s="37" t="s">
        <v>138</v>
      </c>
      <c r="L672" s="8">
        <v>7</v>
      </c>
      <c r="M672" s="8">
        <v>23862</v>
      </c>
      <c r="N672" s="9"/>
      <c r="O672" s="8">
        <v>4276</v>
      </c>
      <c r="P672" s="9"/>
      <c r="Q672" s="8">
        <v>0</v>
      </c>
      <c r="R672" s="9"/>
      <c r="S672" s="8">
        <v>1834</v>
      </c>
      <c r="T672" s="9"/>
      <c r="U672" s="8">
        <v>0</v>
      </c>
      <c r="V672" s="9"/>
      <c r="W672" s="33">
        <v>29972</v>
      </c>
      <c r="X672" s="9"/>
      <c r="Y672" s="30">
        <v>20</v>
      </c>
      <c r="Z672" s="9"/>
      <c r="AA672" s="30">
        <v>3</v>
      </c>
      <c r="AB672" s="9"/>
      <c r="AC672" s="30">
        <v>0</v>
      </c>
      <c r="AD672" s="9"/>
      <c r="AE672" s="30">
        <v>1</v>
      </c>
      <c r="AF672" s="9"/>
      <c r="AG672" s="30">
        <v>0</v>
      </c>
      <c r="AH672" s="9"/>
      <c r="AI672" s="32">
        <v>24</v>
      </c>
      <c r="AJ672" s="12"/>
      <c r="AK672" s="22">
        <v>525775</v>
      </c>
      <c r="AM672" s="22">
        <v>90958</v>
      </c>
      <c r="AO672" s="22">
        <v>0</v>
      </c>
      <c r="AQ672" s="22">
        <v>66613</v>
      </c>
      <c r="AS672" s="26">
        <v>683346</v>
      </c>
      <c r="AU672" s="23">
        <v>22.033999999999999</v>
      </c>
      <c r="AW672" s="23">
        <v>21.271699999999999</v>
      </c>
      <c r="BA672" s="23">
        <v>36.321199999999997</v>
      </c>
      <c r="BC672" s="24">
        <v>22.799499999999998</v>
      </c>
      <c r="BE672" s="1" t="str">
        <f t="shared" si="10"/>
        <v>No</v>
      </c>
    </row>
    <row r="673" spans="1:57" ht="11.25" customHeight="1">
      <c r="A673" s="7" t="s">
        <v>1129</v>
      </c>
      <c r="B673" s="7" t="s">
        <v>588</v>
      </c>
      <c r="C673" s="37" t="s">
        <v>63</v>
      </c>
      <c r="D673" s="296">
        <v>4175</v>
      </c>
      <c r="E673" s="297">
        <v>40175</v>
      </c>
      <c r="F673" s="27" t="s">
        <v>140</v>
      </c>
      <c r="G673" s="73" t="s">
        <v>137</v>
      </c>
      <c r="H673" s="35">
        <v>2148346</v>
      </c>
      <c r="I673" s="35">
        <v>7</v>
      </c>
      <c r="J673" s="37" t="s">
        <v>14</v>
      </c>
      <c r="K673" s="37" t="s">
        <v>138</v>
      </c>
      <c r="L673" s="8">
        <v>7</v>
      </c>
      <c r="M673" s="8">
        <v>219440</v>
      </c>
      <c r="N673" s="9"/>
      <c r="O673" s="8">
        <v>96720</v>
      </c>
      <c r="P673" s="9"/>
      <c r="Q673" s="8">
        <v>20980</v>
      </c>
      <c r="R673" s="9"/>
      <c r="S673" s="8">
        <v>75920</v>
      </c>
      <c r="T673" s="9"/>
      <c r="U673" s="8">
        <v>0</v>
      </c>
      <c r="V673" s="9"/>
      <c r="W673" s="33">
        <v>413060</v>
      </c>
      <c r="X673" s="9"/>
      <c r="Y673" s="30">
        <v>116</v>
      </c>
      <c r="Z673" s="9"/>
      <c r="AA673" s="30">
        <v>64</v>
      </c>
      <c r="AB673" s="9"/>
      <c r="AC673" s="30">
        <v>13</v>
      </c>
      <c r="AD673" s="9"/>
      <c r="AE673" s="30">
        <v>39</v>
      </c>
      <c r="AF673" s="9"/>
      <c r="AG673" s="30">
        <v>0</v>
      </c>
      <c r="AH673" s="9"/>
      <c r="AI673" s="32">
        <v>232</v>
      </c>
      <c r="AJ673" s="12"/>
      <c r="AK673" s="22">
        <v>6909526</v>
      </c>
      <c r="AM673" s="22">
        <v>2583105</v>
      </c>
      <c r="AO673" s="22">
        <v>341136</v>
      </c>
      <c r="AQ673" s="22">
        <v>1698347</v>
      </c>
      <c r="AS673" s="26">
        <v>11532114</v>
      </c>
      <c r="AU673" s="23">
        <v>31.487100000000002</v>
      </c>
      <c r="AW673" s="23">
        <v>26.707000000000001</v>
      </c>
      <c r="AY673" s="23">
        <v>16.260100000000001</v>
      </c>
      <c r="BA673" s="23">
        <v>22.370200000000001</v>
      </c>
      <c r="BC673" s="24">
        <v>27.918700000000001</v>
      </c>
      <c r="BE673" s="1" t="str">
        <f t="shared" si="10"/>
        <v>No</v>
      </c>
    </row>
    <row r="674" spans="1:57" ht="11.25" customHeight="1">
      <c r="A674" s="7" t="s">
        <v>611</v>
      </c>
      <c r="B674" s="7" t="s">
        <v>612</v>
      </c>
      <c r="C674" s="37" t="s">
        <v>35</v>
      </c>
      <c r="D674" s="296">
        <v>6127</v>
      </c>
      <c r="E674" s="297">
        <v>60127</v>
      </c>
      <c r="F674" s="27" t="s">
        <v>140</v>
      </c>
      <c r="G674" s="73" t="s">
        <v>137</v>
      </c>
      <c r="H674" s="35">
        <v>899703</v>
      </c>
      <c r="I674" s="35">
        <v>6</v>
      </c>
      <c r="J674" s="37" t="s">
        <v>9</v>
      </c>
      <c r="K674" s="37" t="s">
        <v>138</v>
      </c>
      <c r="L674" s="8">
        <v>4</v>
      </c>
      <c r="M674" s="8">
        <v>9432</v>
      </c>
      <c r="N674" s="9"/>
      <c r="O674" s="8">
        <v>0</v>
      </c>
      <c r="P674" s="9"/>
      <c r="Q674" s="8">
        <v>347</v>
      </c>
      <c r="R674" s="9"/>
      <c r="S674" s="8">
        <v>3428</v>
      </c>
      <c r="T674" s="9"/>
      <c r="U674" s="8">
        <v>0</v>
      </c>
      <c r="V674" s="9"/>
      <c r="W674" s="33">
        <v>13207</v>
      </c>
      <c r="X674" s="9"/>
      <c r="Y674" s="30">
        <v>6</v>
      </c>
      <c r="Z674" s="9"/>
      <c r="AA674" s="30">
        <v>0</v>
      </c>
      <c r="AB674" s="9"/>
      <c r="AC674" s="30">
        <v>0.2</v>
      </c>
      <c r="AD674" s="9"/>
      <c r="AE674" s="30">
        <v>2</v>
      </c>
      <c r="AF674" s="9"/>
      <c r="AG674" s="30">
        <v>0</v>
      </c>
      <c r="AH674" s="9"/>
      <c r="AI674" s="32">
        <v>8.1999999999999993</v>
      </c>
      <c r="AJ674" s="12"/>
      <c r="AK674" s="22">
        <v>133895</v>
      </c>
      <c r="AM674" s="22">
        <v>0</v>
      </c>
      <c r="AO674" s="22">
        <v>4479</v>
      </c>
      <c r="AQ674" s="22">
        <v>104640</v>
      </c>
      <c r="AS674" s="26">
        <v>243014</v>
      </c>
      <c r="AU674" s="23">
        <v>14.1958</v>
      </c>
      <c r="AY674" s="23">
        <v>12.9078</v>
      </c>
      <c r="BA674" s="23">
        <v>30.525099999999998</v>
      </c>
      <c r="BC674" s="24">
        <v>18.400400000000001</v>
      </c>
      <c r="BE674" s="1" t="str">
        <f t="shared" si="10"/>
        <v>No</v>
      </c>
    </row>
    <row r="675" spans="1:57" ht="11.25" customHeight="1">
      <c r="A675" s="7" t="s">
        <v>611</v>
      </c>
      <c r="B675" s="7" t="s">
        <v>612</v>
      </c>
      <c r="C675" s="37" t="s">
        <v>35</v>
      </c>
      <c r="D675" s="296">
        <v>6127</v>
      </c>
      <c r="E675" s="297">
        <v>60127</v>
      </c>
      <c r="F675" s="27" t="s">
        <v>140</v>
      </c>
      <c r="G675" s="73" t="s">
        <v>137</v>
      </c>
      <c r="H675" s="35">
        <v>899703</v>
      </c>
      <c r="I675" s="35">
        <v>6</v>
      </c>
      <c r="J675" s="37" t="s">
        <v>14</v>
      </c>
      <c r="K675" s="37" t="s">
        <v>138</v>
      </c>
      <c r="L675" s="8">
        <v>2</v>
      </c>
      <c r="M675" s="8">
        <v>52403</v>
      </c>
      <c r="N675" s="9"/>
      <c r="O675" s="8">
        <v>5065</v>
      </c>
      <c r="P675" s="9"/>
      <c r="Q675" s="8">
        <v>468</v>
      </c>
      <c r="R675" s="9"/>
      <c r="S675" s="8">
        <v>6166</v>
      </c>
      <c r="T675" s="9"/>
      <c r="U675" s="8">
        <v>0</v>
      </c>
      <c r="V675" s="9"/>
      <c r="W675" s="33">
        <v>64102</v>
      </c>
      <c r="X675" s="9"/>
      <c r="Y675" s="30">
        <v>27.75</v>
      </c>
      <c r="Z675" s="9"/>
      <c r="AA675" s="30">
        <v>2</v>
      </c>
      <c r="AB675" s="9"/>
      <c r="AC675" s="30">
        <v>0.4</v>
      </c>
      <c r="AD675" s="9"/>
      <c r="AE675" s="30">
        <v>3.85</v>
      </c>
      <c r="AF675" s="9"/>
      <c r="AG675" s="30">
        <v>0</v>
      </c>
      <c r="AH675" s="9"/>
      <c r="AI675" s="32">
        <v>34</v>
      </c>
      <c r="AJ675" s="12"/>
      <c r="AK675" s="22">
        <v>1299881</v>
      </c>
      <c r="AM675" s="22">
        <v>81402</v>
      </c>
      <c r="AO675" s="22">
        <v>5448</v>
      </c>
      <c r="AQ675" s="22">
        <v>164487</v>
      </c>
      <c r="AS675" s="26">
        <v>1551218</v>
      </c>
      <c r="AU675" s="23">
        <v>24.805499999999999</v>
      </c>
      <c r="AW675" s="23">
        <v>16.0715</v>
      </c>
      <c r="AY675" s="23">
        <v>11.641</v>
      </c>
      <c r="BA675" s="23">
        <v>26.676500000000001</v>
      </c>
      <c r="BC675" s="24">
        <v>24.199200000000001</v>
      </c>
      <c r="BE675" s="1" t="str">
        <f t="shared" si="10"/>
        <v>No</v>
      </c>
    </row>
    <row r="676" spans="1:57" ht="11.25" customHeight="1">
      <c r="A676" s="7" t="s">
        <v>1130</v>
      </c>
      <c r="B676" s="7" t="s">
        <v>313</v>
      </c>
      <c r="C676" s="37" t="s">
        <v>11</v>
      </c>
      <c r="D676" s="296">
        <v>9140</v>
      </c>
      <c r="E676" s="297">
        <v>90140</v>
      </c>
      <c r="F676" s="27" t="s">
        <v>140</v>
      </c>
      <c r="G676" s="73" t="s">
        <v>137</v>
      </c>
      <c r="H676" s="35">
        <v>3629114</v>
      </c>
      <c r="I676" s="35">
        <v>5</v>
      </c>
      <c r="J676" s="37" t="s">
        <v>9</v>
      </c>
      <c r="K676" s="37" t="s">
        <v>138</v>
      </c>
      <c r="L676" s="8">
        <v>5</v>
      </c>
      <c r="M676" s="8">
        <v>12067</v>
      </c>
      <c r="N676" s="9"/>
      <c r="O676" s="8">
        <v>645</v>
      </c>
      <c r="P676" s="9"/>
      <c r="Q676" s="8">
        <v>498</v>
      </c>
      <c r="R676" s="9"/>
      <c r="S676" s="8">
        <v>1865</v>
      </c>
      <c r="T676" s="9"/>
      <c r="U676" s="8">
        <v>0</v>
      </c>
      <c r="V676" s="9"/>
      <c r="W676" s="33">
        <v>15075</v>
      </c>
      <c r="X676" s="9"/>
      <c r="Y676" s="30">
        <v>7</v>
      </c>
      <c r="Z676" s="9"/>
      <c r="AA676" s="30">
        <v>0.4</v>
      </c>
      <c r="AB676" s="9"/>
      <c r="AC676" s="30">
        <v>0.3</v>
      </c>
      <c r="AD676" s="9"/>
      <c r="AE676" s="30">
        <v>1.25</v>
      </c>
      <c r="AF676" s="9"/>
      <c r="AG676" s="30">
        <v>0</v>
      </c>
      <c r="AH676" s="9"/>
      <c r="AI676" s="32">
        <v>8.9499999999999993</v>
      </c>
      <c r="AJ676" s="12"/>
      <c r="AK676" s="22">
        <v>241770</v>
      </c>
      <c r="AM676" s="22">
        <v>9771</v>
      </c>
      <c r="AO676" s="22">
        <v>5110</v>
      </c>
      <c r="AQ676" s="22">
        <v>75731</v>
      </c>
      <c r="AS676" s="26">
        <v>332382</v>
      </c>
      <c r="AU676" s="23">
        <v>20.035599999999999</v>
      </c>
      <c r="AW676" s="23">
        <v>15.1488</v>
      </c>
      <c r="AY676" s="23">
        <v>10.260999999999999</v>
      </c>
      <c r="BA676" s="23">
        <v>40.606400000000001</v>
      </c>
      <c r="BC676" s="24">
        <v>22.0486</v>
      </c>
      <c r="BE676" s="1" t="str">
        <f t="shared" si="10"/>
        <v>No</v>
      </c>
    </row>
    <row r="677" spans="1:57" ht="11.25" customHeight="1">
      <c r="A677" s="7" t="s">
        <v>1131</v>
      </c>
      <c r="B677" s="7" t="s">
        <v>396</v>
      </c>
      <c r="C677" s="37" t="s">
        <v>43</v>
      </c>
      <c r="D677" s="296">
        <v>8107</v>
      </c>
      <c r="E677" s="297">
        <v>80107</v>
      </c>
      <c r="F677" s="27" t="s">
        <v>96</v>
      </c>
      <c r="G677" s="73" t="s">
        <v>137</v>
      </c>
      <c r="H677" s="35">
        <v>82157</v>
      </c>
      <c r="I677" s="35">
        <v>5</v>
      </c>
      <c r="J677" s="37" t="s">
        <v>6</v>
      </c>
      <c r="K677" s="37" t="s">
        <v>138</v>
      </c>
      <c r="L677" s="8">
        <v>5</v>
      </c>
      <c r="M677" s="8">
        <v>15899</v>
      </c>
      <c r="N677" s="9"/>
      <c r="O677" s="8">
        <v>1815</v>
      </c>
      <c r="P677" s="9"/>
      <c r="Q677" s="8">
        <v>105</v>
      </c>
      <c r="R677" s="9"/>
      <c r="S677" s="8">
        <v>2073</v>
      </c>
      <c r="T677" s="9"/>
      <c r="U677" s="8">
        <v>400</v>
      </c>
      <c r="V677" s="9"/>
      <c r="W677" s="33">
        <v>20292</v>
      </c>
      <c r="X677" s="9"/>
      <c r="Y677" s="30">
        <v>29.95</v>
      </c>
      <c r="Z677" s="9"/>
      <c r="AA677" s="30">
        <v>3.6</v>
      </c>
      <c r="AB677" s="9"/>
      <c r="AC677" s="30">
        <v>0.05</v>
      </c>
      <c r="AD677" s="9"/>
      <c r="AE677" s="30">
        <v>1.9</v>
      </c>
      <c r="AF677" s="9"/>
      <c r="AG677" s="30">
        <v>0.2</v>
      </c>
      <c r="AH677" s="9"/>
      <c r="AI677" s="32">
        <v>35.700000000000003</v>
      </c>
      <c r="AJ677" s="12"/>
      <c r="AK677" s="22">
        <v>198529</v>
      </c>
      <c r="AM677" s="22">
        <v>29277</v>
      </c>
      <c r="AO677" s="22">
        <v>2103</v>
      </c>
      <c r="AQ677" s="22">
        <v>38698</v>
      </c>
      <c r="AS677" s="26">
        <v>268607</v>
      </c>
      <c r="AU677" s="23">
        <v>12.4869</v>
      </c>
      <c r="AW677" s="23">
        <v>16.130600000000001</v>
      </c>
      <c r="AY677" s="23">
        <v>20.028600000000001</v>
      </c>
      <c r="BA677" s="23">
        <v>18.6676</v>
      </c>
      <c r="BC677" s="24">
        <v>13.2371</v>
      </c>
      <c r="BE677" s="1" t="str">
        <f t="shared" si="10"/>
        <v>No</v>
      </c>
    </row>
    <row r="678" spans="1:57" ht="11.25" customHeight="1">
      <c r="A678" s="7" t="s">
        <v>1132</v>
      </c>
      <c r="B678" s="7" t="s">
        <v>226</v>
      </c>
      <c r="C678" s="37" t="s">
        <v>30</v>
      </c>
      <c r="D678" s="296"/>
      <c r="E678" s="297">
        <v>50521</v>
      </c>
      <c r="F678" s="27" t="s">
        <v>149</v>
      </c>
      <c r="G678" s="73" t="s">
        <v>137</v>
      </c>
      <c r="H678" s="35">
        <v>8608208</v>
      </c>
      <c r="I678" s="35">
        <v>4</v>
      </c>
      <c r="J678" s="37" t="s">
        <v>14</v>
      </c>
      <c r="K678" s="37" t="s">
        <v>138</v>
      </c>
      <c r="L678" s="8">
        <v>4</v>
      </c>
      <c r="M678" s="8">
        <v>44528</v>
      </c>
      <c r="N678" s="9"/>
      <c r="O678" s="8">
        <v>2040</v>
      </c>
      <c r="P678" s="9" t="s">
        <v>101</v>
      </c>
      <c r="Q678" s="8">
        <v>0</v>
      </c>
      <c r="R678" s="9"/>
      <c r="S678" s="8">
        <v>2295</v>
      </c>
      <c r="T678" s="9" t="s">
        <v>101</v>
      </c>
      <c r="U678" s="8">
        <v>0</v>
      </c>
      <c r="V678" s="9"/>
      <c r="W678" s="33">
        <v>48863</v>
      </c>
      <c r="X678" s="9" t="s">
        <v>101</v>
      </c>
      <c r="Y678" s="30">
        <v>46</v>
      </c>
      <c r="Z678" s="9"/>
      <c r="AA678" s="30">
        <v>3</v>
      </c>
      <c r="AB678" s="9"/>
      <c r="AC678" s="30">
        <v>0</v>
      </c>
      <c r="AD678" s="9"/>
      <c r="AE678" s="30">
        <v>1</v>
      </c>
      <c r="AF678" s="9"/>
      <c r="AG678" s="30">
        <v>0</v>
      </c>
      <c r="AH678" s="9"/>
      <c r="AI678" s="32">
        <v>50</v>
      </c>
      <c r="AJ678" s="12"/>
      <c r="AK678" s="22">
        <v>791039</v>
      </c>
      <c r="AM678" s="22">
        <v>57050</v>
      </c>
      <c r="AO678" s="22">
        <v>0</v>
      </c>
      <c r="AQ678" s="22">
        <v>106992</v>
      </c>
      <c r="AS678" s="26">
        <v>955081</v>
      </c>
      <c r="AU678" s="23">
        <v>17.765000000000001</v>
      </c>
      <c r="AW678" s="23">
        <v>27.965699999999998</v>
      </c>
      <c r="AX678" s="23" t="s">
        <v>101</v>
      </c>
      <c r="BA678" s="23">
        <v>46.619599999999998</v>
      </c>
      <c r="BB678" s="23" t="s">
        <v>101</v>
      </c>
      <c r="BC678" s="24">
        <v>19.546099999999999</v>
      </c>
      <c r="BE678" s="1" t="str">
        <f t="shared" si="10"/>
        <v>Yes</v>
      </c>
    </row>
    <row r="679" spans="1:57" ht="11.25" customHeight="1">
      <c r="A679" s="7" t="s">
        <v>205</v>
      </c>
      <c r="B679" s="7" t="s">
        <v>206</v>
      </c>
      <c r="C679" s="37" t="s">
        <v>38</v>
      </c>
      <c r="D679" s="296">
        <v>1088</v>
      </c>
      <c r="E679" s="297">
        <v>10088</v>
      </c>
      <c r="F679" s="27" t="s">
        <v>142</v>
      </c>
      <c r="G679" s="73" t="s">
        <v>137</v>
      </c>
      <c r="H679" s="35">
        <v>203914</v>
      </c>
      <c r="I679" s="35">
        <v>4</v>
      </c>
      <c r="J679" s="37" t="s">
        <v>14</v>
      </c>
      <c r="K679" s="37" t="s">
        <v>138</v>
      </c>
      <c r="L679" s="8">
        <v>4</v>
      </c>
      <c r="M679" s="8">
        <v>123184</v>
      </c>
      <c r="N679" s="9"/>
      <c r="O679" s="8">
        <v>6344</v>
      </c>
      <c r="P679" s="9"/>
      <c r="Q679" s="8">
        <v>705</v>
      </c>
      <c r="R679" s="9"/>
      <c r="S679" s="8">
        <v>14562</v>
      </c>
      <c r="T679" s="9"/>
      <c r="U679" s="8">
        <v>0</v>
      </c>
      <c r="V679" s="9"/>
      <c r="W679" s="33">
        <v>144795</v>
      </c>
      <c r="X679" s="9"/>
      <c r="Y679" s="30">
        <v>142</v>
      </c>
      <c r="Z679" s="9"/>
      <c r="AA679" s="30">
        <v>2.7</v>
      </c>
      <c r="AB679" s="9"/>
      <c r="AC679" s="30">
        <v>0.3</v>
      </c>
      <c r="AD679" s="9"/>
      <c r="AE679" s="30">
        <v>8</v>
      </c>
      <c r="AF679" s="9"/>
      <c r="AG679" s="30">
        <v>0</v>
      </c>
      <c r="AH679" s="9"/>
      <c r="AI679" s="32">
        <v>153</v>
      </c>
      <c r="AJ679" s="12"/>
      <c r="AK679" s="22">
        <v>1965152</v>
      </c>
      <c r="AM679" s="22">
        <v>138810</v>
      </c>
      <c r="AO679" s="22">
        <v>15423</v>
      </c>
      <c r="AQ679" s="22">
        <v>592914</v>
      </c>
      <c r="AS679" s="26">
        <v>2712299</v>
      </c>
      <c r="AU679" s="23">
        <v>15.952999999999999</v>
      </c>
      <c r="AW679" s="23">
        <v>21.880500000000001</v>
      </c>
      <c r="AY679" s="23">
        <v>21.8766</v>
      </c>
      <c r="BA679" s="23">
        <v>40.716500000000003</v>
      </c>
      <c r="BC679" s="24">
        <v>18.731999999999999</v>
      </c>
      <c r="BE679" s="1" t="str">
        <f t="shared" si="10"/>
        <v>No</v>
      </c>
    </row>
    <row r="680" spans="1:57" ht="11.25" customHeight="1">
      <c r="A680" s="7" t="s">
        <v>616</v>
      </c>
      <c r="B680" s="7" t="s">
        <v>273</v>
      </c>
      <c r="C680" s="37" t="s">
        <v>68</v>
      </c>
      <c r="D680" s="296">
        <v>6133</v>
      </c>
      <c r="E680" s="297">
        <v>60133</v>
      </c>
      <c r="F680" s="27" t="s">
        <v>158</v>
      </c>
      <c r="G680" s="73" t="s">
        <v>137</v>
      </c>
      <c r="H680" s="35">
        <v>5121892</v>
      </c>
      <c r="I680" s="35">
        <v>3</v>
      </c>
      <c r="J680" s="37" t="s">
        <v>10</v>
      </c>
      <c r="K680" s="37" t="s">
        <v>138</v>
      </c>
      <c r="L680" s="8">
        <v>3</v>
      </c>
      <c r="M680" s="8">
        <v>21434</v>
      </c>
      <c r="N680" s="9"/>
      <c r="O680" s="8">
        <v>6393</v>
      </c>
      <c r="P680" s="9"/>
      <c r="Q680" s="8">
        <v>336</v>
      </c>
      <c r="R680" s="9"/>
      <c r="S680" s="8">
        <v>5231</v>
      </c>
      <c r="T680" s="9"/>
      <c r="U680" s="8">
        <v>2938</v>
      </c>
      <c r="V680" s="9"/>
      <c r="W680" s="33">
        <v>36332</v>
      </c>
      <c r="X680" s="9"/>
      <c r="Y680" s="30">
        <v>14.03</v>
      </c>
      <c r="Z680" s="9"/>
      <c r="AA680" s="30">
        <v>3.17</v>
      </c>
      <c r="AB680" s="9"/>
      <c r="AC680" s="30">
        <v>0.22</v>
      </c>
      <c r="AD680" s="9"/>
      <c r="AE680" s="30">
        <v>3</v>
      </c>
      <c r="AF680" s="9"/>
      <c r="AG680" s="30">
        <v>1.58</v>
      </c>
      <c r="AH680" s="9"/>
      <c r="AI680" s="32">
        <v>22</v>
      </c>
      <c r="AJ680" s="12"/>
      <c r="AK680" s="22">
        <v>287601</v>
      </c>
      <c r="AM680" s="22">
        <v>109658</v>
      </c>
      <c r="AO680" s="22">
        <v>5771</v>
      </c>
      <c r="AQ680" s="22">
        <v>131492</v>
      </c>
      <c r="AS680" s="26">
        <v>534522</v>
      </c>
      <c r="AU680" s="23">
        <v>13.417999999999999</v>
      </c>
      <c r="AW680" s="23">
        <v>17.152799999999999</v>
      </c>
      <c r="AY680" s="23">
        <v>17.175599999999999</v>
      </c>
      <c r="BA680" s="23">
        <v>25.1371</v>
      </c>
      <c r="BC680" s="24">
        <v>14.712199999999999</v>
      </c>
      <c r="BE680" s="1" t="str">
        <f t="shared" si="10"/>
        <v>No</v>
      </c>
    </row>
    <row r="681" spans="1:57" ht="11.25" customHeight="1">
      <c r="A681" s="7" t="s">
        <v>1133</v>
      </c>
      <c r="B681" s="7" t="s">
        <v>380</v>
      </c>
      <c r="C681" s="37" t="s">
        <v>28</v>
      </c>
      <c r="D681" s="296">
        <v>4230</v>
      </c>
      <c r="E681" s="297">
        <v>40230</v>
      </c>
      <c r="F681" s="27" t="s">
        <v>140</v>
      </c>
      <c r="G681" s="73" t="s">
        <v>137</v>
      </c>
      <c r="H681" s="35">
        <v>4515419</v>
      </c>
      <c r="I681" s="35">
        <v>3</v>
      </c>
      <c r="J681" s="37" t="s">
        <v>10</v>
      </c>
      <c r="K681" s="37" t="s">
        <v>138</v>
      </c>
      <c r="L681" s="8">
        <v>3</v>
      </c>
      <c r="M681" s="8">
        <v>52574</v>
      </c>
      <c r="N681" s="9"/>
      <c r="O681" s="8">
        <v>16896</v>
      </c>
      <c r="P681" s="9"/>
      <c r="Q681" s="8">
        <v>5411</v>
      </c>
      <c r="R681" s="9"/>
      <c r="S681" s="8">
        <v>17758</v>
      </c>
      <c r="T681" s="9"/>
      <c r="U681" s="8">
        <v>0</v>
      </c>
      <c r="V681" s="9"/>
      <c r="W681" s="33">
        <v>92639</v>
      </c>
      <c r="X681" s="9"/>
      <c r="Y681" s="30">
        <v>22</v>
      </c>
      <c r="Z681" s="9"/>
      <c r="AA681" s="30">
        <v>10</v>
      </c>
      <c r="AB681" s="9"/>
      <c r="AC681" s="30">
        <v>5</v>
      </c>
      <c r="AD681" s="9"/>
      <c r="AE681" s="30">
        <v>10</v>
      </c>
      <c r="AF681" s="9"/>
      <c r="AG681" s="30">
        <v>0</v>
      </c>
      <c r="AH681" s="9"/>
      <c r="AI681" s="32">
        <v>47</v>
      </c>
      <c r="AJ681" s="12"/>
      <c r="AK681" s="22">
        <v>943565</v>
      </c>
      <c r="AM681" s="22">
        <v>462980</v>
      </c>
      <c r="AO681" s="22">
        <v>96838</v>
      </c>
      <c r="AQ681" s="22">
        <v>1196682</v>
      </c>
      <c r="AS681" s="26">
        <v>2700065</v>
      </c>
      <c r="AU681" s="23">
        <v>17.947399999999998</v>
      </c>
      <c r="AW681" s="23">
        <v>27.401800000000001</v>
      </c>
      <c r="AY681" s="23">
        <v>17.8965</v>
      </c>
      <c r="BA681" s="23">
        <v>67.388300000000001</v>
      </c>
      <c r="BC681" s="24">
        <v>29.146100000000001</v>
      </c>
      <c r="BE681" s="1" t="str">
        <f t="shared" si="10"/>
        <v>No</v>
      </c>
    </row>
    <row r="682" spans="1:57" ht="11.25" customHeight="1">
      <c r="A682" s="7" t="s">
        <v>952</v>
      </c>
      <c r="B682" s="7" t="s">
        <v>431</v>
      </c>
      <c r="C682" s="37" t="s">
        <v>26</v>
      </c>
      <c r="D682" s="296"/>
      <c r="E682" s="297">
        <v>40258</v>
      </c>
      <c r="F682" s="27" t="s">
        <v>158</v>
      </c>
      <c r="G682" s="73" t="s">
        <v>137</v>
      </c>
      <c r="H682" s="35">
        <v>2441770</v>
      </c>
      <c r="I682" s="35">
        <v>2</v>
      </c>
      <c r="J682" s="37" t="s">
        <v>6</v>
      </c>
      <c r="K682" s="37" t="s">
        <v>138</v>
      </c>
      <c r="L682" s="8">
        <v>2</v>
      </c>
      <c r="M682" s="8">
        <v>8911</v>
      </c>
      <c r="N682" s="9"/>
      <c r="O682" s="8">
        <v>0</v>
      </c>
      <c r="P682" s="9"/>
      <c r="Q682" s="8">
        <v>0</v>
      </c>
      <c r="R682" s="9"/>
      <c r="S682" s="8">
        <v>1706</v>
      </c>
      <c r="T682" s="9"/>
      <c r="U682" s="8">
        <v>0</v>
      </c>
      <c r="V682" s="9"/>
      <c r="W682" s="33">
        <v>10617</v>
      </c>
      <c r="X682" s="9"/>
      <c r="Y682" s="30">
        <v>8</v>
      </c>
      <c r="Z682" s="9"/>
      <c r="AA682" s="30">
        <v>0</v>
      </c>
      <c r="AB682" s="9"/>
      <c r="AC682" s="30">
        <v>0</v>
      </c>
      <c r="AD682" s="9"/>
      <c r="AE682" s="30">
        <v>1</v>
      </c>
      <c r="AF682" s="9"/>
      <c r="AG682" s="30">
        <v>0</v>
      </c>
      <c r="AH682" s="9"/>
      <c r="AI682" s="32">
        <v>9</v>
      </c>
      <c r="AJ682" s="12"/>
      <c r="AK682" s="22">
        <v>133953</v>
      </c>
      <c r="AM682" s="22">
        <v>0</v>
      </c>
      <c r="AO682" s="22">
        <v>0</v>
      </c>
      <c r="AQ682" s="22">
        <v>34319</v>
      </c>
      <c r="AS682" s="26">
        <v>168272</v>
      </c>
      <c r="AU682" s="23">
        <v>15.032299999999999</v>
      </c>
      <c r="BA682" s="23">
        <v>20.116599999999998</v>
      </c>
      <c r="BC682" s="24">
        <v>15.849299999999999</v>
      </c>
      <c r="BE682" s="1" t="str">
        <f t="shared" si="10"/>
        <v>No</v>
      </c>
    </row>
    <row r="683" spans="1:57" ht="11.25" customHeight="1">
      <c r="A683" s="7"/>
      <c r="B683" s="7"/>
      <c r="C683" s="37"/>
      <c r="D683" s="296"/>
      <c r="E683" s="297"/>
      <c r="F683" s="27"/>
      <c r="G683" s="73"/>
      <c r="H683" s="35"/>
      <c r="I683" s="35"/>
      <c r="J683" s="37"/>
      <c r="K683" s="37"/>
      <c r="L683" s="8"/>
      <c r="M683" s="8"/>
      <c r="N683" s="9"/>
      <c r="O683" s="8"/>
      <c r="P683" s="9"/>
      <c r="Q683" s="8"/>
      <c r="R683" s="9"/>
      <c r="S683" s="8"/>
      <c r="T683" s="9"/>
      <c r="U683" s="8"/>
      <c r="V683" s="9"/>
      <c r="W683" s="33"/>
      <c r="X683" s="9"/>
      <c r="Y683" s="30"/>
      <c r="Z683" s="9"/>
      <c r="AA683" s="30"/>
      <c r="AB683" s="9"/>
      <c r="AC683" s="30"/>
      <c r="AD683" s="9"/>
      <c r="AE683" s="30"/>
      <c r="AF683" s="9"/>
      <c r="AG683" s="30"/>
      <c r="AH683" s="9"/>
      <c r="AI683" s="32"/>
      <c r="AJ683" s="12"/>
      <c r="BE683" s="1" t="str">
        <f t="shared" si="10"/>
        <v>No</v>
      </c>
    </row>
    <row r="684" spans="1:57" ht="11.25" customHeight="1">
      <c r="A684" s="7"/>
      <c r="B684" s="7"/>
      <c r="C684" s="37"/>
      <c r="D684" s="296"/>
      <c r="E684" s="297"/>
      <c r="F684" s="27"/>
      <c r="G684" s="73"/>
      <c r="H684" s="35"/>
      <c r="I684" s="35"/>
      <c r="J684" s="37"/>
      <c r="K684" s="37"/>
      <c r="L684" s="8"/>
      <c r="M684" s="8"/>
      <c r="N684" s="9"/>
      <c r="O684" s="8"/>
      <c r="P684" s="9"/>
      <c r="Q684" s="8"/>
      <c r="R684" s="9"/>
      <c r="S684" s="8"/>
      <c r="T684" s="9"/>
      <c r="U684" s="8"/>
      <c r="V684" s="9"/>
      <c r="W684" s="33"/>
      <c r="X684" s="9"/>
      <c r="Y684" s="30"/>
      <c r="Z684" s="9"/>
      <c r="AA684" s="30"/>
      <c r="AB684" s="9"/>
      <c r="AC684" s="30"/>
      <c r="AD684" s="9"/>
      <c r="AE684" s="30"/>
      <c r="AF684" s="9"/>
      <c r="AG684" s="30"/>
      <c r="AH684" s="9"/>
      <c r="AI684" s="32"/>
      <c r="AJ684" s="12"/>
      <c r="BE684" s="1" t="str">
        <f t="shared" si="10"/>
        <v>No</v>
      </c>
    </row>
    <row r="685" spans="1:57" ht="11.25" customHeight="1">
      <c r="A685" s="7"/>
      <c r="B685" s="7"/>
      <c r="C685" s="37"/>
      <c r="D685" s="296"/>
      <c r="E685" s="297"/>
      <c r="F685" s="27"/>
      <c r="G685" s="73"/>
      <c r="H685" s="35"/>
      <c r="I685" s="35"/>
      <c r="J685" s="37"/>
      <c r="K685" s="37"/>
      <c r="L685" s="8"/>
      <c r="M685" s="8"/>
      <c r="N685" s="9"/>
      <c r="O685" s="8"/>
      <c r="P685" s="9"/>
      <c r="Q685" s="8"/>
      <c r="R685" s="9"/>
      <c r="S685" s="8"/>
      <c r="T685" s="9"/>
      <c r="U685" s="8"/>
      <c r="V685" s="9"/>
      <c r="W685" s="33"/>
      <c r="X685" s="9"/>
      <c r="Y685" s="30"/>
      <c r="Z685" s="9"/>
      <c r="AA685" s="30"/>
      <c r="AB685" s="9"/>
      <c r="AC685" s="30"/>
      <c r="AD685" s="9"/>
      <c r="AE685" s="30"/>
      <c r="AF685" s="9"/>
      <c r="AG685" s="30"/>
      <c r="AH685" s="9"/>
      <c r="AI685" s="32"/>
      <c r="AJ685" s="12"/>
      <c r="BE685" s="1" t="str">
        <f t="shared" si="10"/>
        <v>No</v>
      </c>
    </row>
    <row r="686" spans="1:57" ht="11.25" customHeight="1">
      <c r="A686" s="7"/>
      <c r="B686" s="7"/>
      <c r="C686" s="37"/>
      <c r="D686" s="296"/>
      <c r="E686" s="297"/>
      <c r="F686" s="27"/>
      <c r="G686" s="73"/>
      <c r="H686" s="35"/>
      <c r="I686" s="35"/>
      <c r="J686" s="37"/>
      <c r="K686" s="37"/>
      <c r="L686" s="8"/>
      <c r="M686" s="8"/>
      <c r="N686" s="9"/>
      <c r="O686" s="8"/>
      <c r="P686" s="9"/>
      <c r="Q686" s="8"/>
      <c r="R686" s="9"/>
      <c r="S686" s="8"/>
      <c r="T686" s="9"/>
      <c r="U686" s="8"/>
      <c r="V686" s="9"/>
      <c r="W686" s="33"/>
      <c r="X686" s="9"/>
      <c r="Y686" s="30"/>
      <c r="Z686" s="9"/>
      <c r="AA686" s="30"/>
      <c r="AB686" s="9"/>
      <c r="AC686" s="30"/>
      <c r="AD686" s="9"/>
      <c r="AE686" s="30"/>
      <c r="AF686" s="9"/>
      <c r="AG686" s="30"/>
      <c r="AH686" s="9"/>
      <c r="AI686" s="32"/>
      <c r="AJ686" s="12"/>
      <c r="BE686" s="1" t="str">
        <f t="shared" si="10"/>
        <v>No</v>
      </c>
    </row>
    <row r="687" spans="1:57" ht="11.25" customHeight="1">
      <c r="A687" s="7"/>
      <c r="B687" s="7"/>
      <c r="C687" s="37"/>
      <c r="D687" s="296"/>
      <c r="E687" s="297"/>
      <c r="F687" s="27"/>
      <c r="G687" s="73"/>
      <c r="H687" s="35"/>
      <c r="I687" s="35"/>
      <c r="J687" s="37"/>
      <c r="K687" s="37"/>
      <c r="L687" s="8"/>
      <c r="M687" s="8"/>
      <c r="N687" s="9"/>
      <c r="O687" s="8"/>
      <c r="P687" s="9"/>
      <c r="Q687" s="8"/>
      <c r="R687" s="9"/>
      <c r="S687" s="8"/>
      <c r="T687" s="9"/>
      <c r="U687" s="8"/>
      <c r="V687" s="9"/>
      <c r="W687" s="33"/>
      <c r="X687" s="9"/>
      <c r="Y687" s="30"/>
      <c r="Z687" s="9"/>
      <c r="AA687" s="30"/>
      <c r="AB687" s="9"/>
      <c r="AC687" s="30"/>
      <c r="AD687" s="9"/>
      <c r="AE687" s="30"/>
      <c r="AF687" s="9"/>
      <c r="AG687" s="30"/>
      <c r="AH687" s="9"/>
      <c r="AI687" s="32"/>
      <c r="AJ687" s="12"/>
      <c r="BE687" s="1" t="str">
        <f t="shared" si="10"/>
        <v>No</v>
      </c>
    </row>
    <row r="688" spans="1:57" ht="11.25" customHeight="1">
      <c r="A688" s="7"/>
      <c r="B688" s="7"/>
      <c r="C688" s="37"/>
      <c r="D688" s="296"/>
      <c r="E688" s="297"/>
      <c r="F688" s="27"/>
      <c r="G688" s="73"/>
      <c r="H688" s="35"/>
      <c r="I688" s="35"/>
      <c r="J688" s="37"/>
      <c r="K688" s="37"/>
      <c r="L688" s="8"/>
      <c r="M688" s="8"/>
      <c r="N688" s="9"/>
      <c r="O688" s="8"/>
      <c r="P688" s="9"/>
      <c r="Q688" s="8"/>
      <c r="R688" s="9"/>
      <c r="S688" s="8"/>
      <c r="T688" s="9"/>
      <c r="U688" s="8"/>
      <c r="V688" s="9"/>
      <c r="W688" s="33"/>
      <c r="X688" s="9"/>
      <c r="Y688" s="30"/>
      <c r="Z688" s="9"/>
      <c r="AA688" s="30"/>
      <c r="AB688" s="9"/>
      <c r="AC688" s="30"/>
      <c r="AD688" s="9"/>
      <c r="AE688" s="30"/>
      <c r="AF688" s="9"/>
      <c r="AG688" s="30"/>
      <c r="AH688" s="9"/>
      <c r="AI688" s="32"/>
      <c r="AJ688" s="12"/>
      <c r="BE688" s="1" t="str">
        <f t="shared" si="10"/>
        <v>No</v>
      </c>
    </row>
    <row r="689" spans="1:57" ht="11.25" customHeight="1">
      <c r="A689" s="7"/>
      <c r="B689" s="7"/>
      <c r="C689" s="37"/>
      <c r="D689" s="296"/>
      <c r="E689" s="297"/>
      <c r="F689" s="27"/>
      <c r="G689" s="73"/>
      <c r="H689" s="35"/>
      <c r="I689" s="35"/>
      <c r="J689" s="37"/>
      <c r="K689" s="37"/>
      <c r="L689" s="8"/>
      <c r="M689" s="8"/>
      <c r="N689" s="9"/>
      <c r="O689" s="8"/>
      <c r="P689" s="9"/>
      <c r="Q689" s="8"/>
      <c r="R689" s="9"/>
      <c r="S689" s="8"/>
      <c r="T689" s="9"/>
      <c r="U689" s="8"/>
      <c r="V689" s="9"/>
      <c r="W689" s="33"/>
      <c r="X689" s="9"/>
      <c r="Y689" s="30"/>
      <c r="Z689" s="9"/>
      <c r="AA689" s="30"/>
      <c r="AB689" s="9"/>
      <c r="AC689" s="30"/>
      <c r="AD689" s="9"/>
      <c r="AE689" s="30"/>
      <c r="AF689" s="9"/>
      <c r="AG689" s="30"/>
      <c r="AH689" s="9"/>
      <c r="AI689" s="32"/>
      <c r="AJ689" s="12"/>
      <c r="BE689" s="1" t="str">
        <f t="shared" si="10"/>
        <v>No</v>
      </c>
    </row>
    <row r="690" spans="1:57" ht="11.25" customHeight="1">
      <c r="A690" s="7"/>
      <c r="B690" s="7"/>
      <c r="C690" s="37"/>
      <c r="D690" s="296"/>
      <c r="E690" s="297"/>
      <c r="F690" s="27"/>
      <c r="G690" s="73"/>
      <c r="H690" s="35"/>
      <c r="I690" s="35"/>
      <c r="J690" s="37"/>
      <c r="K690" s="37"/>
      <c r="L690" s="8"/>
      <c r="M690" s="8"/>
      <c r="N690" s="9"/>
      <c r="O690" s="8"/>
      <c r="P690" s="9"/>
      <c r="Q690" s="8"/>
      <c r="R690" s="9"/>
      <c r="S690" s="8"/>
      <c r="T690" s="9"/>
      <c r="U690" s="8"/>
      <c r="V690" s="9"/>
      <c r="W690" s="33"/>
      <c r="X690" s="9"/>
      <c r="Y690" s="30"/>
      <c r="Z690" s="9"/>
      <c r="AA690" s="30"/>
      <c r="AB690" s="9"/>
      <c r="AC690" s="30"/>
      <c r="AD690" s="9"/>
      <c r="AE690" s="30"/>
      <c r="AF690" s="9"/>
      <c r="AG690" s="30"/>
      <c r="AH690" s="9"/>
      <c r="AI690" s="32"/>
      <c r="AJ690" s="12"/>
      <c r="BE690" s="1" t="str">
        <f t="shared" si="10"/>
        <v>No</v>
      </c>
    </row>
    <row r="691" spans="1:57" ht="11.25" customHeight="1">
      <c r="A691" s="7"/>
      <c r="B691" s="7"/>
      <c r="C691" s="37"/>
      <c r="D691" s="296"/>
      <c r="E691" s="297"/>
      <c r="F691" s="27"/>
      <c r="G691" s="73"/>
      <c r="H691" s="35"/>
      <c r="I691" s="35"/>
      <c r="J691" s="37"/>
      <c r="K691" s="37"/>
      <c r="L691" s="8"/>
      <c r="M691" s="8"/>
      <c r="N691" s="9"/>
      <c r="O691" s="8"/>
      <c r="P691" s="9"/>
      <c r="Q691" s="8"/>
      <c r="R691" s="9"/>
      <c r="S691" s="8"/>
      <c r="T691" s="9"/>
      <c r="U691" s="8"/>
      <c r="V691" s="9"/>
      <c r="W691" s="33"/>
      <c r="X691" s="9"/>
      <c r="Y691" s="30"/>
      <c r="Z691" s="9"/>
      <c r="AA691" s="30"/>
      <c r="AB691" s="9"/>
      <c r="AC691" s="30"/>
      <c r="AD691" s="9"/>
      <c r="AE691" s="30"/>
      <c r="AF691" s="9"/>
      <c r="AG691" s="30"/>
      <c r="AH691" s="9"/>
      <c r="AI691" s="32"/>
      <c r="AJ691" s="12"/>
      <c r="BE691" s="1" t="str">
        <f t="shared" si="10"/>
        <v>No</v>
      </c>
    </row>
    <row r="692" spans="1:57" ht="11.25" customHeight="1">
      <c r="A692" s="7"/>
      <c r="B692" s="7"/>
      <c r="C692" s="37"/>
      <c r="D692" s="296"/>
      <c r="E692" s="297"/>
      <c r="F692" s="27"/>
      <c r="G692" s="73"/>
      <c r="H692" s="35"/>
      <c r="I692" s="35"/>
      <c r="J692" s="37"/>
      <c r="K692" s="37"/>
      <c r="L692" s="8"/>
      <c r="M692" s="8"/>
      <c r="N692" s="9"/>
      <c r="O692" s="8"/>
      <c r="P692" s="9"/>
      <c r="Q692" s="8"/>
      <c r="R692" s="9"/>
      <c r="S692" s="8"/>
      <c r="T692" s="9"/>
      <c r="U692" s="8"/>
      <c r="V692" s="9"/>
      <c r="W692" s="33"/>
      <c r="X692" s="9"/>
      <c r="Y692" s="30"/>
      <c r="Z692" s="9"/>
      <c r="AA692" s="30"/>
      <c r="AB692" s="9"/>
      <c r="AC692" s="30"/>
      <c r="AD692" s="9"/>
      <c r="AE692" s="30"/>
      <c r="AF692" s="9"/>
      <c r="AG692" s="30"/>
      <c r="AH692" s="9"/>
      <c r="AI692" s="32"/>
      <c r="AJ692" s="12"/>
      <c r="BE692" s="1" t="str">
        <f t="shared" si="10"/>
        <v>No</v>
      </c>
    </row>
    <row r="693" spans="1:57" ht="11.25" customHeight="1">
      <c r="A693" s="7"/>
      <c r="B693" s="7"/>
      <c r="C693" s="37"/>
      <c r="D693" s="296"/>
      <c r="E693" s="297"/>
      <c r="F693" s="27"/>
      <c r="G693" s="73"/>
      <c r="H693" s="35"/>
      <c r="I693" s="35"/>
      <c r="J693" s="37"/>
      <c r="K693" s="37"/>
      <c r="L693" s="8"/>
      <c r="M693" s="8"/>
      <c r="N693" s="9"/>
      <c r="O693" s="8"/>
      <c r="P693" s="9"/>
      <c r="Q693" s="8"/>
      <c r="R693" s="9"/>
      <c r="S693" s="8"/>
      <c r="T693" s="9"/>
      <c r="U693" s="8"/>
      <c r="V693" s="9"/>
      <c r="W693" s="33"/>
      <c r="X693" s="9"/>
      <c r="Y693" s="30"/>
      <c r="Z693" s="9"/>
      <c r="AA693" s="30"/>
      <c r="AB693" s="9"/>
      <c r="AC693" s="30"/>
      <c r="AD693" s="9"/>
      <c r="AE693" s="30"/>
      <c r="AF693" s="9"/>
      <c r="AG693" s="30"/>
      <c r="AH693" s="9"/>
      <c r="AI693" s="32"/>
      <c r="AJ693" s="12"/>
      <c r="BE693" s="1" t="str">
        <f t="shared" si="10"/>
        <v>No</v>
      </c>
    </row>
    <row r="694" spans="1:57" ht="11.25" customHeight="1">
      <c r="A694" s="7"/>
      <c r="B694" s="7"/>
      <c r="C694" s="37"/>
      <c r="D694" s="296"/>
      <c r="E694" s="297"/>
      <c r="F694" s="27"/>
      <c r="G694" s="73"/>
      <c r="H694" s="35"/>
      <c r="I694" s="35"/>
      <c r="J694" s="37"/>
      <c r="K694" s="37"/>
      <c r="L694" s="8"/>
      <c r="M694" s="8"/>
      <c r="N694" s="9"/>
      <c r="O694" s="8"/>
      <c r="P694" s="9"/>
      <c r="Q694" s="8"/>
      <c r="R694" s="9"/>
      <c r="S694" s="8"/>
      <c r="T694" s="9"/>
      <c r="U694" s="8"/>
      <c r="V694" s="9"/>
      <c r="W694" s="33"/>
      <c r="X694" s="9"/>
      <c r="Y694" s="30"/>
      <c r="Z694" s="9"/>
      <c r="AA694" s="30"/>
      <c r="AB694" s="9"/>
      <c r="AC694" s="30"/>
      <c r="AD694" s="9"/>
      <c r="AE694" s="30"/>
      <c r="AF694" s="9"/>
      <c r="AG694" s="30"/>
      <c r="AH694" s="9"/>
      <c r="AI694" s="32"/>
      <c r="AJ694" s="12"/>
      <c r="BE694" s="1" t="str">
        <f t="shared" si="10"/>
        <v>No</v>
      </c>
    </row>
    <row r="695" spans="1:57" ht="11.25" customHeight="1">
      <c r="A695" s="7"/>
      <c r="B695" s="7"/>
      <c r="C695" s="37"/>
      <c r="D695" s="296"/>
      <c r="E695" s="297"/>
      <c r="F695" s="27"/>
      <c r="G695" s="73"/>
      <c r="H695" s="35"/>
      <c r="I695" s="35"/>
      <c r="J695" s="37"/>
      <c r="K695" s="37"/>
      <c r="L695" s="8"/>
      <c r="M695" s="8"/>
      <c r="N695" s="9"/>
      <c r="O695" s="8"/>
      <c r="P695" s="9"/>
      <c r="Q695" s="8"/>
      <c r="R695" s="9"/>
      <c r="S695" s="8"/>
      <c r="T695" s="9"/>
      <c r="U695" s="8"/>
      <c r="V695" s="9"/>
      <c r="W695" s="33"/>
      <c r="X695" s="9"/>
      <c r="Y695" s="30"/>
      <c r="Z695" s="9"/>
      <c r="AA695" s="30"/>
      <c r="AB695" s="9"/>
      <c r="AC695" s="30"/>
      <c r="AD695" s="9"/>
      <c r="AE695" s="30"/>
      <c r="AF695" s="9"/>
      <c r="AG695" s="30"/>
      <c r="AH695" s="9"/>
      <c r="AI695" s="32"/>
      <c r="AJ695" s="12"/>
      <c r="BE695" s="1" t="str">
        <f t="shared" si="10"/>
        <v>No</v>
      </c>
    </row>
    <row r="696" spans="1:57" ht="11.25" customHeight="1">
      <c r="A696" s="7"/>
      <c r="B696" s="7"/>
      <c r="C696" s="37"/>
      <c r="D696" s="296"/>
      <c r="E696" s="297"/>
      <c r="F696" s="27"/>
      <c r="G696" s="73"/>
      <c r="H696" s="35"/>
      <c r="I696" s="35"/>
      <c r="J696" s="37"/>
      <c r="K696" s="37"/>
      <c r="L696" s="8"/>
      <c r="M696" s="8"/>
      <c r="N696" s="9"/>
      <c r="O696" s="8"/>
      <c r="P696" s="9"/>
      <c r="Q696" s="8"/>
      <c r="R696" s="9"/>
      <c r="S696" s="8"/>
      <c r="T696" s="9"/>
      <c r="U696" s="8"/>
      <c r="V696" s="9"/>
      <c r="W696" s="33"/>
      <c r="X696" s="9"/>
      <c r="Y696" s="30"/>
      <c r="Z696" s="9"/>
      <c r="AA696" s="30"/>
      <c r="AB696" s="9"/>
      <c r="AC696" s="30"/>
      <c r="AD696" s="9"/>
      <c r="AE696" s="30"/>
      <c r="AF696" s="9"/>
      <c r="AG696" s="30"/>
      <c r="AH696" s="9"/>
      <c r="AI696" s="32"/>
      <c r="AJ696" s="12"/>
      <c r="BE696" s="1" t="str">
        <f t="shared" si="10"/>
        <v>No</v>
      </c>
    </row>
    <row r="697" spans="1:57" ht="11.25" customHeight="1">
      <c r="A697" s="7"/>
      <c r="B697" s="7"/>
      <c r="C697" s="37"/>
      <c r="D697" s="296"/>
      <c r="E697" s="297"/>
      <c r="F697" s="27"/>
      <c r="G697" s="73"/>
      <c r="H697" s="35"/>
      <c r="I697" s="35"/>
      <c r="J697" s="37"/>
      <c r="K697" s="37"/>
      <c r="L697" s="8"/>
      <c r="M697" s="8"/>
      <c r="N697" s="9"/>
      <c r="O697" s="8"/>
      <c r="P697" s="9"/>
      <c r="Q697" s="8"/>
      <c r="R697" s="9"/>
      <c r="S697" s="8"/>
      <c r="T697" s="9"/>
      <c r="U697" s="8"/>
      <c r="V697" s="9"/>
      <c r="W697" s="33"/>
      <c r="X697" s="9"/>
      <c r="Y697" s="30"/>
      <c r="Z697" s="9"/>
      <c r="AA697" s="30"/>
      <c r="AB697" s="9"/>
      <c r="AC697" s="30"/>
      <c r="AD697" s="9"/>
      <c r="AE697" s="30"/>
      <c r="AF697" s="9"/>
      <c r="AG697" s="30"/>
      <c r="AH697" s="9"/>
      <c r="AI697" s="32"/>
      <c r="AJ697" s="12"/>
      <c r="BE697" s="1" t="str">
        <f t="shared" si="10"/>
        <v>No</v>
      </c>
    </row>
    <row r="698" spans="1:57" ht="11.25" customHeight="1">
      <c r="A698" s="7"/>
      <c r="B698" s="7"/>
      <c r="C698" s="37"/>
      <c r="D698" s="296"/>
      <c r="E698" s="297"/>
      <c r="F698" s="27"/>
      <c r="G698" s="73"/>
      <c r="H698" s="35"/>
      <c r="I698" s="35"/>
      <c r="J698" s="37"/>
      <c r="K698" s="37"/>
      <c r="L698" s="8"/>
      <c r="M698" s="8"/>
      <c r="N698" s="9"/>
      <c r="O698" s="8"/>
      <c r="P698" s="9"/>
      <c r="Q698" s="8"/>
      <c r="R698" s="9"/>
      <c r="S698" s="8"/>
      <c r="T698" s="9"/>
      <c r="U698" s="8"/>
      <c r="V698" s="9"/>
      <c r="W698" s="33"/>
      <c r="X698" s="9"/>
      <c r="Y698" s="30"/>
      <c r="Z698" s="9"/>
      <c r="AA698" s="30"/>
      <c r="AB698" s="9"/>
      <c r="AC698" s="30"/>
      <c r="AD698" s="9"/>
      <c r="AE698" s="30"/>
      <c r="AF698" s="9"/>
      <c r="AG698" s="30"/>
      <c r="AH698" s="9"/>
      <c r="AI698" s="32"/>
      <c r="AJ698" s="12"/>
      <c r="BE698" s="1" t="str">
        <f t="shared" si="10"/>
        <v>No</v>
      </c>
    </row>
    <row r="699" spans="1:57" ht="11.25" customHeight="1">
      <c r="A699" s="7"/>
      <c r="B699" s="7"/>
      <c r="C699" s="37"/>
      <c r="D699" s="296"/>
      <c r="E699" s="297"/>
      <c r="F699" s="27"/>
      <c r="G699" s="73"/>
      <c r="H699" s="35"/>
      <c r="I699" s="35"/>
      <c r="J699" s="37"/>
      <c r="K699" s="37"/>
      <c r="L699" s="8"/>
      <c r="M699" s="8"/>
      <c r="N699" s="9"/>
      <c r="O699" s="8"/>
      <c r="P699" s="9"/>
      <c r="Q699" s="8"/>
      <c r="R699" s="9"/>
      <c r="S699" s="8"/>
      <c r="T699" s="9"/>
      <c r="U699" s="8"/>
      <c r="V699" s="9"/>
      <c r="W699" s="33"/>
      <c r="X699" s="9"/>
      <c r="Y699" s="30"/>
      <c r="Z699" s="9"/>
      <c r="AA699" s="30"/>
      <c r="AB699" s="9"/>
      <c r="AC699" s="30"/>
      <c r="AD699" s="9"/>
      <c r="AE699" s="30"/>
      <c r="AF699" s="9"/>
      <c r="AG699" s="30"/>
      <c r="AH699" s="9"/>
      <c r="AI699" s="32"/>
      <c r="AJ699" s="12"/>
      <c r="BE699" s="1" t="str">
        <f t="shared" si="10"/>
        <v>No</v>
      </c>
    </row>
    <row r="700" spans="1:57" ht="11.25" customHeight="1">
      <c r="A700" s="7"/>
      <c r="B700" s="7"/>
      <c r="C700" s="37"/>
      <c r="D700" s="296"/>
      <c r="E700" s="297"/>
      <c r="F700" s="27"/>
      <c r="G700" s="73"/>
      <c r="H700" s="35"/>
      <c r="I700" s="35"/>
      <c r="J700" s="37"/>
      <c r="K700" s="37"/>
      <c r="L700" s="8"/>
      <c r="M700" s="8"/>
      <c r="N700" s="9"/>
      <c r="O700" s="8"/>
      <c r="P700" s="9"/>
      <c r="Q700" s="8"/>
      <c r="R700" s="9"/>
      <c r="S700" s="8"/>
      <c r="T700" s="9"/>
      <c r="U700" s="8"/>
      <c r="V700" s="9"/>
      <c r="W700" s="33"/>
      <c r="X700" s="9"/>
      <c r="Y700" s="30"/>
      <c r="Z700" s="9"/>
      <c r="AA700" s="30"/>
      <c r="AB700" s="9"/>
      <c r="AC700" s="30"/>
      <c r="AD700" s="9"/>
      <c r="AE700" s="30"/>
      <c r="AF700" s="9"/>
      <c r="AG700" s="30"/>
      <c r="AH700" s="9"/>
      <c r="AI700" s="32"/>
      <c r="AJ700" s="12"/>
      <c r="BE700" s="1" t="str">
        <f t="shared" si="10"/>
        <v>No</v>
      </c>
    </row>
  </sheetData>
  <autoFilter ref="A1:BE700">
    <sortState ref="A2:BE700">
      <sortCondition descending="1" ref="I1:I700"/>
    </sortState>
  </autoFilter>
  <conditionalFormatting sqref="A1:BE700">
    <cfRule type="expression" dxfId="146" priority="1">
      <formula>MOD(ROW(),2)=0</formula>
    </cfRule>
  </conditionalFormatting>
  <pageMargins left="0" right="0" top="0" bottom="0" header="0" footer="0"/>
  <pageSetup paperSize="9" firstPageNumber="0" fitToWidth="0" fitToHeight="0" orientation="landscape" horizontalDpi="300" verticalDpi="300"/>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081" r:id="rId3" name="Drop Down 57">
              <controlPr defaultSize="0" autoLine="0" autoPict="0" macro="[0]!ThisWorkbook.DropDown57_Change" altText="This drop-down menu shows or hides columns indicating the presence of &quot;questionable&quot; data.">
                <anchor moveWithCells="1">
                  <from>
                    <xdr:col>57</xdr:col>
                    <xdr:colOff>38100</xdr:colOff>
                    <xdr:row>0</xdr:row>
                    <xdr:rowOff>276225</xdr:rowOff>
                  </from>
                  <to>
                    <xdr:col>60</xdr:col>
                    <xdr:colOff>200025</xdr:colOff>
                    <xdr:row>0</xdr:row>
                    <xdr:rowOff>533400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P700"/>
  <sheetViews>
    <sheetView workbookViewId="0">
      <pane xSplit="3" ySplit="1" topLeftCell="D2" activePane="bottomRight" state="frozen"/>
      <selection activeCell="I1" sqref="I1:L1048576"/>
      <selection pane="topRight" activeCell="I1" sqref="I1:L1048576"/>
      <selection pane="bottomLeft" activeCell="I1" sqref="I1:L1048576"/>
      <selection pane="bottomRight"/>
    </sheetView>
  </sheetViews>
  <sheetFormatPr defaultColWidth="9.140625" defaultRowHeight="11.25"/>
  <cols>
    <col min="1" max="1" width="34" style="3" customWidth="1"/>
    <col min="2" max="2" width="15.42578125" style="3" customWidth="1"/>
    <col min="3" max="3" width="7.28515625" style="11" customWidth="1"/>
    <col min="4" max="4" width="8.85546875" style="298" customWidth="1"/>
    <col min="5" max="5" width="8.85546875" style="299" customWidth="1"/>
    <col min="6" max="6" width="19.85546875" style="28" customWidth="1"/>
    <col min="7" max="7" width="14.7109375" style="11" customWidth="1"/>
    <col min="8" max="8" width="13" style="29" customWidth="1"/>
    <col min="9" max="9" width="9.28515625" style="29" customWidth="1"/>
    <col min="10" max="10" width="9.28515625" style="1" customWidth="1"/>
    <col min="11" max="11" width="9.28515625" style="2" customWidth="1"/>
    <col min="12" max="12" width="9.28515625" style="6" customWidth="1"/>
    <col min="13" max="13" width="10.140625" style="14" customWidth="1"/>
    <col min="14" max="14" width="11.28515625" style="1" hidden="1" customWidth="1"/>
    <col min="15" max="15" width="12.28515625" style="14" bestFit="1" customWidth="1"/>
    <col min="16" max="16" width="12.7109375" style="1" hidden="1" customWidth="1"/>
    <col min="17" max="17" width="12.28515625" style="14" bestFit="1" customWidth="1"/>
    <col min="18" max="18" width="13.28515625" style="1" hidden="1" customWidth="1"/>
    <col min="19" max="19" width="15" style="14" bestFit="1" customWidth="1"/>
    <col min="20" max="20" width="12.7109375" style="1" hidden="1" customWidth="1"/>
    <col min="21" max="21" width="8.5703125" style="14" bestFit="1" customWidth="1"/>
    <col min="22" max="22" width="11.28515625" style="4" hidden="1" customWidth="1"/>
    <col min="23" max="23" width="8.7109375" style="10" bestFit="1" customWidth="1"/>
    <col min="24" max="24" width="12.7109375" style="4" hidden="1" customWidth="1"/>
    <col min="25" max="25" width="12" style="31" bestFit="1" customWidth="1"/>
    <col min="26" max="26" width="12.7109375" style="4" hidden="1" customWidth="1"/>
    <col min="27" max="27" width="13.28515625" style="31" bestFit="1" customWidth="1"/>
    <col min="28" max="28" width="11.42578125" style="4" hidden="1" customWidth="1"/>
    <col min="29" max="29" width="13.28515625" style="31" bestFit="1" customWidth="1"/>
    <col min="30" max="30" width="11.42578125" style="4" hidden="1" customWidth="1"/>
    <col min="31" max="31" width="15" style="20" bestFit="1" customWidth="1"/>
    <col min="32" max="32" width="13" style="4" hidden="1" customWidth="1"/>
    <col min="33" max="33" width="8.5703125" style="205" bestFit="1" customWidth="1"/>
    <col min="34" max="34" width="11.28515625" style="34" hidden="1" customWidth="1"/>
    <col min="35" max="35" width="11" style="32" bestFit="1" customWidth="1"/>
    <col min="36" max="36" width="11.28515625" style="7" hidden="1" customWidth="1"/>
    <col min="37" max="37" width="12.5703125" style="7" hidden="1" customWidth="1"/>
    <col min="38" max="41" width="9.140625" style="7"/>
    <col min="42" max="42" width="9.140625" style="7" hidden="1" customWidth="1"/>
    <col min="43" max="16384" width="9.140625" style="7"/>
  </cols>
  <sheetData>
    <row r="1" spans="1:42" s="65" customFormat="1" ht="56.25">
      <c r="A1" s="65" t="s">
        <v>649</v>
      </c>
      <c r="B1" s="65" t="s">
        <v>95</v>
      </c>
      <c r="C1" s="72" t="s">
        <v>0</v>
      </c>
      <c r="D1" s="300" t="s">
        <v>942</v>
      </c>
      <c r="E1" s="301" t="s">
        <v>943</v>
      </c>
      <c r="F1" s="65" t="s">
        <v>656</v>
      </c>
      <c r="G1" s="72" t="s">
        <v>100</v>
      </c>
      <c r="H1" s="75" t="s">
        <v>106</v>
      </c>
      <c r="I1" s="75" t="s">
        <v>111</v>
      </c>
      <c r="J1" s="72" t="s">
        <v>2</v>
      </c>
      <c r="K1" s="72" t="s">
        <v>133</v>
      </c>
      <c r="L1" s="75" t="s">
        <v>112</v>
      </c>
      <c r="M1" s="289" t="s">
        <v>113</v>
      </c>
      <c r="N1" s="289" t="s">
        <v>741</v>
      </c>
      <c r="O1" s="289" t="s">
        <v>114</v>
      </c>
      <c r="P1" s="289" t="s">
        <v>742</v>
      </c>
      <c r="Q1" s="289" t="s">
        <v>115</v>
      </c>
      <c r="R1" s="289" t="s">
        <v>743</v>
      </c>
      <c r="S1" s="289" t="s">
        <v>116</v>
      </c>
      <c r="T1" s="289" t="s">
        <v>764</v>
      </c>
      <c r="U1" s="289" t="s">
        <v>117</v>
      </c>
      <c r="V1" s="289" t="s">
        <v>745</v>
      </c>
      <c r="W1" s="289" t="s">
        <v>98</v>
      </c>
      <c r="X1" s="75" t="s">
        <v>746</v>
      </c>
      <c r="Y1" s="290" t="s">
        <v>118</v>
      </c>
      <c r="Z1" s="76" t="s">
        <v>765</v>
      </c>
      <c r="AA1" s="290" t="s">
        <v>119</v>
      </c>
      <c r="AB1" s="76" t="s">
        <v>766</v>
      </c>
      <c r="AC1" s="290" t="s">
        <v>120</v>
      </c>
      <c r="AD1" s="76" t="s">
        <v>767</v>
      </c>
      <c r="AE1" s="290" t="s">
        <v>121</v>
      </c>
      <c r="AF1" s="76" t="s">
        <v>768</v>
      </c>
      <c r="AG1" s="290" t="s">
        <v>122</v>
      </c>
      <c r="AH1" s="76" t="s">
        <v>769</v>
      </c>
      <c r="AI1" s="290" t="s">
        <v>99</v>
      </c>
      <c r="AJ1" s="76" t="s">
        <v>752</v>
      </c>
      <c r="AK1" s="76" t="s">
        <v>770</v>
      </c>
      <c r="AP1" s="65">
        <f>IF(AP4=1,1,0)</f>
        <v>1</v>
      </c>
    </row>
    <row r="2" spans="1:42">
      <c r="A2" s="7" t="s">
        <v>407</v>
      </c>
      <c r="B2" s="7" t="s">
        <v>378</v>
      </c>
      <c r="C2" s="7" t="s">
        <v>54</v>
      </c>
      <c r="D2" s="302">
        <v>2008</v>
      </c>
      <c r="E2" s="297">
        <v>20008</v>
      </c>
      <c r="F2" s="7" t="s">
        <v>194</v>
      </c>
      <c r="G2" s="7" t="s">
        <v>137</v>
      </c>
      <c r="H2" s="8">
        <v>18351295</v>
      </c>
      <c r="I2" s="8">
        <v>10856</v>
      </c>
      <c r="J2" s="7" t="s">
        <v>15</v>
      </c>
      <c r="K2" s="7" t="s">
        <v>138</v>
      </c>
      <c r="L2" s="8">
        <v>5364</v>
      </c>
      <c r="M2" s="8">
        <v>13861140</v>
      </c>
      <c r="N2" s="7"/>
      <c r="O2" s="8">
        <v>10828129</v>
      </c>
      <c r="P2" s="7"/>
      <c r="Q2" s="8">
        <v>26209067</v>
      </c>
      <c r="R2" s="7"/>
      <c r="S2" s="8">
        <v>2370108</v>
      </c>
      <c r="T2" s="7"/>
      <c r="U2" s="8">
        <v>13634393</v>
      </c>
      <c r="V2" s="7"/>
      <c r="W2" s="33">
        <v>66902837</v>
      </c>
      <c r="X2" s="7"/>
      <c r="Y2" s="30">
        <v>7166</v>
      </c>
      <c r="Z2" s="7"/>
      <c r="AA2" s="30">
        <v>5444</v>
      </c>
      <c r="AB2" s="7"/>
      <c r="AC2" s="30">
        <v>13045</v>
      </c>
      <c r="AD2" s="7"/>
      <c r="AE2" s="30">
        <v>1305</v>
      </c>
      <c r="AF2" s="7"/>
      <c r="AG2" s="30">
        <v>6137</v>
      </c>
      <c r="AI2" s="32">
        <v>33097</v>
      </c>
      <c r="AK2" s="7" t="str">
        <f t="shared" ref="AK2:AK65" si="0">IF(AJ2&amp;AH2&amp;AF2&amp;AD2&amp;AB2&amp;Z2&amp;X2&amp;V2&amp;T2&amp;R2&amp;P2&amp;N2&lt;&gt;"","Yes","No")</f>
        <v>No</v>
      </c>
      <c r="AP2" s="7" t="s">
        <v>845</v>
      </c>
    </row>
    <row r="3" spans="1:42">
      <c r="A3" s="7" t="s">
        <v>407</v>
      </c>
      <c r="B3" s="7" t="s">
        <v>378</v>
      </c>
      <c r="C3" s="7" t="s">
        <v>54</v>
      </c>
      <c r="D3" s="302">
        <v>2008</v>
      </c>
      <c r="E3" s="297">
        <v>20008</v>
      </c>
      <c r="F3" s="7" t="s">
        <v>194</v>
      </c>
      <c r="G3" s="7" t="s">
        <v>137</v>
      </c>
      <c r="H3" s="8">
        <v>18351295</v>
      </c>
      <c r="I3" s="8">
        <v>10856</v>
      </c>
      <c r="J3" s="7" t="s">
        <v>13</v>
      </c>
      <c r="K3" s="7" t="s">
        <v>138</v>
      </c>
      <c r="L3" s="8">
        <v>488</v>
      </c>
      <c r="M3" s="8">
        <v>1784031</v>
      </c>
      <c r="N3" s="7"/>
      <c r="O3" s="8">
        <v>483612</v>
      </c>
      <c r="P3" s="7"/>
      <c r="Q3" s="8">
        <v>94710</v>
      </c>
      <c r="R3" s="7"/>
      <c r="S3" s="8">
        <v>91128</v>
      </c>
      <c r="T3" s="7"/>
      <c r="U3" s="8">
        <v>164166</v>
      </c>
      <c r="V3" s="7"/>
      <c r="W3" s="33">
        <v>2617647</v>
      </c>
      <c r="X3" s="7"/>
      <c r="Y3" s="30">
        <v>869</v>
      </c>
      <c r="Z3" s="7"/>
      <c r="AA3" s="30">
        <v>242</v>
      </c>
      <c r="AB3" s="7"/>
      <c r="AC3" s="30">
        <v>48</v>
      </c>
      <c r="AD3" s="7"/>
      <c r="AE3" s="30">
        <v>60</v>
      </c>
      <c r="AF3" s="7"/>
      <c r="AG3" s="30">
        <v>78</v>
      </c>
      <c r="AI3" s="32">
        <v>1297</v>
      </c>
      <c r="AK3" s="7" t="str">
        <f t="shared" si="0"/>
        <v>No</v>
      </c>
      <c r="AP3" s="7" t="s">
        <v>846</v>
      </c>
    </row>
    <row r="4" spans="1:42">
      <c r="A4" s="7" t="s">
        <v>407</v>
      </c>
      <c r="B4" s="7" t="s">
        <v>378</v>
      </c>
      <c r="C4" s="7" t="s">
        <v>54</v>
      </c>
      <c r="D4" s="302">
        <v>2008</v>
      </c>
      <c r="E4" s="297">
        <v>20008</v>
      </c>
      <c r="F4" s="7" t="s">
        <v>194</v>
      </c>
      <c r="G4" s="7" t="s">
        <v>137</v>
      </c>
      <c r="H4" s="8">
        <v>18351295</v>
      </c>
      <c r="I4" s="8">
        <v>10856</v>
      </c>
      <c r="J4" s="7" t="s">
        <v>6</v>
      </c>
      <c r="K4" s="7" t="s">
        <v>138</v>
      </c>
      <c r="L4" s="8">
        <v>3256</v>
      </c>
      <c r="M4" s="8">
        <v>20287638</v>
      </c>
      <c r="N4" s="7"/>
      <c r="O4" s="8">
        <v>5499533</v>
      </c>
      <c r="P4" s="7"/>
      <c r="Q4" s="8">
        <v>1077026</v>
      </c>
      <c r="R4" s="7"/>
      <c r="S4" s="8">
        <v>1036291</v>
      </c>
      <c r="T4" s="7"/>
      <c r="U4" s="8">
        <v>1866867</v>
      </c>
      <c r="V4" s="7"/>
      <c r="W4" s="33">
        <v>29767355</v>
      </c>
      <c r="X4" s="7"/>
      <c r="Y4" s="30">
        <v>9877</v>
      </c>
      <c r="Z4" s="7"/>
      <c r="AA4" s="30">
        <v>2752</v>
      </c>
      <c r="AB4" s="7"/>
      <c r="AC4" s="30">
        <v>541</v>
      </c>
      <c r="AD4" s="7"/>
      <c r="AE4" s="30">
        <v>603</v>
      </c>
      <c r="AF4" s="7"/>
      <c r="AG4" s="30">
        <v>882</v>
      </c>
      <c r="AI4" s="32">
        <v>14655</v>
      </c>
      <c r="AK4" s="7" t="str">
        <f t="shared" si="0"/>
        <v>No</v>
      </c>
      <c r="AP4" s="7">
        <v>1</v>
      </c>
    </row>
    <row r="5" spans="1:42">
      <c r="A5" s="7" t="s">
        <v>407</v>
      </c>
      <c r="B5" s="7" t="s">
        <v>378</v>
      </c>
      <c r="C5" s="7" t="s">
        <v>54</v>
      </c>
      <c r="D5" s="302">
        <v>2008</v>
      </c>
      <c r="E5" s="297">
        <v>20008</v>
      </c>
      <c r="F5" s="7" t="s">
        <v>194</v>
      </c>
      <c r="G5" s="7" t="s">
        <v>137</v>
      </c>
      <c r="H5" s="8">
        <v>18351295</v>
      </c>
      <c r="I5" s="8">
        <v>10856</v>
      </c>
      <c r="J5" s="7" t="s">
        <v>17</v>
      </c>
      <c r="K5" s="7" t="s">
        <v>138</v>
      </c>
      <c r="L5" s="8">
        <v>146</v>
      </c>
      <c r="M5" s="8">
        <v>800527</v>
      </c>
      <c r="N5" s="7"/>
      <c r="O5" s="8">
        <v>217006</v>
      </c>
      <c r="P5" s="7"/>
      <c r="Q5" s="8">
        <v>41117</v>
      </c>
      <c r="R5" s="7"/>
      <c r="S5" s="8">
        <v>40891</v>
      </c>
      <c r="T5" s="7"/>
      <c r="U5" s="8">
        <v>73665</v>
      </c>
      <c r="V5" s="7"/>
      <c r="W5" s="33">
        <v>1173206</v>
      </c>
      <c r="X5" s="7"/>
      <c r="Y5" s="30">
        <v>390</v>
      </c>
      <c r="Z5" s="7"/>
      <c r="AA5" s="30">
        <v>109</v>
      </c>
      <c r="AB5" s="7"/>
      <c r="AC5" s="30">
        <v>21</v>
      </c>
      <c r="AD5" s="7"/>
      <c r="AE5" s="30">
        <v>26</v>
      </c>
      <c r="AF5" s="7"/>
      <c r="AG5" s="30">
        <v>35</v>
      </c>
      <c r="AI5" s="32">
        <v>581</v>
      </c>
      <c r="AK5" s="7" t="str">
        <f t="shared" si="0"/>
        <v>No</v>
      </c>
    </row>
    <row r="6" spans="1:42">
      <c r="A6" s="7" t="s">
        <v>405</v>
      </c>
      <c r="B6" s="7" t="s">
        <v>404</v>
      </c>
      <c r="C6" s="7" t="s">
        <v>48</v>
      </c>
      <c r="D6" s="302">
        <v>2080</v>
      </c>
      <c r="E6" s="297">
        <v>20080</v>
      </c>
      <c r="F6" s="7" t="s">
        <v>317</v>
      </c>
      <c r="G6" s="7" t="s">
        <v>137</v>
      </c>
      <c r="H6" s="8">
        <v>18351295</v>
      </c>
      <c r="I6" s="8">
        <v>3873</v>
      </c>
      <c r="J6" s="7" t="s">
        <v>6</v>
      </c>
      <c r="K6" s="7" t="s">
        <v>138</v>
      </c>
      <c r="L6" s="8">
        <v>1854</v>
      </c>
      <c r="M6" s="8">
        <v>6567532</v>
      </c>
      <c r="N6" s="7"/>
      <c r="O6" s="8">
        <v>2133378</v>
      </c>
      <c r="P6" s="7"/>
      <c r="Q6" s="8">
        <v>186886</v>
      </c>
      <c r="R6" s="7"/>
      <c r="S6" s="8">
        <v>1782412</v>
      </c>
      <c r="T6" s="7"/>
      <c r="U6" s="8">
        <v>114648</v>
      </c>
      <c r="V6" s="7"/>
      <c r="W6" s="33">
        <v>10784856</v>
      </c>
      <c r="X6" s="7"/>
      <c r="Y6" s="30">
        <v>3446</v>
      </c>
      <c r="Z6" s="7"/>
      <c r="AA6" s="30">
        <v>1153</v>
      </c>
      <c r="AB6" s="7"/>
      <c r="AC6" s="30">
        <v>95</v>
      </c>
      <c r="AD6" s="7"/>
      <c r="AE6" s="30">
        <v>986</v>
      </c>
      <c r="AF6" s="7"/>
      <c r="AG6" s="30">
        <v>60</v>
      </c>
      <c r="AI6" s="32">
        <v>5740</v>
      </c>
      <c r="AK6" s="7" t="str">
        <f t="shared" si="0"/>
        <v>No</v>
      </c>
    </row>
    <row r="7" spans="1:42">
      <c r="A7" s="7" t="s">
        <v>405</v>
      </c>
      <c r="B7" s="7" t="s">
        <v>404</v>
      </c>
      <c r="C7" s="7" t="s">
        <v>48</v>
      </c>
      <c r="D7" s="302">
        <v>2080</v>
      </c>
      <c r="E7" s="297">
        <v>20080</v>
      </c>
      <c r="F7" s="7" t="s">
        <v>317</v>
      </c>
      <c r="G7" s="7" t="s">
        <v>137</v>
      </c>
      <c r="H7" s="8">
        <v>18351295</v>
      </c>
      <c r="I7" s="8">
        <v>3873</v>
      </c>
      <c r="J7" s="7" t="s">
        <v>16</v>
      </c>
      <c r="K7" s="7" t="s">
        <v>138</v>
      </c>
      <c r="L7" s="8">
        <v>14</v>
      </c>
      <c r="M7" s="8">
        <v>92184</v>
      </c>
      <c r="N7" s="7"/>
      <c r="O7" s="8">
        <v>29259</v>
      </c>
      <c r="P7" s="7"/>
      <c r="Q7" s="8">
        <v>80282</v>
      </c>
      <c r="R7" s="7"/>
      <c r="S7" s="8">
        <v>39405</v>
      </c>
      <c r="T7" s="7"/>
      <c r="U7" s="8">
        <v>3920</v>
      </c>
      <c r="V7" s="7"/>
      <c r="W7" s="33">
        <v>245050</v>
      </c>
      <c r="X7" s="7"/>
      <c r="Y7" s="30">
        <v>48</v>
      </c>
      <c r="Z7" s="7"/>
      <c r="AA7" s="30">
        <v>15</v>
      </c>
      <c r="AB7" s="7"/>
      <c r="AC7" s="30">
        <v>39</v>
      </c>
      <c r="AD7" s="7"/>
      <c r="AE7" s="30">
        <v>24</v>
      </c>
      <c r="AF7" s="7"/>
      <c r="AG7" s="30">
        <v>2</v>
      </c>
      <c r="AI7" s="32">
        <v>128</v>
      </c>
      <c r="AK7" s="7" t="str">
        <f t="shared" si="0"/>
        <v>No</v>
      </c>
    </row>
    <row r="8" spans="1:42">
      <c r="A8" s="7" t="s">
        <v>405</v>
      </c>
      <c r="B8" s="7" t="s">
        <v>404</v>
      </c>
      <c r="C8" s="7" t="s">
        <v>48</v>
      </c>
      <c r="D8" s="302">
        <v>2080</v>
      </c>
      <c r="E8" s="297">
        <v>20080</v>
      </c>
      <c r="F8" s="7" t="s">
        <v>317</v>
      </c>
      <c r="G8" s="7" t="s">
        <v>137</v>
      </c>
      <c r="H8" s="8">
        <v>18351295</v>
      </c>
      <c r="I8" s="8">
        <v>3873</v>
      </c>
      <c r="J8" s="7" t="s">
        <v>31</v>
      </c>
      <c r="K8" s="7" t="s">
        <v>138</v>
      </c>
      <c r="L8" s="8">
        <v>1185</v>
      </c>
      <c r="M8" s="8">
        <v>4326150</v>
      </c>
      <c r="N8" s="7"/>
      <c r="O8" s="8">
        <v>2550768</v>
      </c>
      <c r="P8" s="7"/>
      <c r="Q8" s="8">
        <v>1340066</v>
      </c>
      <c r="R8" s="7"/>
      <c r="S8" s="8">
        <v>1075950</v>
      </c>
      <c r="T8" s="7"/>
      <c r="U8" s="8">
        <v>776755</v>
      </c>
      <c r="V8" s="7"/>
      <c r="W8" s="33">
        <v>10069689</v>
      </c>
      <c r="X8" s="7"/>
      <c r="Y8" s="30">
        <v>1927</v>
      </c>
      <c r="Z8" s="7"/>
      <c r="AA8" s="30">
        <v>1298</v>
      </c>
      <c r="AB8" s="7"/>
      <c r="AC8" s="30">
        <v>629</v>
      </c>
      <c r="AD8" s="7"/>
      <c r="AE8" s="30">
        <v>570</v>
      </c>
      <c r="AF8" s="7"/>
      <c r="AG8" s="30">
        <v>485</v>
      </c>
      <c r="AI8" s="32">
        <v>4909</v>
      </c>
      <c r="AK8" s="7" t="str">
        <f t="shared" si="0"/>
        <v>No</v>
      </c>
    </row>
    <row r="9" spans="1:42">
      <c r="A9" s="7" t="s">
        <v>954</v>
      </c>
      <c r="B9" s="7" t="s">
        <v>360</v>
      </c>
      <c r="C9" s="7" t="s">
        <v>12</v>
      </c>
      <c r="D9" s="302">
        <v>9154</v>
      </c>
      <c r="E9" s="297">
        <v>90154</v>
      </c>
      <c r="F9" s="7" t="s">
        <v>142</v>
      </c>
      <c r="G9" s="7" t="s">
        <v>137</v>
      </c>
      <c r="H9" s="8">
        <v>12150996</v>
      </c>
      <c r="I9" s="8">
        <v>3458</v>
      </c>
      <c r="J9" s="7" t="s">
        <v>15</v>
      </c>
      <c r="K9" s="7" t="s">
        <v>138</v>
      </c>
      <c r="L9" s="8">
        <v>68</v>
      </c>
      <c r="M9" s="8">
        <v>393399</v>
      </c>
      <c r="N9" s="7"/>
      <c r="O9" s="8">
        <v>363609</v>
      </c>
      <c r="P9" s="7"/>
      <c r="Q9" s="8">
        <v>321173</v>
      </c>
      <c r="R9" s="7"/>
      <c r="S9" s="8">
        <v>301448</v>
      </c>
      <c r="T9" s="7"/>
      <c r="U9" s="8">
        <v>0</v>
      </c>
      <c r="V9" s="7"/>
      <c r="W9" s="33">
        <v>1379629</v>
      </c>
      <c r="X9" s="7"/>
      <c r="Y9" s="30">
        <v>215</v>
      </c>
      <c r="Z9" s="7"/>
      <c r="AA9" s="30">
        <v>210</v>
      </c>
      <c r="AB9" s="7"/>
      <c r="AC9" s="30">
        <v>161</v>
      </c>
      <c r="AD9" s="7"/>
      <c r="AE9" s="30">
        <v>142</v>
      </c>
      <c r="AF9" s="7"/>
      <c r="AG9" s="30">
        <v>0</v>
      </c>
      <c r="AI9" s="32">
        <v>728</v>
      </c>
      <c r="AK9" s="7" t="str">
        <f t="shared" si="0"/>
        <v>No</v>
      </c>
    </row>
    <row r="10" spans="1:42">
      <c r="A10" s="7" t="s">
        <v>954</v>
      </c>
      <c r="B10" s="7" t="s">
        <v>360</v>
      </c>
      <c r="C10" s="7" t="s">
        <v>12</v>
      </c>
      <c r="D10" s="302">
        <v>9154</v>
      </c>
      <c r="E10" s="297">
        <v>90154</v>
      </c>
      <c r="F10" s="7" t="s">
        <v>142</v>
      </c>
      <c r="G10" s="7" t="s">
        <v>137</v>
      </c>
      <c r="H10" s="8">
        <v>12150996</v>
      </c>
      <c r="I10" s="8">
        <v>3458</v>
      </c>
      <c r="J10" s="7" t="s">
        <v>17</v>
      </c>
      <c r="K10" s="7" t="s">
        <v>138</v>
      </c>
      <c r="L10" s="8">
        <v>31</v>
      </c>
      <c r="M10" s="8">
        <v>167491</v>
      </c>
      <c r="N10" s="7"/>
      <c r="O10" s="8">
        <v>31422</v>
      </c>
      <c r="P10" s="7"/>
      <c r="Q10" s="8">
        <v>11529</v>
      </c>
      <c r="R10" s="7"/>
      <c r="S10" s="8">
        <v>24271</v>
      </c>
      <c r="T10" s="7"/>
      <c r="U10" s="8">
        <v>0</v>
      </c>
      <c r="V10" s="7"/>
      <c r="W10" s="33">
        <v>234713</v>
      </c>
      <c r="X10" s="7"/>
      <c r="Y10" s="30">
        <v>95</v>
      </c>
      <c r="Z10" s="7"/>
      <c r="AA10" s="30">
        <v>15</v>
      </c>
      <c r="AB10" s="7"/>
      <c r="AC10" s="30">
        <v>6</v>
      </c>
      <c r="AD10" s="7"/>
      <c r="AE10" s="30">
        <v>12</v>
      </c>
      <c r="AF10" s="7"/>
      <c r="AG10" s="30">
        <v>0</v>
      </c>
      <c r="AI10" s="32">
        <v>128</v>
      </c>
      <c r="AK10" s="7" t="str">
        <f t="shared" si="0"/>
        <v>No</v>
      </c>
    </row>
    <row r="11" spans="1:42">
      <c r="A11" s="7" t="s">
        <v>954</v>
      </c>
      <c r="B11" s="7" t="s">
        <v>360</v>
      </c>
      <c r="C11" s="7" t="s">
        <v>12</v>
      </c>
      <c r="D11" s="302">
        <v>9154</v>
      </c>
      <c r="E11" s="297">
        <v>90154</v>
      </c>
      <c r="F11" s="7" t="s">
        <v>142</v>
      </c>
      <c r="G11" s="7" t="s">
        <v>137</v>
      </c>
      <c r="H11" s="8">
        <v>12150996</v>
      </c>
      <c r="I11" s="8">
        <v>3458</v>
      </c>
      <c r="J11" s="7" t="s">
        <v>16</v>
      </c>
      <c r="K11" s="7" t="s">
        <v>138</v>
      </c>
      <c r="L11" s="8">
        <v>196</v>
      </c>
      <c r="M11" s="8">
        <v>1234097</v>
      </c>
      <c r="N11" s="7"/>
      <c r="O11" s="8">
        <v>753898</v>
      </c>
      <c r="P11" s="7"/>
      <c r="Q11" s="8">
        <v>448380</v>
      </c>
      <c r="R11" s="7"/>
      <c r="S11" s="8">
        <v>497813</v>
      </c>
      <c r="T11" s="7"/>
      <c r="U11" s="8">
        <v>0</v>
      </c>
      <c r="V11" s="7"/>
      <c r="W11" s="33">
        <v>2934188</v>
      </c>
      <c r="X11" s="7"/>
      <c r="Y11" s="30">
        <v>573</v>
      </c>
      <c r="Z11" s="7"/>
      <c r="AA11" s="30">
        <v>371</v>
      </c>
      <c r="AB11" s="7"/>
      <c r="AC11" s="30">
        <v>221</v>
      </c>
      <c r="AD11" s="7"/>
      <c r="AE11" s="30">
        <v>239</v>
      </c>
      <c r="AF11" s="7"/>
      <c r="AG11" s="30">
        <v>0</v>
      </c>
      <c r="AI11" s="32">
        <v>1404</v>
      </c>
      <c r="AK11" s="7" t="str">
        <f t="shared" si="0"/>
        <v>No</v>
      </c>
    </row>
    <row r="12" spans="1:42">
      <c r="A12" s="7" t="s">
        <v>954</v>
      </c>
      <c r="B12" s="7" t="s">
        <v>360</v>
      </c>
      <c r="C12" s="7" t="s">
        <v>12</v>
      </c>
      <c r="D12" s="302">
        <v>9154</v>
      </c>
      <c r="E12" s="297">
        <v>90154</v>
      </c>
      <c r="F12" s="7" t="s">
        <v>142</v>
      </c>
      <c r="G12" s="7" t="s">
        <v>137</v>
      </c>
      <c r="H12" s="8">
        <v>12150996</v>
      </c>
      <c r="I12" s="8">
        <v>3458</v>
      </c>
      <c r="J12" s="7" t="s">
        <v>6</v>
      </c>
      <c r="K12" s="7" t="s">
        <v>138</v>
      </c>
      <c r="L12" s="8">
        <v>1750</v>
      </c>
      <c r="M12" s="8">
        <v>8099287</v>
      </c>
      <c r="N12" s="7"/>
      <c r="O12" s="8">
        <v>3012255</v>
      </c>
      <c r="P12" s="7"/>
      <c r="Q12" s="8">
        <v>337569</v>
      </c>
      <c r="R12" s="7"/>
      <c r="S12" s="8">
        <v>1190194</v>
      </c>
      <c r="T12" s="7"/>
      <c r="U12" s="8">
        <v>0</v>
      </c>
      <c r="V12" s="7"/>
      <c r="W12" s="33">
        <v>12639305</v>
      </c>
      <c r="X12" s="7"/>
      <c r="Y12" s="30">
        <v>4186</v>
      </c>
      <c r="Z12" s="7"/>
      <c r="AA12" s="30">
        <v>1509</v>
      </c>
      <c r="AB12" s="7"/>
      <c r="AC12" s="30">
        <v>204</v>
      </c>
      <c r="AD12" s="7"/>
      <c r="AE12" s="30">
        <v>721</v>
      </c>
      <c r="AF12" s="7"/>
      <c r="AG12" s="30">
        <v>0</v>
      </c>
      <c r="AI12" s="32">
        <v>6620</v>
      </c>
      <c r="AK12" s="7" t="str">
        <f t="shared" si="0"/>
        <v>No</v>
      </c>
    </row>
    <row r="13" spans="1:42">
      <c r="A13" s="7" t="s">
        <v>955</v>
      </c>
      <c r="B13" s="7" t="s">
        <v>214</v>
      </c>
      <c r="C13" s="7" t="s">
        <v>73</v>
      </c>
      <c r="D13" s="302">
        <v>1</v>
      </c>
      <c r="E13" s="297">
        <v>1</v>
      </c>
      <c r="F13" s="7" t="s">
        <v>140</v>
      </c>
      <c r="G13" s="7" t="s">
        <v>137</v>
      </c>
      <c r="H13" s="8">
        <v>3059393</v>
      </c>
      <c r="I13" s="8">
        <v>3150</v>
      </c>
      <c r="J13" s="7" t="s">
        <v>6</v>
      </c>
      <c r="K13" s="7" t="s">
        <v>138</v>
      </c>
      <c r="L13" s="8">
        <v>986</v>
      </c>
      <c r="M13" s="8">
        <v>3255067</v>
      </c>
      <c r="N13" s="7"/>
      <c r="O13" s="8">
        <v>916693</v>
      </c>
      <c r="P13" s="7"/>
      <c r="Q13" s="8">
        <v>333816</v>
      </c>
      <c r="R13" s="7"/>
      <c r="S13" s="8">
        <v>194305</v>
      </c>
      <c r="T13" s="7"/>
      <c r="U13" s="8">
        <v>137270</v>
      </c>
      <c r="V13" s="7"/>
      <c r="W13" s="33">
        <v>4837151</v>
      </c>
      <c r="X13" s="7"/>
      <c r="Y13" s="30">
        <v>2013</v>
      </c>
      <c r="Z13" s="7"/>
      <c r="AA13" s="30">
        <v>558.67999999999995</v>
      </c>
      <c r="AB13" s="7"/>
      <c r="AC13" s="30">
        <v>205</v>
      </c>
      <c r="AD13" s="7"/>
      <c r="AE13" s="30">
        <v>122.46</v>
      </c>
      <c r="AF13" s="7"/>
      <c r="AG13" s="30">
        <v>82.82</v>
      </c>
      <c r="AI13" s="32">
        <v>2981.96</v>
      </c>
      <c r="AK13" s="7" t="str">
        <f t="shared" si="0"/>
        <v>No</v>
      </c>
    </row>
    <row r="14" spans="1:42">
      <c r="A14" s="7" t="s">
        <v>955</v>
      </c>
      <c r="B14" s="7" t="s">
        <v>214</v>
      </c>
      <c r="C14" s="7" t="s">
        <v>73</v>
      </c>
      <c r="D14" s="302">
        <v>1</v>
      </c>
      <c r="E14" s="297">
        <v>1</v>
      </c>
      <c r="F14" s="7" t="s">
        <v>140</v>
      </c>
      <c r="G14" s="7" t="s">
        <v>137</v>
      </c>
      <c r="H14" s="8">
        <v>3059393</v>
      </c>
      <c r="I14" s="8">
        <v>3150</v>
      </c>
      <c r="J14" s="7" t="s">
        <v>14</v>
      </c>
      <c r="K14" s="7" t="s">
        <v>138</v>
      </c>
      <c r="L14" s="8">
        <v>2</v>
      </c>
      <c r="M14" s="8">
        <v>25062</v>
      </c>
      <c r="N14" s="7"/>
      <c r="O14" s="8">
        <v>7597</v>
      </c>
      <c r="P14" s="7"/>
      <c r="Q14" s="8">
        <v>166</v>
      </c>
      <c r="R14" s="7"/>
      <c r="S14" s="8">
        <v>10639</v>
      </c>
      <c r="T14" s="7"/>
      <c r="U14" s="8">
        <v>4242</v>
      </c>
      <c r="V14" s="7"/>
      <c r="W14" s="33">
        <v>47706</v>
      </c>
      <c r="X14" s="7"/>
      <c r="Y14" s="30">
        <v>12.2</v>
      </c>
      <c r="Z14" s="7"/>
      <c r="AA14" s="30">
        <v>4.25</v>
      </c>
      <c r="AB14" s="7"/>
      <c r="AC14" s="30">
        <v>0.1</v>
      </c>
      <c r="AD14" s="7"/>
      <c r="AE14" s="30">
        <v>6.35</v>
      </c>
      <c r="AF14" s="7"/>
      <c r="AG14" s="30">
        <v>2.23</v>
      </c>
      <c r="AI14" s="32">
        <v>25.13</v>
      </c>
      <c r="AK14" s="7" t="str">
        <f t="shared" si="0"/>
        <v>No</v>
      </c>
    </row>
    <row r="15" spans="1:42">
      <c r="A15" s="7" t="s">
        <v>955</v>
      </c>
      <c r="B15" s="7" t="s">
        <v>214</v>
      </c>
      <c r="C15" s="7" t="s">
        <v>73</v>
      </c>
      <c r="D15" s="302">
        <v>1</v>
      </c>
      <c r="E15" s="297">
        <v>1</v>
      </c>
      <c r="F15" s="7" t="s">
        <v>140</v>
      </c>
      <c r="G15" s="7" t="s">
        <v>137</v>
      </c>
      <c r="H15" s="8">
        <v>3059393</v>
      </c>
      <c r="I15" s="8">
        <v>3150</v>
      </c>
      <c r="J15" s="7" t="s">
        <v>7</v>
      </c>
      <c r="K15" s="7" t="s">
        <v>138</v>
      </c>
      <c r="L15" s="8">
        <v>1608</v>
      </c>
      <c r="M15" s="8">
        <v>0</v>
      </c>
      <c r="N15" s="7"/>
      <c r="O15" s="8">
        <v>0</v>
      </c>
      <c r="P15" s="7"/>
      <c r="Q15" s="8">
        <v>789</v>
      </c>
      <c r="R15" s="7"/>
      <c r="S15" s="8">
        <v>58478</v>
      </c>
      <c r="T15" s="7"/>
      <c r="U15" s="8">
        <v>1374</v>
      </c>
      <c r="V15" s="7"/>
      <c r="W15" s="33">
        <v>60641</v>
      </c>
      <c r="X15" s="7"/>
      <c r="Y15" s="30">
        <v>0</v>
      </c>
      <c r="Z15" s="7"/>
      <c r="AA15" s="30">
        <v>0</v>
      </c>
      <c r="AB15" s="7"/>
      <c r="AC15" s="30">
        <v>0.5</v>
      </c>
      <c r="AD15" s="7"/>
      <c r="AE15" s="30">
        <v>34.89</v>
      </c>
      <c r="AF15" s="7"/>
      <c r="AG15" s="30">
        <v>0.84</v>
      </c>
      <c r="AI15" s="32">
        <v>36.229999999999997</v>
      </c>
      <c r="AK15" s="7" t="str">
        <f t="shared" si="0"/>
        <v>No</v>
      </c>
    </row>
    <row r="16" spans="1:42">
      <c r="A16" s="7" t="s">
        <v>955</v>
      </c>
      <c r="B16" s="7" t="s">
        <v>214</v>
      </c>
      <c r="C16" s="7" t="s">
        <v>73</v>
      </c>
      <c r="D16" s="302">
        <v>1</v>
      </c>
      <c r="E16" s="297">
        <v>1</v>
      </c>
      <c r="F16" s="7" t="s">
        <v>140</v>
      </c>
      <c r="G16" s="7" t="s">
        <v>137</v>
      </c>
      <c r="H16" s="8">
        <v>3059393</v>
      </c>
      <c r="I16" s="8">
        <v>3150</v>
      </c>
      <c r="J16" s="7" t="s">
        <v>20</v>
      </c>
      <c r="K16" s="7" t="s">
        <v>138</v>
      </c>
      <c r="L16" s="8">
        <v>140</v>
      </c>
      <c r="M16" s="8">
        <v>454663</v>
      </c>
      <c r="N16" s="7"/>
      <c r="O16" s="8">
        <v>70040</v>
      </c>
      <c r="P16" s="7"/>
      <c r="Q16" s="8">
        <v>97991</v>
      </c>
      <c r="R16" s="7"/>
      <c r="S16" s="8">
        <v>32675</v>
      </c>
      <c r="T16" s="7"/>
      <c r="U16" s="8">
        <v>21014</v>
      </c>
      <c r="V16" s="7"/>
      <c r="W16" s="33">
        <v>676383</v>
      </c>
      <c r="X16" s="7"/>
      <c r="Y16" s="30">
        <v>281.11</v>
      </c>
      <c r="Z16" s="7"/>
      <c r="AA16" s="30">
        <v>42.69</v>
      </c>
      <c r="AB16" s="7"/>
      <c r="AC16" s="30">
        <v>59.97</v>
      </c>
      <c r="AD16" s="7"/>
      <c r="AE16" s="30">
        <v>20.49</v>
      </c>
      <c r="AF16" s="7"/>
      <c r="AG16" s="30">
        <v>12.68</v>
      </c>
      <c r="AI16" s="32">
        <v>416.94</v>
      </c>
      <c r="AK16" s="7" t="str">
        <f t="shared" si="0"/>
        <v>No</v>
      </c>
    </row>
    <row r="17" spans="1:37">
      <c r="A17" s="7" t="s">
        <v>955</v>
      </c>
      <c r="B17" s="7" t="s">
        <v>214</v>
      </c>
      <c r="C17" s="7" t="s">
        <v>73</v>
      </c>
      <c r="D17" s="302">
        <v>1</v>
      </c>
      <c r="E17" s="297">
        <v>1</v>
      </c>
      <c r="F17" s="7" t="s">
        <v>140</v>
      </c>
      <c r="G17" s="7" t="s">
        <v>137</v>
      </c>
      <c r="H17" s="8">
        <v>3059393</v>
      </c>
      <c r="I17" s="8">
        <v>3150</v>
      </c>
      <c r="J17" s="7" t="s">
        <v>10</v>
      </c>
      <c r="K17" s="7" t="s">
        <v>138</v>
      </c>
      <c r="L17" s="8">
        <v>10</v>
      </c>
      <c r="M17" s="8">
        <v>65467</v>
      </c>
      <c r="N17" s="7"/>
      <c r="O17" s="8">
        <v>13605</v>
      </c>
      <c r="P17" s="7"/>
      <c r="Q17" s="8">
        <v>6616</v>
      </c>
      <c r="R17" s="7"/>
      <c r="S17" s="8">
        <v>13478</v>
      </c>
      <c r="T17" s="7"/>
      <c r="U17" s="8">
        <v>999</v>
      </c>
      <c r="V17" s="7"/>
      <c r="W17" s="33">
        <v>100165</v>
      </c>
      <c r="X17" s="7"/>
      <c r="Y17" s="30">
        <v>40.36</v>
      </c>
      <c r="Z17" s="7"/>
      <c r="AA17" s="30">
        <v>8.83</v>
      </c>
      <c r="AB17" s="7"/>
      <c r="AC17" s="30">
        <v>4.05</v>
      </c>
      <c r="AD17" s="7"/>
      <c r="AE17" s="30">
        <v>8</v>
      </c>
      <c r="AF17" s="7"/>
      <c r="AG17" s="30">
        <v>0.61</v>
      </c>
      <c r="AI17" s="32">
        <v>61.85</v>
      </c>
      <c r="AK17" s="7" t="str">
        <f t="shared" si="0"/>
        <v>No</v>
      </c>
    </row>
    <row r="18" spans="1:37">
      <c r="A18" s="7" t="s">
        <v>539</v>
      </c>
      <c r="B18" s="7" t="s">
        <v>540</v>
      </c>
      <c r="C18" s="7" t="s">
        <v>24</v>
      </c>
      <c r="D18" s="302">
        <v>3030</v>
      </c>
      <c r="E18" s="297">
        <v>30030</v>
      </c>
      <c r="F18" s="7" t="s">
        <v>142</v>
      </c>
      <c r="G18" s="7" t="s">
        <v>137</v>
      </c>
      <c r="H18" s="8">
        <v>4586770</v>
      </c>
      <c r="I18" s="8">
        <v>3139</v>
      </c>
      <c r="J18" s="7" t="s">
        <v>15</v>
      </c>
      <c r="K18" s="7" t="s">
        <v>138</v>
      </c>
      <c r="L18" s="8">
        <v>888</v>
      </c>
      <c r="M18" s="8">
        <v>5379515</v>
      </c>
      <c r="N18" s="7"/>
      <c r="O18" s="8">
        <v>941492</v>
      </c>
      <c r="P18" s="7"/>
      <c r="Q18" s="8">
        <v>2197408</v>
      </c>
      <c r="R18" s="7"/>
      <c r="S18" s="8">
        <v>2360372</v>
      </c>
      <c r="T18" s="7"/>
      <c r="U18" s="8">
        <v>4170493</v>
      </c>
      <c r="V18" s="7"/>
      <c r="W18" s="33">
        <v>15049280</v>
      </c>
      <c r="X18" s="7"/>
      <c r="Y18" s="30">
        <v>2569</v>
      </c>
      <c r="Z18" s="7"/>
      <c r="AA18" s="30">
        <v>463</v>
      </c>
      <c r="AB18" s="7"/>
      <c r="AC18" s="30">
        <v>1061</v>
      </c>
      <c r="AD18" s="7"/>
      <c r="AE18" s="30">
        <v>1658</v>
      </c>
      <c r="AF18" s="7"/>
      <c r="AG18" s="30">
        <v>1813</v>
      </c>
      <c r="AI18" s="32">
        <v>7564</v>
      </c>
      <c r="AK18" s="7" t="str">
        <f t="shared" si="0"/>
        <v>No</v>
      </c>
    </row>
    <row r="19" spans="1:37">
      <c r="A19" s="7" t="s">
        <v>539</v>
      </c>
      <c r="B19" s="7" t="s">
        <v>540</v>
      </c>
      <c r="C19" s="7" t="s">
        <v>24</v>
      </c>
      <c r="D19" s="302">
        <v>3030</v>
      </c>
      <c r="E19" s="297">
        <v>30030</v>
      </c>
      <c r="F19" s="7" t="s">
        <v>142</v>
      </c>
      <c r="G19" s="7" t="s">
        <v>137</v>
      </c>
      <c r="H19" s="8">
        <v>4586770</v>
      </c>
      <c r="I19" s="8">
        <v>3139</v>
      </c>
      <c r="J19" s="7" t="s">
        <v>6</v>
      </c>
      <c r="K19" s="7" t="s">
        <v>138</v>
      </c>
      <c r="L19" s="8">
        <v>1278</v>
      </c>
      <c r="M19" s="8">
        <v>7423083</v>
      </c>
      <c r="N19" s="7"/>
      <c r="O19" s="8">
        <v>1793051</v>
      </c>
      <c r="P19" s="7"/>
      <c r="Q19" s="8">
        <v>39194</v>
      </c>
      <c r="R19" s="7"/>
      <c r="S19" s="8">
        <v>6154</v>
      </c>
      <c r="T19" s="7"/>
      <c r="U19" s="8">
        <v>617632</v>
      </c>
      <c r="V19" s="7"/>
      <c r="W19" s="33">
        <v>9879114</v>
      </c>
      <c r="X19" s="7"/>
      <c r="Y19" s="30">
        <v>3288</v>
      </c>
      <c r="Z19" s="7"/>
      <c r="AA19" s="30">
        <v>823</v>
      </c>
      <c r="AB19" s="7"/>
      <c r="AC19" s="30">
        <v>19</v>
      </c>
      <c r="AD19" s="7"/>
      <c r="AE19" s="30">
        <v>4</v>
      </c>
      <c r="AF19" s="7"/>
      <c r="AG19" s="30">
        <v>268</v>
      </c>
      <c r="AI19" s="32">
        <v>4402</v>
      </c>
      <c r="AK19" s="7" t="str">
        <f t="shared" si="0"/>
        <v>No</v>
      </c>
    </row>
    <row r="20" spans="1:37">
      <c r="A20" s="7" t="s">
        <v>225</v>
      </c>
      <c r="B20" s="7" t="s">
        <v>226</v>
      </c>
      <c r="C20" s="7" t="s">
        <v>30</v>
      </c>
      <c r="D20" s="302">
        <v>5066</v>
      </c>
      <c r="E20" s="297">
        <v>50066</v>
      </c>
      <c r="F20" s="7" t="s">
        <v>142</v>
      </c>
      <c r="G20" s="7" t="s">
        <v>137</v>
      </c>
      <c r="H20" s="8">
        <v>8608208</v>
      </c>
      <c r="I20" s="8">
        <v>2711</v>
      </c>
      <c r="J20" s="7" t="s">
        <v>6</v>
      </c>
      <c r="K20" s="7" t="s">
        <v>138</v>
      </c>
      <c r="L20" s="8">
        <v>1569</v>
      </c>
      <c r="M20" s="8">
        <v>7225700</v>
      </c>
      <c r="N20" s="7"/>
      <c r="O20" s="8">
        <v>1774712</v>
      </c>
      <c r="P20" s="7"/>
      <c r="Q20" s="8">
        <v>265670</v>
      </c>
      <c r="R20" s="7"/>
      <c r="S20" s="8">
        <v>416470</v>
      </c>
      <c r="T20" s="7"/>
      <c r="U20" s="8">
        <v>449898</v>
      </c>
      <c r="V20" s="7"/>
      <c r="W20" s="33">
        <v>10132450</v>
      </c>
      <c r="X20" s="7"/>
      <c r="Y20" s="30">
        <v>3815</v>
      </c>
      <c r="Z20" s="7"/>
      <c r="AA20" s="30">
        <v>948</v>
      </c>
      <c r="AB20" s="7"/>
      <c r="AC20" s="30">
        <v>143</v>
      </c>
      <c r="AD20" s="7"/>
      <c r="AE20" s="30">
        <v>223</v>
      </c>
      <c r="AF20" s="7"/>
      <c r="AG20" s="30">
        <v>242</v>
      </c>
      <c r="AI20" s="32">
        <v>5371</v>
      </c>
      <c r="AK20" s="7" t="str">
        <f t="shared" si="0"/>
        <v>No</v>
      </c>
    </row>
    <row r="21" spans="1:37">
      <c r="A21" s="7" t="s">
        <v>225</v>
      </c>
      <c r="B21" s="7" t="s">
        <v>226</v>
      </c>
      <c r="C21" s="7" t="s">
        <v>30</v>
      </c>
      <c r="D21" s="302">
        <v>5066</v>
      </c>
      <c r="E21" s="297">
        <v>50066</v>
      </c>
      <c r="F21" s="7" t="s">
        <v>142</v>
      </c>
      <c r="G21" s="7" t="s">
        <v>137</v>
      </c>
      <c r="H21" s="8">
        <v>8608208</v>
      </c>
      <c r="I21" s="8">
        <v>2711</v>
      </c>
      <c r="J21" s="7" t="s">
        <v>15</v>
      </c>
      <c r="K21" s="7" t="s">
        <v>138</v>
      </c>
      <c r="L21" s="8">
        <v>1142</v>
      </c>
      <c r="M21" s="8">
        <v>3098923</v>
      </c>
      <c r="N21" s="7"/>
      <c r="O21" s="8">
        <v>1252494</v>
      </c>
      <c r="P21" s="7"/>
      <c r="Q21" s="8">
        <v>1760344</v>
      </c>
      <c r="R21" s="7"/>
      <c r="S21" s="8">
        <v>507038</v>
      </c>
      <c r="T21" s="7"/>
      <c r="U21" s="8">
        <v>734851</v>
      </c>
      <c r="V21" s="7"/>
      <c r="W21" s="33">
        <v>7353650</v>
      </c>
      <c r="X21" s="7"/>
      <c r="Y21" s="30">
        <v>1710</v>
      </c>
      <c r="Z21" s="7"/>
      <c r="AA21" s="30">
        <v>697</v>
      </c>
      <c r="AB21" s="7"/>
      <c r="AC21" s="30">
        <v>974</v>
      </c>
      <c r="AD21" s="7"/>
      <c r="AE21" s="30">
        <v>273</v>
      </c>
      <c r="AF21" s="7"/>
      <c r="AG21" s="30">
        <v>398</v>
      </c>
      <c r="AI21" s="32">
        <v>4052</v>
      </c>
      <c r="AK21" s="7" t="str">
        <f t="shared" si="0"/>
        <v>No</v>
      </c>
    </row>
    <row r="22" spans="1:37">
      <c r="A22" s="7" t="s">
        <v>956</v>
      </c>
      <c r="B22" s="7" t="s">
        <v>386</v>
      </c>
      <c r="C22" s="7" t="s">
        <v>68</v>
      </c>
      <c r="D22" s="302">
        <v>6008</v>
      </c>
      <c r="E22" s="297">
        <v>60008</v>
      </c>
      <c r="F22" s="7" t="s">
        <v>142</v>
      </c>
      <c r="G22" s="7" t="s">
        <v>137</v>
      </c>
      <c r="H22" s="8">
        <v>4944332</v>
      </c>
      <c r="I22" s="8">
        <v>2659</v>
      </c>
      <c r="J22" s="7" t="s">
        <v>6</v>
      </c>
      <c r="K22" s="7" t="s">
        <v>138</v>
      </c>
      <c r="L22" s="8">
        <v>598</v>
      </c>
      <c r="M22" s="8">
        <v>3416052</v>
      </c>
      <c r="N22" s="7"/>
      <c r="O22" s="8">
        <v>1002897</v>
      </c>
      <c r="P22" s="7"/>
      <c r="Q22" s="8">
        <v>230629</v>
      </c>
      <c r="R22" s="7"/>
      <c r="S22" s="8">
        <v>694019</v>
      </c>
      <c r="T22" s="7"/>
      <c r="U22" s="8">
        <v>55209</v>
      </c>
      <c r="V22" s="7"/>
      <c r="W22" s="33">
        <v>5398806</v>
      </c>
      <c r="X22" s="7"/>
      <c r="Y22" s="30">
        <v>1668.27</v>
      </c>
      <c r="Z22" s="7"/>
      <c r="AA22" s="30">
        <v>497.65</v>
      </c>
      <c r="AB22" s="7"/>
      <c r="AC22" s="30">
        <v>120.57</v>
      </c>
      <c r="AD22" s="7"/>
      <c r="AE22" s="30">
        <v>390.98</v>
      </c>
      <c r="AF22" s="7"/>
      <c r="AG22" s="30">
        <v>30.89</v>
      </c>
      <c r="AI22" s="32">
        <v>2708.36</v>
      </c>
      <c r="AK22" s="7" t="str">
        <f t="shared" si="0"/>
        <v>No</v>
      </c>
    </row>
    <row r="23" spans="1:37">
      <c r="A23" s="7" t="s">
        <v>956</v>
      </c>
      <c r="B23" s="7" t="s">
        <v>386</v>
      </c>
      <c r="C23" s="7" t="s">
        <v>68</v>
      </c>
      <c r="D23" s="302">
        <v>6008</v>
      </c>
      <c r="E23" s="297">
        <v>60008</v>
      </c>
      <c r="F23" s="7" t="s">
        <v>142</v>
      </c>
      <c r="G23" s="7" t="s">
        <v>137</v>
      </c>
      <c r="H23" s="8">
        <v>4944332</v>
      </c>
      <c r="I23" s="8">
        <v>2659</v>
      </c>
      <c r="J23" s="7" t="s">
        <v>7</v>
      </c>
      <c r="K23" s="7" t="s">
        <v>138</v>
      </c>
      <c r="L23" s="8">
        <v>562</v>
      </c>
      <c r="M23" s="8">
        <v>24935</v>
      </c>
      <c r="N23" s="7"/>
      <c r="O23" s="8">
        <v>0</v>
      </c>
      <c r="P23" s="7"/>
      <c r="Q23" s="8">
        <v>0</v>
      </c>
      <c r="R23" s="7"/>
      <c r="S23" s="8">
        <v>13984</v>
      </c>
      <c r="T23" s="7"/>
      <c r="U23" s="8">
        <v>0</v>
      </c>
      <c r="V23" s="7"/>
      <c r="W23" s="33">
        <v>38919</v>
      </c>
      <c r="X23" s="7"/>
      <c r="Y23" s="30">
        <v>21</v>
      </c>
      <c r="Z23" s="7"/>
      <c r="AA23" s="30">
        <v>0</v>
      </c>
      <c r="AB23" s="7"/>
      <c r="AC23" s="30">
        <v>0</v>
      </c>
      <c r="AD23" s="7"/>
      <c r="AE23" s="30">
        <v>7.88</v>
      </c>
      <c r="AF23" s="7"/>
      <c r="AG23" s="30">
        <v>0</v>
      </c>
      <c r="AI23" s="32">
        <v>28.88</v>
      </c>
      <c r="AK23" s="7" t="str">
        <f t="shared" si="0"/>
        <v>No</v>
      </c>
    </row>
    <row r="24" spans="1:37">
      <c r="A24" s="7" t="s">
        <v>956</v>
      </c>
      <c r="B24" s="7" t="s">
        <v>386</v>
      </c>
      <c r="C24" s="7" t="s">
        <v>68</v>
      </c>
      <c r="D24" s="302">
        <v>6008</v>
      </c>
      <c r="E24" s="297">
        <v>60008</v>
      </c>
      <c r="F24" s="7" t="s">
        <v>142</v>
      </c>
      <c r="G24" s="7" t="s">
        <v>137</v>
      </c>
      <c r="H24" s="8">
        <v>4944332</v>
      </c>
      <c r="I24" s="8">
        <v>2659</v>
      </c>
      <c r="J24" s="7" t="s">
        <v>16</v>
      </c>
      <c r="K24" s="7" t="s">
        <v>138</v>
      </c>
      <c r="L24" s="8">
        <v>54</v>
      </c>
      <c r="M24" s="8">
        <v>648224</v>
      </c>
      <c r="N24" s="7"/>
      <c r="O24" s="8">
        <v>214419</v>
      </c>
      <c r="P24" s="7"/>
      <c r="Q24" s="8">
        <v>221422</v>
      </c>
      <c r="R24" s="7"/>
      <c r="S24" s="8">
        <v>101198</v>
      </c>
      <c r="T24" s="7"/>
      <c r="U24" s="8">
        <v>7365</v>
      </c>
      <c r="V24" s="7"/>
      <c r="W24" s="33">
        <v>1192628</v>
      </c>
      <c r="X24" s="7"/>
      <c r="Y24" s="30">
        <v>348</v>
      </c>
      <c r="Z24" s="7"/>
      <c r="AA24" s="30">
        <v>102</v>
      </c>
      <c r="AB24" s="7"/>
      <c r="AC24" s="30">
        <v>103</v>
      </c>
      <c r="AD24" s="7"/>
      <c r="AE24" s="30">
        <v>57</v>
      </c>
      <c r="AF24" s="7"/>
      <c r="AG24" s="30">
        <v>27.64</v>
      </c>
      <c r="AI24" s="32">
        <v>637.64</v>
      </c>
      <c r="AK24" s="7" t="str">
        <f t="shared" si="0"/>
        <v>No</v>
      </c>
    </row>
    <row r="25" spans="1:37">
      <c r="A25" s="7" t="s">
        <v>956</v>
      </c>
      <c r="B25" s="7" t="s">
        <v>386</v>
      </c>
      <c r="C25" s="7" t="s">
        <v>68</v>
      </c>
      <c r="D25" s="302">
        <v>6008</v>
      </c>
      <c r="E25" s="297">
        <v>60008</v>
      </c>
      <c r="F25" s="7" t="s">
        <v>142</v>
      </c>
      <c r="G25" s="7" t="s">
        <v>137</v>
      </c>
      <c r="H25" s="8">
        <v>4944332</v>
      </c>
      <c r="I25" s="8">
        <v>2659</v>
      </c>
      <c r="J25" s="7" t="s">
        <v>13</v>
      </c>
      <c r="K25" s="7" t="s">
        <v>138</v>
      </c>
      <c r="L25" s="8">
        <v>248</v>
      </c>
      <c r="M25" s="8">
        <v>448218</v>
      </c>
      <c r="N25" s="7"/>
      <c r="O25" s="8">
        <v>256225</v>
      </c>
      <c r="P25" s="7"/>
      <c r="Q25" s="8">
        <v>88866</v>
      </c>
      <c r="R25" s="7"/>
      <c r="S25" s="8">
        <v>96209</v>
      </c>
      <c r="T25" s="7"/>
      <c r="U25" s="8">
        <v>7244</v>
      </c>
      <c r="V25" s="7"/>
      <c r="W25" s="33">
        <v>896762</v>
      </c>
      <c r="X25" s="7"/>
      <c r="Y25" s="30">
        <v>218.89</v>
      </c>
      <c r="Z25" s="7"/>
      <c r="AA25" s="30">
        <v>127.14</v>
      </c>
      <c r="AB25" s="7"/>
      <c r="AC25" s="30">
        <v>46.46</v>
      </c>
      <c r="AD25" s="7"/>
      <c r="AE25" s="30">
        <v>54.2</v>
      </c>
      <c r="AF25" s="7"/>
      <c r="AG25" s="30">
        <v>4.05</v>
      </c>
      <c r="AI25" s="32">
        <v>450.74</v>
      </c>
      <c r="AK25" s="7" t="str">
        <f t="shared" si="0"/>
        <v>No</v>
      </c>
    </row>
    <row r="26" spans="1:37">
      <c r="A26" s="7" t="s">
        <v>371</v>
      </c>
      <c r="B26" s="7" t="s">
        <v>372</v>
      </c>
      <c r="C26" s="7" t="s">
        <v>36</v>
      </c>
      <c r="D26" s="302">
        <v>1003</v>
      </c>
      <c r="E26" s="297">
        <v>10003</v>
      </c>
      <c r="F26" s="7" t="s">
        <v>142</v>
      </c>
      <c r="G26" s="7" t="s">
        <v>137</v>
      </c>
      <c r="H26" s="8">
        <v>4181019</v>
      </c>
      <c r="I26" s="8">
        <v>2423</v>
      </c>
      <c r="J26" s="7" t="s">
        <v>6</v>
      </c>
      <c r="K26" s="7" t="s">
        <v>138</v>
      </c>
      <c r="L26" s="8">
        <v>775</v>
      </c>
      <c r="M26" s="8">
        <v>3305567</v>
      </c>
      <c r="N26" s="7"/>
      <c r="O26" s="8">
        <v>389934</v>
      </c>
      <c r="P26" s="7"/>
      <c r="Q26" s="8">
        <v>256698</v>
      </c>
      <c r="R26" s="7"/>
      <c r="S26" s="8">
        <v>346212</v>
      </c>
      <c r="T26" s="7"/>
      <c r="U26" s="8">
        <v>4211</v>
      </c>
      <c r="V26" s="7"/>
      <c r="W26" s="33">
        <v>4302622</v>
      </c>
      <c r="X26" s="7"/>
      <c r="Y26" s="30">
        <v>1674</v>
      </c>
      <c r="Z26" s="7"/>
      <c r="AA26" s="30">
        <v>293</v>
      </c>
      <c r="AB26" s="7"/>
      <c r="AC26" s="30">
        <v>128</v>
      </c>
      <c r="AD26" s="7"/>
      <c r="AE26" s="30">
        <v>168</v>
      </c>
      <c r="AF26" s="7"/>
      <c r="AG26" s="30">
        <v>20</v>
      </c>
      <c r="AI26" s="32">
        <v>2283</v>
      </c>
      <c r="AK26" s="7" t="str">
        <f t="shared" si="0"/>
        <v>No</v>
      </c>
    </row>
    <row r="27" spans="1:37">
      <c r="A27" s="7" t="s">
        <v>371</v>
      </c>
      <c r="B27" s="7" t="s">
        <v>372</v>
      </c>
      <c r="C27" s="7" t="s">
        <v>36</v>
      </c>
      <c r="D27" s="302">
        <v>1003</v>
      </c>
      <c r="E27" s="297">
        <v>10003</v>
      </c>
      <c r="F27" s="7" t="s">
        <v>142</v>
      </c>
      <c r="G27" s="7" t="s">
        <v>137</v>
      </c>
      <c r="H27" s="8">
        <v>4181019</v>
      </c>
      <c r="I27" s="8">
        <v>2423</v>
      </c>
      <c r="J27" s="7" t="s">
        <v>17</v>
      </c>
      <c r="K27" s="7" t="s">
        <v>138</v>
      </c>
      <c r="L27" s="8">
        <v>34</v>
      </c>
      <c r="M27" s="8">
        <v>231320</v>
      </c>
      <c r="N27" s="7"/>
      <c r="O27" s="8">
        <v>63007</v>
      </c>
      <c r="P27" s="7"/>
      <c r="Q27" s="8">
        <v>0</v>
      </c>
      <c r="R27" s="7"/>
      <c r="S27" s="8">
        <v>41212</v>
      </c>
      <c r="T27" s="7"/>
      <c r="U27" s="8">
        <v>0</v>
      </c>
      <c r="V27" s="7"/>
      <c r="W27" s="33">
        <v>335539</v>
      </c>
      <c r="X27" s="7"/>
      <c r="Y27" s="30">
        <v>95</v>
      </c>
      <c r="Z27" s="7"/>
      <c r="AA27" s="30">
        <v>22</v>
      </c>
      <c r="AB27" s="7"/>
      <c r="AC27" s="30">
        <v>0</v>
      </c>
      <c r="AD27" s="7"/>
      <c r="AE27" s="30">
        <v>17</v>
      </c>
      <c r="AF27" s="7"/>
      <c r="AG27" s="30">
        <v>0</v>
      </c>
      <c r="AI27" s="32">
        <v>134</v>
      </c>
      <c r="AK27" s="7" t="str">
        <f t="shared" si="0"/>
        <v>No</v>
      </c>
    </row>
    <row r="28" spans="1:37">
      <c r="A28" s="7" t="s">
        <v>371</v>
      </c>
      <c r="B28" s="7" t="s">
        <v>372</v>
      </c>
      <c r="C28" s="7" t="s">
        <v>36</v>
      </c>
      <c r="D28" s="302">
        <v>1003</v>
      </c>
      <c r="E28" s="297">
        <v>10003</v>
      </c>
      <c r="F28" s="7" t="s">
        <v>142</v>
      </c>
      <c r="G28" s="7" t="s">
        <v>137</v>
      </c>
      <c r="H28" s="8">
        <v>4181019</v>
      </c>
      <c r="I28" s="8">
        <v>2423</v>
      </c>
      <c r="J28" s="7" t="s">
        <v>15</v>
      </c>
      <c r="K28" s="7" t="s">
        <v>138</v>
      </c>
      <c r="L28" s="8">
        <v>336</v>
      </c>
      <c r="M28" s="8">
        <v>1996000</v>
      </c>
      <c r="N28" s="7"/>
      <c r="O28" s="8">
        <v>588002</v>
      </c>
      <c r="P28" s="7"/>
      <c r="Q28" s="8">
        <v>306004</v>
      </c>
      <c r="R28" s="7"/>
      <c r="S28" s="8">
        <v>699995</v>
      </c>
      <c r="T28" s="7"/>
      <c r="U28" s="8">
        <v>84620</v>
      </c>
      <c r="V28" s="7"/>
      <c r="W28" s="33">
        <v>3674621</v>
      </c>
      <c r="X28" s="7"/>
      <c r="Y28" s="30">
        <v>660</v>
      </c>
      <c r="Z28" s="7"/>
      <c r="AA28" s="30">
        <v>280</v>
      </c>
      <c r="AB28" s="7"/>
      <c r="AC28" s="30">
        <v>154</v>
      </c>
      <c r="AD28" s="7"/>
      <c r="AE28" s="30">
        <v>369</v>
      </c>
      <c r="AF28" s="7"/>
      <c r="AG28" s="30">
        <v>42</v>
      </c>
      <c r="AI28" s="32">
        <v>1505</v>
      </c>
      <c r="AK28" s="7" t="str">
        <f t="shared" si="0"/>
        <v>No</v>
      </c>
    </row>
    <row r="29" spans="1:37">
      <c r="A29" s="7" t="s">
        <v>371</v>
      </c>
      <c r="B29" s="7" t="s">
        <v>372</v>
      </c>
      <c r="C29" s="7" t="s">
        <v>36</v>
      </c>
      <c r="D29" s="302">
        <v>1003</v>
      </c>
      <c r="E29" s="297">
        <v>10003</v>
      </c>
      <c r="F29" s="7" t="s">
        <v>142</v>
      </c>
      <c r="G29" s="7" t="s">
        <v>137</v>
      </c>
      <c r="H29" s="8">
        <v>4181019</v>
      </c>
      <c r="I29" s="8">
        <v>2423</v>
      </c>
      <c r="J29" s="7" t="s">
        <v>20</v>
      </c>
      <c r="K29" s="7" t="s">
        <v>138</v>
      </c>
      <c r="L29" s="8">
        <v>21</v>
      </c>
      <c r="M29" s="8">
        <v>67059</v>
      </c>
      <c r="N29" s="7"/>
      <c r="O29" s="8">
        <v>25838</v>
      </c>
      <c r="P29" s="7"/>
      <c r="Q29" s="8">
        <v>5999</v>
      </c>
      <c r="R29" s="7"/>
      <c r="S29" s="8">
        <v>7888</v>
      </c>
      <c r="T29" s="7"/>
      <c r="U29" s="8">
        <v>0</v>
      </c>
      <c r="V29" s="7"/>
      <c r="W29" s="33">
        <v>106784</v>
      </c>
      <c r="X29" s="7"/>
      <c r="Y29" s="30">
        <v>23.1</v>
      </c>
      <c r="Z29" s="7"/>
      <c r="AA29" s="30">
        <v>12</v>
      </c>
      <c r="AB29" s="7"/>
      <c r="AC29" s="30">
        <v>3</v>
      </c>
      <c r="AD29" s="7"/>
      <c r="AE29" s="30">
        <v>4</v>
      </c>
      <c r="AF29" s="7"/>
      <c r="AG29" s="30">
        <v>0</v>
      </c>
      <c r="AI29" s="32">
        <v>42.1</v>
      </c>
      <c r="AK29" s="7" t="str">
        <f t="shared" si="0"/>
        <v>No</v>
      </c>
    </row>
    <row r="30" spans="1:37">
      <c r="A30" s="7" t="s">
        <v>371</v>
      </c>
      <c r="B30" s="7" t="s">
        <v>372</v>
      </c>
      <c r="C30" s="7" t="s">
        <v>36</v>
      </c>
      <c r="D30" s="302">
        <v>1003</v>
      </c>
      <c r="E30" s="297">
        <v>10003</v>
      </c>
      <c r="F30" s="7" t="s">
        <v>142</v>
      </c>
      <c r="G30" s="7" t="s">
        <v>137</v>
      </c>
      <c r="H30" s="8">
        <v>4181019</v>
      </c>
      <c r="I30" s="8">
        <v>2423</v>
      </c>
      <c r="J30" s="7" t="s">
        <v>16</v>
      </c>
      <c r="K30" s="7" t="s">
        <v>138</v>
      </c>
      <c r="L30" s="8">
        <v>151</v>
      </c>
      <c r="M30" s="8">
        <v>1497705</v>
      </c>
      <c r="N30" s="7"/>
      <c r="O30" s="8">
        <v>352479</v>
      </c>
      <c r="P30" s="7"/>
      <c r="Q30" s="8">
        <v>198888</v>
      </c>
      <c r="R30" s="7"/>
      <c r="S30" s="8">
        <v>278444</v>
      </c>
      <c r="T30" s="7"/>
      <c r="U30" s="8">
        <v>309845</v>
      </c>
      <c r="V30" s="7"/>
      <c r="W30" s="33">
        <v>2637361</v>
      </c>
      <c r="X30" s="7"/>
      <c r="Y30" s="30">
        <v>797</v>
      </c>
      <c r="Z30" s="7"/>
      <c r="AA30" s="30">
        <v>199</v>
      </c>
      <c r="AB30" s="7"/>
      <c r="AC30" s="30">
        <v>99</v>
      </c>
      <c r="AD30" s="7"/>
      <c r="AE30" s="30">
        <v>139</v>
      </c>
      <c r="AF30" s="7"/>
      <c r="AG30" s="30">
        <v>155</v>
      </c>
      <c r="AI30" s="32">
        <v>1389</v>
      </c>
      <c r="AK30" s="7" t="str">
        <f t="shared" si="0"/>
        <v>No</v>
      </c>
    </row>
    <row r="31" spans="1:37">
      <c r="A31" s="7" t="s">
        <v>485</v>
      </c>
      <c r="B31" s="7" t="s">
        <v>486</v>
      </c>
      <c r="C31" s="7" t="s">
        <v>61</v>
      </c>
      <c r="D31" s="302">
        <v>3019</v>
      </c>
      <c r="E31" s="297">
        <v>30019</v>
      </c>
      <c r="F31" s="7" t="s">
        <v>142</v>
      </c>
      <c r="G31" s="7" t="s">
        <v>137</v>
      </c>
      <c r="H31" s="8">
        <v>5441567</v>
      </c>
      <c r="I31" s="8">
        <v>2372</v>
      </c>
      <c r="J31" s="7" t="s">
        <v>31</v>
      </c>
      <c r="K31" s="7" t="s">
        <v>138</v>
      </c>
      <c r="L31" s="8">
        <v>349</v>
      </c>
      <c r="M31" s="8">
        <v>1925954</v>
      </c>
      <c r="N31" s="7"/>
      <c r="O31" s="8">
        <v>744037</v>
      </c>
      <c r="P31" s="7"/>
      <c r="Q31" s="8">
        <v>654611</v>
      </c>
      <c r="R31" s="7"/>
      <c r="S31" s="8">
        <v>258200</v>
      </c>
      <c r="T31" s="7"/>
      <c r="U31" s="8">
        <v>502596</v>
      </c>
      <c r="V31" s="7"/>
      <c r="W31" s="33">
        <v>4085398</v>
      </c>
      <c r="X31" s="7"/>
      <c r="Y31" s="30">
        <v>870</v>
      </c>
      <c r="Z31" s="7"/>
      <c r="AA31" s="30">
        <v>366</v>
      </c>
      <c r="AB31" s="7"/>
      <c r="AC31" s="30">
        <v>319</v>
      </c>
      <c r="AD31" s="7"/>
      <c r="AE31" s="30">
        <v>142</v>
      </c>
      <c r="AF31" s="7"/>
      <c r="AG31" s="30">
        <v>242</v>
      </c>
      <c r="AI31" s="32">
        <v>1939</v>
      </c>
      <c r="AK31" s="7" t="str">
        <f t="shared" si="0"/>
        <v>No</v>
      </c>
    </row>
    <row r="32" spans="1:37">
      <c r="A32" s="7" t="s">
        <v>485</v>
      </c>
      <c r="B32" s="7" t="s">
        <v>486</v>
      </c>
      <c r="C32" s="7" t="s">
        <v>61</v>
      </c>
      <c r="D32" s="302">
        <v>3019</v>
      </c>
      <c r="E32" s="297">
        <v>30019</v>
      </c>
      <c r="F32" s="7" t="s">
        <v>142</v>
      </c>
      <c r="G32" s="7" t="s">
        <v>137</v>
      </c>
      <c r="H32" s="8">
        <v>5441567</v>
      </c>
      <c r="I32" s="8">
        <v>2372</v>
      </c>
      <c r="J32" s="7" t="s">
        <v>20</v>
      </c>
      <c r="K32" s="7" t="s">
        <v>138</v>
      </c>
      <c r="L32" s="8">
        <v>30</v>
      </c>
      <c r="M32" s="8">
        <v>158665</v>
      </c>
      <c r="N32" s="7"/>
      <c r="O32" s="8">
        <v>14677</v>
      </c>
      <c r="P32" s="7"/>
      <c r="Q32" s="8">
        <v>29061</v>
      </c>
      <c r="R32" s="7"/>
      <c r="S32" s="8">
        <v>21989</v>
      </c>
      <c r="T32" s="7"/>
      <c r="U32" s="8">
        <v>13768</v>
      </c>
      <c r="V32" s="7"/>
      <c r="W32" s="33">
        <v>238160</v>
      </c>
      <c r="X32" s="7"/>
      <c r="Y32" s="30">
        <v>76</v>
      </c>
      <c r="Z32" s="7"/>
      <c r="AA32" s="30">
        <v>8</v>
      </c>
      <c r="AB32" s="7"/>
      <c r="AC32" s="30">
        <v>15</v>
      </c>
      <c r="AD32" s="7"/>
      <c r="AE32" s="30">
        <v>11</v>
      </c>
      <c r="AF32" s="7"/>
      <c r="AG32" s="30">
        <v>7</v>
      </c>
      <c r="AI32" s="32">
        <v>117</v>
      </c>
      <c r="AK32" s="7" t="str">
        <f t="shared" si="0"/>
        <v>No</v>
      </c>
    </row>
    <row r="33" spans="1:37">
      <c r="A33" s="7" t="s">
        <v>485</v>
      </c>
      <c r="B33" s="7" t="s">
        <v>486</v>
      </c>
      <c r="C33" s="7" t="s">
        <v>61</v>
      </c>
      <c r="D33" s="302">
        <v>3019</v>
      </c>
      <c r="E33" s="297">
        <v>30019</v>
      </c>
      <c r="F33" s="7" t="s">
        <v>142</v>
      </c>
      <c r="G33" s="7" t="s">
        <v>137</v>
      </c>
      <c r="H33" s="8">
        <v>5441567</v>
      </c>
      <c r="I33" s="8">
        <v>2372</v>
      </c>
      <c r="J33" s="7" t="s">
        <v>15</v>
      </c>
      <c r="K33" s="7" t="s">
        <v>138</v>
      </c>
      <c r="L33" s="8">
        <v>285</v>
      </c>
      <c r="M33" s="8">
        <v>1383145</v>
      </c>
      <c r="N33" s="7"/>
      <c r="O33" s="8">
        <v>580518</v>
      </c>
      <c r="P33" s="7"/>
      <c r="Q33" s="8">
        <v>658073</v>
      </c>
      <c r="R33" s="7"/>
      <c r="S33" s="8">
        <v>195086</v>
      </c>
      <c r="T33" s="7"/>
      <c r="U33" s="8">
        <v>277920</v>
      </c>
      <c r="V33" s="7"/>
      <c r="W33" s="33">
        <v>3094742</v>
      </c>
      <c r="X33" s="7"/>
      <c r="Y33" s="30">
        <v>678</v>
      </c>
      <c r="Z33" s="7"/>
      <c r="AA33" s="30">
        <v>272</v>
      </c>
      <c r="AB33" s="7"/>
      <c r="AC33" s="30">
        <v>305</v>
      </c>
      <c r="AD33" s="7"/>
      <c r="AE33" s="30">
        <v>108</v>
      </c>
      <c r="AF33" s="7"/>
      <c r="AG33" s="30">
        <v>144</v>
      </c>
      <c r="AI33" s="32">
        <v>1507</v>
      </c>
      <c r="AK33" s="7" t="str">
        <f t="shared" si="0"/>
        <v>No</v>
      </c>
    </row>
    <row r="34" spans="1:37">
      <c r="A34" s="7" t="s">
        <v>485</v>
      </c>
      <c r="B34" s="7" t="s">
        <v>486</v>
      </c>
      <c r="C34" s="7" t="s">
        <v>61</v>
      </c>
      <c r="D34" s="302">
        <v>3019</v>
      </c>
      <c r="E34" s="297">
        <v>30019</v>
      </c>
      <c r="F34" s="7" t="s">
        <v>142</v>
      </c>
      <c r="G34" s="7" t="s">
        <v>137</v>
      </c>
      <c r="H34" s="8">
        <v>5441567</v>
      </c>
      <c r="I34" s="8">
        <v>2372</v>
      </c>
      <c r="J34" s="7" t="s">
        <v>10</v>
      </c>
      <c r="K34" s="7" t="s">
        <v>138</v>
      </c>
      <c r="L34" s="8">
        <v>121</v>
      </c>
      <c r="M34" s="8">
        <v>686526</v>
      </c>
      <c r="N34" s="7"/>
      <c r="O34" s="8">
        <v>270898</v>
      </c>
      <c r="P34" s="7"/>
      <c r="Q34" s="8">
        <v>127677</v>
      </c>
      <c r="R34" s="7"/>
      <c r="S34" s="8">
        <v>84185</v>
      </c>
      <c r="T34" s="7"/>
      <c r="U34" s="8">
        <v>128331</v>
      </c>
      <c r="V34" s="7"/>
      <c r="W34" s="33">
        <v>1297617</v>
      </c>
      <c r="X34" s="7"/>
      <c r="Y34" s="30">
        <v>325</v>
      </c>
      <c r="Z34" s="7"/>
      <c r="AA34" s="30">
        <v>132</v>
      </c>
      <c r="AB34" s="7"/>
      <c r="AC34" s="30">
        <v>62</v>
      </c>
      <c r="AD34" s="7"/>
      <c r="AE34" s="30">
        <v>43</v>
      </c>
      <c r="AF34" s="7"/>
      <c r="AG34" s="30">
        <v>62</v>
      </c>
      <c r="AI34" s="32">
        <v>624</v>
      </c>
      <c r="AK34" s="7" t="str">
        <f t="shared" si="0"/>
        <v>No</v>
      </c>
    </row>
    <row r="35" spans="1:37">
      <c r="A35" s="7" t="s">
        <v>485</v>
      </c>
      <c r="B35" s="7" t="s">
        <v>486</v>
      </c>
      <c r="C35" s="7" t="s">
        <v>61</v>
      </c>
      <c r="D35" s="302">
        <v>3019</v>
      </c>
      <c r="E35" s="297">
        <v>30019</v>
      </c>
      <c r="F35" s="7" t="s">
        <v>142</v>
      </c>
      <c r="G35" s="7" t="s">
        <v>137</v>
      </c>
      <c r="H35" s="8">
        <v>5441567</v>
      </c>
      <c r="I35" s="8">
        <v>2372</v>
      </c>
      <c r="J35" s="7" t="s">
        <v>6</v>
      </c>
      <c r="K35" s="7" t="s">
        <v>138</v>
      </c>
      <c r="L35" s="8">
        <v>1172</v>
      </c>
      <c r="M35" s="8">
        <v>6153242</v>
      </c>
      <c r="N35" s="7"/>
      <c r="O35" s="8">
        <v>1497604</v>
      </c>
      <c r="P35" s="7"/>
      <c r="Q35" s="8">
        <v>1135587</v>
      </c>
      <c r="R35" s="7"/>
      <c r="S35" s="8">
        <v>837335</v>
      </c>
      <c r="T35" s="7"/>
      <c r="U35" s="8">
        <v>678725</v>
      </c>
      <c r="V35" s="7"/>
      <c r="W35" s="33">
        <v>10302493</v>
      </c>
      <c r="X35" s="7"/>
      <c r="Y35" s="30">
        <v>2939</v>
      </c>
      <c r="Z35" s="7"/>
      <c r="AA35" s="30">
        <v>790</v>
      </c>
      <c r="AB35" s="7"/>
      <c r="AC35" s="30">
        <v>551</v>
      </c>
      <c r="AD35" s="7"/>
      <c r="AE35" s="30">
        <v>469</v>
      </c>
      <c r="AF35" s="7"/>
      <c r="AG35" s="30">
        <v>319</v>
      </c>
      <c r="AI35" s="32">
        <v>5068</v>
      </c>
      <c r="AK35" s="7" t="str">
        <f t="shared" si="0"/>
        <v>No</v>
      </c>
    </row>
    <row r="36" spans="1:37">
      <c r="A36" s="7" t="s">
        <v>367</v>
      </c>
      <c r="B36" s="7" t="s">
        <v>368</v>
      </c>
      <c r="C36" s="7" t="s">
        <v>37</v>
      </c>
      <c r="D36" s="302">
        <v>3034</v>
      </c>
      <c r="E36" s="297">
        <v>30034</v>
      </c>
      <c r="F36" s="7" t="s">
        <v>136</v>
      </c>
      <c r="G36" s="7" t="s">
        <v>137</v>
      </c>
      <c r="H36" s="8">
        <v>2203663</v>
      </c>
      <c r="I36" s="8">
        <v>1683</v>
      </c>
      <c r="J36" s="7" t="s">
        <v>6</v>
      </c>
      <c r="K36" s="7" t="s">
        <v>138</v>
      </c>
      <c r="L36" s="8">
        <v>638</v>
      </c>
      <c r="M36" s="8">
        <v>3106281</v>
      </c>
      <c r="N36" s="7"/>
      <c r="O36" s="8">
        <v>1034497</v>
      </c>
      <c r="P36" s="7"/>
      <c r="Q36" s="8">
        <v>90969</v>
      </c>
      <c r="R36" s="7"/>
      <c r="S36" s="8">
        <v>410573</v>
      </c>
      <c r="T36" s="7"/>
      <c r="U36" s="8">
        <v>92187</v>
      </c>
      <c r="V36" s="7"/>
      <c r="W36" s="33">
        <v>4734507</v>
      </c>
      <c r="X36" s="7"/>
      <c r="Y36" s="30">
        <v>1432</v>
      </c>
      <c r="Z36" s="7"/>
      <c r="AA36" s="30">
        <v>473</v>
      </c>
      <c r="AB36" s="7"/>
      <c r="AC36" s="30">
        <v>54</v>
      </c>
      <c r="AD36" s="7"/>
      <c r="AE36" s="30">
        <v>298</v>
      </c>
      <c r="AF36" s="7"/>
      <c r="AG36" s="30">
        <v>48</v>
      </c>
      <c r="AI36" s="32">
        <v>2305</v>
      </c>
      <c r="AK36" s="7" t="str">
        <f t="shared" si="0"/>
        <v>No</v>
      </c>
    </row>
    <row r="37" spans="1:37">
      <c r="A37" s="7" t="s">
        <v>367</v>
      </c>
      <c r="B37" s="7" t="s">
        <v>368</v>
      </c>
      <c r="C37" s="7" t="s">
        <v>37</v>
      </c>
      <c r="D37" s="302">
        <v>3034</v>
      </c>
      <c r="E37" s="297">
        <v>30034</v>
      </c>
      <c r="F37" s="7" t="s">
        <v>136</v>
      </c>
      <c r="G37" s="7" t="s">
        <v>137</v>
      </c>
      <c r="H37" s="8">
        <v>2203663</v>
      </c>
      <c r="I37" s="8">
        <v>1683</v>
      </c>
      <c r="J37" s="7" t="s">
        <v>15</v>
      </c>
      <c r="K37" s="7" t="s">
        <v>138</v>
      </c>
      <c r="L37" s="8">
        <v>54</v>
      </c>
      <c r="M37" s="8">
        <v>284542</v>
      </c>
      <c r="N37" s="7"/>
      <c r="O37" s="8">
        <v>230567</v>
      </c>
      <c r="P37" s="7"/>
      <c r="Q37" s="8">
        <v>140698</v>
      </c>
      <c r="R37" s="7"/>
      <c r="S37" s="8">
        <v>161899</v>
      </c>
      <c r="T37" s="7"/>
      <c r="U37" s="8">
        <v>12007</v>
      </c>
      <c r="V37" s="7"/>
      <c r="W37" s="33">
        <v>829713</v>
      </c>
      <c r="X37" s="7"/>
      <c r="Y37" s="30">
        <v>136</v>
      </c>
      <c r="Z37" s="7"/>
      <c r="AA37" s="30">
        <v>129</v>
      </c>
      <c r="AB37" s="7"/>
      <c r="AC37" s="30">
        <v>64</v>
      </c>
      <c r="AD37" s="7"/>
      <c r="AE37" s="30">
        <v>74</v>
      </c>
      <c r="AF37" s="7"/>
      <c r="AG37" s="30">
        <v>8</v>
      </c>
      <c r="AI37" s="32">
        <v>411</v>
      </c>
      <c r="AK37" s="7" t="str">
        <f t="shared" si="0"/>
        <v>No</v>
      </c>
    </row>
    <row r="38" spans="1:37">
      <c r="A38" s="7" t="s">
        <v>367</v>
      </c>
      <c r="B38" s="7" t="s">
        <v>368</v>
      </c>
      <c r="C38" s="7" t="s">
        <v>37</v>
      </c>
      <c r="D38" s="302">
        <v>3034</v>
      </c>
      <c r="E38" s="297">
        <v>30034</v>
      </c>
      <c r="F38" s="7" t="s">
        <v>136</v>
      </c>
      <c r="G38" s="7" t="s">
        <v>137</v>
      </c>
      <c r="H38" s="8">
        <v>2203663</v>
      </c>
      <c r="I38" s="8">
        <v>1683</v>
      </c>
      <c r="J38" s="7" t="s">
        <v>16</v>
      </c>
      <c r="K38" s="7" t="s">
        <v>138</v>
      </c>
      <c r="L38" s="8">
        <v>38</v>
      </c>
      <c r="M38" s="8">
        <v>259907</v>
      </c>
      <c r="N38" s="7"/>
      <c r="O38" s="8">
        <v>210977</v>
      </c>
      <c r="P38" s="7"/>
      <c r="Q38" s="8">
        <v>105877</v>
      </c>
      <c r="R38" s="7"/>
      <c r="S38" s="8">
        <v>107054</v>
      </c>
      <c r="T38" s="7"/>
      <c r="U38" s="8">
        <v>15125</v>
      </c>
      <c r="V38" s="7"/>
      <c r="W38" s="33">
        <v>698940</v>
      </c>
      <c r="X38" s="7"/>
      <c r="Y38" s="30">
        <v>119</v>
      </c>
      <c r="Z38" s="7"/>
      <c r="AA38" s="30">
        <v>95</v>
      </c>
      <c r="AB38" s="7"/>
      <c r="AC38" s="30">
        <v>49</v>
      </c>
      <c r="AD38" s="7"/>
      <c r="AE38" s="30">
        <v>63</v>
      </c>
      <c r="AF38" s="7"/>
      <c r="AG38" s="30">
        <v>9</v>
      </c>
      <c r="AI38" s="32">
        <v>335</v>
      </c>
      <c r="AK38" s="7" t="str">
        <f t="shared" si="0"/>
        <v>No</v>
      </c>
    </row>
    <row r="39" spans="1:37">
      <c r="A39" s="7" t="s">
        <v>367</v>
      </c>
      <c r="B39" s="7" t="s">
        <v>368</v>
      </c>
      <c r="C39" s="7" t="s">
        <v>37</v>
      </c>
      <c r="D39" s="302">
        <v>3034</v>
      </c>
      <c r="E39" s="297">
        <v>30034</v>
      </c>
      <c r="F39" s="7" t="s">
        <v>136</v>
      </c>
      <c r="G39" s="7" t="s">
        <v>137</v>
      </c>
      <c r="H39" s="8">
        <v>2203663</v>
      </c>
      <c r="I39" s="8">
        <v>1683</v>
      </c>
      <c r="J39" s="7" t="s">
        <v>9</v>
      </c>
      <c r="K39" s="7" t="s">
        <v>138</v>
      </c>
      <c r="L39" s="8">
        <v>10</v>
      </c>
      <c r="M39" s="8">
        <v>24977</v>
      </c>
      <c r="N39" s="7"/>
      <c r="O39" s="8">
        <v>1922</v>
      </c>
      <c r="P39" s="7"/>
      <c r="Q39" s="8">
        <v>18</v>
      </c>
      <c r="R39" s="7"/>
      <c r="S39" s="8">
        <v>1502</v>
      </c>
      <c r="T39" s="7"/>
      <c r="U39" s="8">
        <v>110</v>
      </c>
      <c r="V39" s="7"/>
      <c r="W39" s="33">
        <v>28529</v>
      </c>
      <c r="X39" s="7"/>
      <c r="Y39" s="30">
        <v>12.41</v>
      </c>
      <c r="Z39" s="7"/>
      <c r="AA39" s="30">
        <v>1</v>
      </c>
      <c r="AB39" s="7"/>
      <c r="AC39" s="30">
        <v>0.01</v>
      </c>
      <c r="AD39" s="7"/>
      <c r="AE39" s="30">
        <v>0.8</v>
      </c>
      <c r="AF39" s="7"/>
      <c r="AG39" s="30">
        <v>7.0000000000000007E-2</v>
      </c>
      <c r="AI39" s="32">
        <v>14.29</v>
      </c>
      <c r="AK39" s="7" t="str">
        <f t="shared" si="0"/>
        <v>No</v>
      </c>
    </row>
    <row r="40" spans="1:37">
      <c r="A40" s="7" t="s">
        <v>424</v>
      </c>
      <c r="B40" s="7" t="s">
        <v>425</v>
      </c>
      <c r="C40" s="7" t="s">
        <v>30</v>
      </c>
      <c r="D40" s="302">
        <v>5113</v>
      </c>
      <c r="E40" s="297">
        <v>50113</v>
      </c>
      <c r="F40" s="7" t="s">
        <v>142</v>
      </c>
      <c r="G40" s="7" t="s">
        <v>137</v>
      </c>
      <c r="H40" s="8">
        <v>8608208</v>
      </c>
      <c r="I40" s="8">
        <v>1510</v>
      </c>
      <c r="J40" s="7" t="s">
        <v>9</v>
      </c>
      <c r="K40" s="7" t="s">
        <v>138</v>
      </c>
      <c r="L40" s="8">
        <v>8</v>
      </c>
      <c r="M40" s="8">
        <v>8910</v>
      </c>
      <c r="N40" s="7"/>
      <c r="O40" s="8">
        <v>1964</v>
      </c>
      <c r="P40" s="7"/>
      <c r="Q40" s="8">
        <v>404</v>
      </c>
      <c r="R40" s="7"/>
      <c r="S40" s="8">
        <v>635</v>
      </c>
      <c r="T40" s="7"/>
      <c r="U40" s="8">
        <v>0</v>
      </c>
      <c r="V40" s="7"/>
      <c r="W40" s="33">
        <v>11913</v>
      </c>
      <c r="X40" s="7"/>
      <c r="Y40" s="30">
        <v>3.62</v>
      </c>
      <c r="Z40" s="7"/>
      <c r="AA40" s="30">
        <v>1</v>
      </c>
      <c r="AB40" s="7"/>
      <c r="AC40" s="30">
        <v>0.2</v>
      </c>
      <c r="AD40" s="7"/>
      <c r="AE40" s="30">
        <v>0.35</v>
      </c>
      <c r="AF40" s="7"/>
      <c r="AG40" s="30">
        <v>0</v>
      </c>
      <c r="AI40" s="32">
        <v>5.17</v>
      </c>
      <c r="AK40" s="7" t="str">
        <f t="shared" si="0"/>
        <v>No</v>
      </c>
    </row>
    <row r="41" spans="1:37">
      <c r="A41" s="7" t="s">
        <v>424</v>
      </c>
      <c r="B41" s="7" t="s">
        <v>425</v>
      </c>
      <c r="C41" s="7" t="s">
        <v>30</v>
      </c>
      <c r="D41" s="302">
        <v>5113</v>
      </c>
      <c r="E41" s="297">
        <v>50113</v>
      </c>
      <c r="F41" s="7" t="s">
        <v>142</v>
      </c>
      <c r="G41" s="7" t="s">
        <v>137</v>
      </c>
      <c r="H41" s="8">
        <v>8608208</v>
      </c>
      <c r="I41" s="8">
        <v>1510</v>
      </c>
      <c r="J41" s="7" t="s">
        <v>7</v>
      </c>
      <c r="K41" s="7" t="s">
        <v>138</v>
      </c>
      <c r="L41" s="8">
        <v>567</v>
      </c>
      <c r="M41" s="8">
        <v>0</v>
      </c>
      <c r="N41" s="7"/>
      <c r="O41" s="8">
        <v>0</v>
      </c>
      <c r="P41" s="7"/>
      <c r="Q41" s="8">
        <v>0</v>
      </c>
      <c r="R41" s="7"/>
      <c r="S41" s="8">
        <v>47924</v>
      </c>
      <c r="T41" s="7"/>
      <c r="U41" s="8">
        <v>0</v>
      </c>
      <c r="V41" s="7"/>
      <c r="W41" s="33">
        <v>47924</v>
      </c>
      <c r="X41" s="7"/>
      <c r="Y41" s="30">
        <v>0</v>
      </c>
      <c r="Z41" s="7"/>
      <c r="AA41" s="30">
        <v>0</v>
      </c>
      <c r="AB41" s="7"/>
      <c r="AC41" s="30">
        <v>0</v>
      </c>
      <c r="AD41" s="7"/>
      <c r="AE41" s="30">
        <v>25.5</v>
      </c>
      <c r="AF41" s="7"/>
      <c r="AG41" s="30">
        <v>0</v>
      </c>
      <c r="AI41" s="32">
        <v>25.5</v>
      </c>
      <c r="AK41" s="7" t="str">
        <f t="shared" si="0"/>
        <v>No</v>
      </c>
    </row>
    <row r="42" spans="1:37">
      <c r="A42" s="7" t="s">
        <v>424</v>
      </c>
      <c r="B42" s="7" t="s">
        <v>425</v>
      </c>
      <c r="C42" s="7" t="s">
        <v>30</v>
      </c>
      <c r="D42" s="302">
        <v>5113</v>
      </c>
      <c r="E42" s="297">
        <v>50113</v>
      </c>
      <c r="F42" s="7" t="s">
        <v>142</v>
      </c>
      <c r="G42" s="7" t="s">
        <v>137</v>
      </c>
      <c r="H42" s="8">
        <v>8608208</v>
      </c>
      <c r="I42" s="8">
        <v>1510</v>
      </c>
      <c r="J42" s="7" t="s">
        <v>6</v>
      </c>
      <c r="K42" s="7" t="s">
        <v>138</v>
      </c>
      <c r="L42" s="8">
        <v>553</v>
      </c>
      <c r="M42" s="8">
        <v>1842071</v>
      </c>
      <c r="N42" s="7"/>
      <c r="O42" s="8">
        <v>501201</v>
      </c>
      <c r="P42" s="7"/>
      <c r="Q42" s="8">
        <v>69378</v>
      </c>
      <c r="R42" s="7"/>
      <c r="S42" s="8">
        <v>259669</v>
      </c>
      <c r="T42" s="7"/>
      <c r="U42" s="8">
        <v>3990</v>
      </c>
      <c r="V42" s="7"/>
      <c r="W42" s="33">
        <v>2676309</v>
      </c>
      <c r="X42" s="7"/>
      <c r="Y42" s="30">
        <v>1019.13</v>
      </c>
      <c r="Z42" s="7"/>
      <c r="AA42" s="30">
        <v>276.99</v>
      </c>
      <c r="AB42" s="7"/>
      <c r="AC42" s="30">
        <v>36.799999999999997</v>
      </c>
      <c r="AD42" s="7"/>
      <c r="AE42" s="30">
        <v>140.15</v>
      </c>
      <c r="AF42" s="7"/>
      <c r="AG42" s="30">
        <v>2</v>
      </c>
      <c r="AI42" s="32">
        <v>1475.07</v>
      </c>
      <c r="AK42" s="7" t="str">
        <f t="shared" si="0"/>
        <v>No</v>
      </c>
    </row>
    <row r="43" spans="1:37">
      <c r="A43" s="7" t="s">
        <v>420</v>
      </c>
      <c r="B43" s="7" t="s">
        <v>421</v>
      </c>
      <c r="C43" s="7" t="s">
        <v>12</v>
      </c>
      <c r="D43" s="302">
        <v>9036</v>
      </c>
      <c r="E43" s="297">
        <v>90036</v>
      </c>
      <c r="F43" s="7" t="s">
        <v>142</v>
      </c>
      <c r="G43" s="7" t="s">
        <v>137</v>
      </c>
      <c r="H43" s="8">
        <v>12150996</v>
      </c>
      <c r="I43" s="8">
        <v>1495</v>
      </c>
      <c r="J43" s="7" t="s">
        <v>13</v>
      </c>
      <c r="K43" s="7" t="s">
        <v>138</v>
      </c>
      <c r="L43" s="8">
        <v>6</v>
      </c>
      <c r="M43" s="8">
        <v>14821</v>
      </c>
      <c r="N43" s="7"/>
      <c r="O43" s="8">
        <v>3222</v>
      </c>
      <c r="P43" s="7"/>
      <c r="Q43" s="8">
        <v>233</v>
      </c>
      <c r="R43" s="7"/>
      <c r="S43" s="8">
        <v>2461</v>
      </c>
      <c r="T43" s="7"/>
      <c r="U43" s="8">
        <v>0</v>
      </c>
      <c r="V43" s="7"/>
      <c r="W43" s="33">
        <v>20737</v>
      </c>
      <c r="X43" s="7"/>
      <c r="Y43" s="30">
        <v>8.11</v>
      </c>
      <c r="Z43" s="7"/>
      <c r="AA43" s="30">
        <v>2.0699999999999998</v>
      </c>
      <c r="AB43" s="7"/>
      <c r="AC43" s="30">
        <v>0.25</v>
      </c>
      <c r="AD43" s="7"/>
      <c r="AE43" s="30">
        <v>0.91</v>
      </c>
      <c r="AF43" s="7"/>
      <c r="AG43" s="30">
        <v>0</v>
      </c>
      <c r="AI43" s="32">
        <v>11.34</v>
      </c>
      <c r="AK43" s="7" t="str">
        <f t="shared" si="0"/>
        <v>No</v>
      </c>
    </row>
    <row r="44" spans="1:37">
      <c r="A44" s="7" t="s">
        <v>420</v>
      </c>
      <c r="B44" s="7" t="s">
        <v>421</v>
      </c>
      <c r="C44" s="7" t="s">
        <v>12</v>
      </c>
      <c r="D44" s="302">
        <v>9036</v>
      </c>
      <c r="E44" s="297">
        <v>90036</v>
      </c>
      <c r="F44" s="7" t="s">
        <v>142</v>
      </c>
      <c r="G44" s="7" t="s">
        <v>137</v>
      </c>
      <c r="H44" s="8">
        <v>12150996</v>
      </c>
      <c r="I44" s="8">
        <v>1495</v>
      </c>
      <c r="J44" s="7" t="s">
        <v>6</v>
      </c>
      <c r="K44" s="7" t="s">
        <v>138</v>
      </c>
      <c r="L44" s="8">
        <v>234</v>
      </c>
      <c r="M44" s="8">
        <v>1266508</v>
      </c>
      <c r="N44" s="7"/>
      <c r="O44" s="8">
        <v>281372</v>
      </c>
      <c r="P44" s="7"/>
      <c r="Q44" s="8">
        <v>18334</v>
      </c>
      <c r="R44" s="7"/>
      <c r="S44" s="8">
        <v>189699</v>
      </c>
      <c r="T44" s="7"/>
      <c r="U44" s="8">
        <v>0</v>
      </c>
      <c r="V44" s="7"/>
      <c r="W44" s="33">
        <v>1755913</v>
      </c>
      <c r="X44" s="7"/>
      <c r="Y44" s="30">
        <v>590.19000000000005</v>
      </c>
      <c r="Z44" s="7"/>
      <c r="AA44" s="30">
        <v>151.13</v>
      </c>
      <c r="AB44" s="7"/>
      <c r="AC44" s="30">
        <v>9.75</v>
      </c>
      <c r="AD44" s="7"/>
      <c r="AE44" s="30">
        <v>96.27</v>
      </c>
      <c r="AF44" s="7"/>
      <c r="AG44" s="30">
        <v>0</v>
      </c>
      <c r="AI44" s="32">
        <v>847.34</v>
      </c>
      <c r="AK44" s="7" t="str">
        <f t="shared" si="0"/>
        <v>No</v>
      </c>
    </row>
    <row r="45" spans="1:37">
      <c r="A45" s="7" t="s">
        <v>442</v>
      </c>
      <c r="B45" s="7" t="s">
        <v>443</v>
      </c>
      <c r="C45" s="7" t="s">
        <v>21</v>
      </c>
      <c r="D45" s="302">
        <v>8006</v>
      </c>
      <c r="E45" s="297">
        <v>80006</v>
      </c>
      <c r="F45" s="7" t="s">
        <v>142</v>
      </c>
      <c r="G45" s="7" t="s">
        <v>137</v>
      </c>
      <c r="H45" s="8">
        <v>2374203</v>
      </c>
      <c r="I45" s="8">
        <v>1457</v>
      </c>
      <c r="J45" s="7" t="s">
        <v>6</v>
      </c>
      <c r="K45" s="7" t="s">
        <v>138</v>
      </c>
      <c r="L45" s="8">
        <v>485</v>
      </c>
      <c r="M45" s="8">
        <v>2447131</v>
      </c>
      <c r="N45" s="7"/>
      <c r="O45" s="8">
        <v>756960</v>
      </c>
      <c r="P45" s="7"/>
      <c r="Q45" s="8">
        <v>311640</v>
      </c>
      <c r="R45" s="7"/>
      <c r="S45" s="8">
        <v>600342</v>
      </c>
      <c r="T45" s="7"/>
      <c r="U45" s="8">
        <v>5697</v>
      </c>
      <c r="V45" s="7"/>
      <c r="W45" s="33">
        <v>4121770</v>
      </c>
      <c r="X45" s="7"/>
      <c r="Y45" s="30">
        <v>1081</v>
      </c>
      <c r="Z45" s="7"/>
      <c r="AA45" s="30">
        <v>386</v>
      </c>
      <c r="AB45" s="7"/>
      <c r="AC45" s="30">
        <v>159</v>
      </c>
      <c r="AD45" s="7"/>
      <c r="AE45" s="30">
        <v>302</v>
      </c>
      <c r="AF45" s="7"/>
      <c r="AG45" s="30">
        <v>6</v>
      </c>
      <c r="AI45" s="32">
        <v>1934</v>
      </c>
      <c r="AK45" s="7" t="str">
        <f t="shared" si="0"/>
        <v>No</v>
      </c>
    </row>
    <row r="46" spans="1:37">
      <c r="A46" s="7" t="s">
        <v>442</v>
      </c>
      <c r="B46" s="7" t="s">
        <v>443</v>
      </c>
      <c r="C46" s="7" t="s">
        <v>21</v>
      </c>
      <c r="D46" s="302">
        <v>8006</v>
      </c>
      <c r="E46" s="297">
        <v>80006</v>
      </c>
      <c r="F46" s="7" t="s">
        <v>142</v>
      </c>
      <c r="G46" s="7" t="s">
        <v>137</v>
      </c>
      <c r="H46" s="8">
        <v>2374203</v>
      </c>
      <c r="I46" s="8">
        <v>1457</v>
      </c>
      <c r="J46" s="7" t="s">
        <v>16</v>
      </c>
      <c r="K46" s="7" t="s">
        <v>138</v>
      </c>
      <c r="L46" s="8">
        <v>163</v>
      </c>
      <c r="M46" s="8">
        <v>573300</v>
      </c>
      <c r="N46" s="7"/>
      <c r="O46" s="8">
        <v>307042</v>
      </c>
      <c r="P46" s="7"/>
      <c r="Q46" s="8">
        <v>251880</v>
      </c>
      <c r="R46" s="7"/>
      <c r="S46" s="8">
        <v>213880</v>
      </c>
      <c r="T46" s="7"/>
      <c r="U46" s="8">
        <v>21150</v>
      </c>
      <c r="V46" s="7"/>
      <c r="W46" s="33">
        <v>1367252</v>
      </c>
      <c r="X46" s="7"/>
      <c r="Y46" s="30">
        <v>288</v>
      </c>
      <c r="Z46" s="7"/>
      <c r="AA46" s="30">
        <v>145</v>
      </c>
      <c r="AB46" s="7"/>
      <c r="AC46" s="30">
        <v>105</v>
      </c>
      <c r="AD46" s="7"/>
      <c r="AE46" s="30">
        <v>130</v>
      </c>
      <c r="AF46" s="7"/>
      <c r="AG46" s="30">
        <v>26</v>
      </c>
      <c r="AI46" s="32">
        <v>694</v>
      </c>
      <c r="AK46" s="7" t="str">
        <f t="shared" si="0"/>
        <v>No</v>
      </c>
    </row>
    <row r="47" spans="1:37">
      <c r="A47" s="7" t="s">
        <v>957</v>
      </c>
      <c r="B47" s="7" t="s">
        <v>391</v>
      </c>
      <c r="C47" s="7" t="s">
        <v>26</v>
      </c>
      <c r="D47" s="302">
        <v>4034</v>
      </c>
      <c r="E47" s="297">
        <v>40034</v>
      </c>
      <c r="F47" s="7" t="s">
        <v>140</v>
      </c>
      <c r="G47" s="7" t="s">
        <v>137</v>
      </c>
      <c r="H47" s="8">
        <v>5502379</v>
      </c>
      <c r="I47" s="8">
        <v>1396</v>
      </c>
      <c r="J47" s="7" t="s">
        <v>15</v>
      </c>
      <c r="K47" s="7" t="s">
        <v>138</v>
      </c>
      <c r="L47" s="8">
        <v>76</v>
      </c>
      <c r="M47" s="8">
        <v>302261</v>
      </c>
      <c r="N47" s="7"/>
      <c r="O47" s="8">
        <v>364686</v>
      </c>
      <c r="P47" s="7"/>
      <c r="Q47" s="8">
        <v>327229</v>
      </c>
      <c r="R47" s="7"/>
      <c r="S47" s="8">
        <v>161896</v>
      </c>
      <c r="T47" s="7"/>
      <c r="U47" s="8">
        <v>51433</v>
      </c>
      <c r="V47" s="7"/>
      <c r="W47" s="33">
        <v>1207505</v>
      </c>
      <c r="X47" s="7"/>
      <c r="Y47" s="30">
        <v>146.25</v>
      </c>
      <c r="Z47" s="7"/>
      <c r="AA47" s="30">
        <v>181.93</v>
      </c>
      <c r="AB47" s="7"/>
      <c r="AC47" s="30">
        <v>154.71</v>
      </c>
      <c r="AD47" s="7"/>
      <c r="AE47" s="30">
        <v>89.99</v>
      </c>
      <c r="AF47" s="7"/>
      <c r="AG47" s="30">
        <v>24.38</v>
      </c>
      <c r="AI47" s="32">
        <v>597.26</v>
      </c>
      <c r="AK47" s="7" t="str">
        <f t="shared" si="0"/>
        <v>No</v>
      </c>
    </row>
    <row r="48" spans="1:37">
      <c r="A48" s="7" t="s">
        <v>957</v>
      </c>
      <c r="B48" s="7" t="s">
        <v>391</v>
      </c>
      <c r="C48" s="7" t="s">
        <v>26</v>
      </c>
      <c r="D48" s="302">
        <v>4034</v>
      </c>
      <c r="E48" s="297">
        <v>40034</v>
      </c>
      <c r="F48" s="7" t="s">
        <v>140</v>
      </c>
      <c r="G48" s="7" t="s">
        <v>137</v>
      </c>
      <c r="H48" s="8">
        <v>5502379</v>
      </c>
      <c r="I48" s="8">
        <v>1396</v>
      </c>
      <c r="J48" s="7" t="s">
        <v>6</v>
      </c>
      <c r="K48" s="7" t="s">
        <v>138</v>
      </c>
      <c r="L48" s="8">
        <v>646</v>
      </c>
      <c r="M48" s="8">
        <v>2936443</v>
      </c>
      <c r="N48" s="7"/>
      <c r="O48" s="8">
        <v>839196</v>
      </c>
      <c r="P48" s="7"/>
      <c r="Q48" s="8">
        <v>151009</v>
      </c>
      <c r="R48" s="7"/>
      <c r="S48" s="8">
        <v>405968</v>
      </c>
      <c r="T48" s="7"/>
      <c r="U48" s="8">
        <v>0</v>
      </c>
      <c r="V48" s="7"/>
      <c r="W48" s="33">
        <v>4332616</v>
      </c>
      <c r="X48" s="7"/>
      <c r="Y48" s="30">
        <v>1674.83</v>
      </c>
      <c r="Z48" s="7"/>
      <c r="AA48" s="30">
        <v>429.64</v>
      </c>
      <c r="AB48" s="7"/>
      <c r="AC48" s="30">
        <v>81.150000000000006</v>
      </c>
      <c r="AD48" s="7"/>
      <c r="AE48" s="30">
        <v>174.44</v>
      </c>
      <c r="AF48" s="7"/>
      <c r="AG48" s="30">
        <v>0</v>
      </c>
      <c r="AI48" s="32">
        <v>2360.06</v>
      </c>
      <c r="AK48" s="7" t="str">
        <f t="shared" si="0"/>
        <v>No</v>
      </c>
    </row>
    <row r="49" spans="1:37">
      <c r="A49" s="7" t="s">
        <v>957</v>
      </c>
      <c r="B49" s="7" t="s">
        <v>391</v>
      </c>
      <c r="C49" s="7" t="s">
        <v>26</v>
      </c>
      <c r="D49" s="302">
        <v>4034</v>
      </c>
      <c r="E49" s="297">
        <v>40034</v>
      </c>
      <c r="F49" s="7" t="s">
        <v>140</v>
      </c>
      <c r="G49" s="7" t="s">
        <v>137</v>
      </c>
      <c r="H49" s="8">
        <v>5502379</v>
      </c>
      <c r="I49" s="8">
        <v>1396</v>
      </c>
      <c r="J49" s="7" t="s">
        <v>27</v>
      </c>
      <c r="K49" s="7" t="s">
        <v>138</v>
      </c>
      <c r="L49" s="8">
        <v>21</v>
      </c>
      <c r="M49" s="8">
        <v>43429</v>
      </c>
      <c r="N49" s="7"/>
      <c r="O49" s="8">
        <v>159278</v>
      </c>
      <c r="P49" s="7"/>
      <c r="Q49" s="8">
        <v>96409</v>
      </c>
      <c r="R49" s="7"/>
      <c r="S49" s="8">
        <v>47567</v>
      </c>
      <c r="T49" s="7"/>
      <c r="U49" s="8">
        <v>2777</v>
      </c>
      <c r="V49" s="7"/>
      <c r="W49" s="33">
        <v>349460</v>
      </c>
      <c r="X49" s="7"/>
      <c r="Y49" s="30">
        <v>32.14</v>
      </c>
      <c r="Z49" s="7"/>
      <c r="AA49" s="30">
        <v>76.180000000000007</v>
      </c>
      <c r="AB49" s="7"/>
      <c r="AC49" s="30">
        <v>47.43</v>
      </c>
      <c r="AD49" s="7"/>
      <c r="AE49" s="30">
        <v>24.5</v>
      </c>
      <c r="AF49" s="7"/>
      <c r="AG49" s="30">
        <v>2.0299999999999998</v>
      </c>
      <c r="AI49" s="32">
        <v>182.28</v>
      </c>
      <c r="AK49" s="7" t="str">
        <f t="shared" si="0"/>
        <v>No</v>
      </c>
    </row>
    <row r="50" spans="1:37">
      <c r="A50" s="7" t="s">
        <v>377</v>
      </c>
      <c r="B50" s="7" t="s">
        <v>378</v>
      </c>
      <c r="C50" s="7" t="s">
        <v>54</v>
      </c>
      <c r="D50" s="302">
        <v>2078</v>
      </c>
      <c r="E50" s="297">
        <v>20078</v>
      </c>
      <c r="F50" s="7" t="s">
        <v>194</v>
      </c>
      <c r="G50" s="7" t="s">
        <v>137</v>
      </c>
      <c r="H50" s="8">
        <v>18351295</v>
      </c>
      <c r="I50" s="8">
        <v>1168</v>
      </c>
      <c r="J50" s="7" t="s">
        <v>31</v>
      </c>
      <c r="K50" s="7" t="s">
        <v>138</v>
      </c>
      <c r="L50" s="8">
        <v>1157</v>
      </c>
      <c r="M50" s="8">
        <v>3811874</v>
      </c>
      <c r="N50" s="7"/>
      <c r="O50" s="8">
        <v>2776902</v>
      </c>
      <c r="P50" s="7"/>
      <c r="Q50" s="8">
        <v>3607938</v>
      </c>
      <c r="R50" s="7"/>
      <c r="S50" s="8">
        <v>976832</v>
      </c>
      <c r="T50" s="7"/>
      <c r="U50" s="8">
        <v>901634</v>
      </c>
      <c r="V50" s="7"/>
      <c r="W50" s="33">
        <v>12075180</v>
      </c>
      <c r="X50" s="7"/>
      <c r="Y50" s="30">
        <v>1711</v>
      </c>
      <c r="Z50" s="7"/>
      <c r="AA50" s="30">
        <v>1696</v>
      </c>
      <c r="AB50" s="7"/>
      <c r="AC50" s="30">
        <v>2150</v>
      </c>
      <c r="AD50" s="7"/>
      <c r="AE50" s="30">
        <v>486</v>
      </c>
      <c r="AF50" s="7"/>
      <c r="AG50" s="30">
        <v>442</v>
      </c>
      <c r="AI50" s="32">
        <v>6485</v>
      </c>
      <c r="AK50" s="7" t="str">
        <f t="shared" si="0"/>
        <v>No</v>
      </c>
    </row>
    <row r="51" spans="1:37">
      <c r="A51" s="7" t="s">
        <v>532</v>
      </c>
      <c r="B51" s="7" t="s">
        <v>533</v>
      </c>
      <c r="C51" s="7" t="s">
        <v>69</v>
      </c>
      <c r="D51" s="302">
        <v>8001</v>
      </c>
      <c r="E51" s="297">
        <v>80001</v>
      </c>
      <c r="F51" s="7" t="s">
        <v>142</v>
      </c>
      <c r="G51" s="7" t="s">
        <v>137</v>
      </c>
      <c r="H51" s="8">
        <v>1021243</v>
      </c>
      <c r="I51" s="8">
        <v>1113</v>
      </c>
      <c r="J51" s="7" t="s">
        <v>16</v>
      </c>
      <c r="K51" s="7" t="s">
        <v>138</v>
      </c>
      <c r="L51" s="8">
        <v>92</v>
      </c>
      <c r="M51" s="8">
        <v>395178</v>
      </c>
      <c r="N51" s="7"/>
      <c r="O51" s="8">
        <v>298947</v>
      </c>
      <c r="P51" s="7"/>
      <c r="Q51" s="8">
        <v>122508</v>
      </c>
      <c r="R51" s="7"/>
      <c r="S51" s="8">
        <v>178974</v>
      </c>
      <c r="T51" s="7"/>
      <c r="U51" s="8">
        <v>9019</v>
      </c>
      <c r="V51" s="7"/>
      <c r="W51" s="33">
        <v>1004626</v>
      </c>
      <c r="X51" s="7"/>
      <c r="Y51" s="30">
        <v>191.87</v>
      </c>
      <c r="Z51" s="7"/>
      <c r="AA51" s="30">
        <v>142.04</v>
      </c>
      <c r="AB51" s="7"/>
      <c r="AC51" s="30">
        <v>63.64</v>
      </c>
      <c r="AD51" s="7"/>
      <c r="AE51" s="30">
        <v>91.51</v>
      </c>
      <c r="AF51" s="7"/>
      <c r="AG51" s="30">
        <v>22.61</v>
      </c>
      <c r="AH51" s="34" t="s">
        <v>102</v>
      </c>
      <c r="AI51" s="32">
        <v>511.67</v>
      </c>
      <c r="AJ51" s="7" t="s">
        <v>102</v>
      </c>
      <c r="AK51" s="7" t="str">
        <f t="shared" si="0"/>
        <v>Yes</v>
      </c>
    </row>
    <row r="52" spans="1:37">
      <c r="A52" s="7" t="s">
        <v>532</v>
      </c>
      <c r="B52" s="7" t="s">
        <v>533</v>
      </c>
      <c r="C52" s="7" t="s">
        <v>69</v>
      </c>
      <c r="D52" s="302">
        <v>8001</v>
      </c>
      <c r="E52" s="297">
        <v>80001</v>
      </c>
      <c r="F52" s="7" t="s">
        <v>142</v>
      </c>
      <c r="G52" s="7" t="s">
        <v>137</v>
      </c>
      <c r="H52" s="8">
        <v>1021243</v>
      </c>
      <c r="I52" s="8">
        <v>1113</v>
      </c>
      <c r="J52" s="7" t="s">
        <v>9</v>
      </c>
      <c r="K52" s="7" t="s">
        <v>138</v>
      </c>
      <c r="L52" s="8">
        <v>67</v>
      </c>
      <c r="M52" s="8">
        <v>158241</v>
      </c>
      <c r="N52" s="7"/>
      <c r="O52" s="8">
        <v>16103</v>
      </c>
      <c r="P52" s="7"/>
      <c r="Q52" s="8">
        <v>7711</v>
      </c>
      <c r="R52" s="7"/>
      <c r="S52" s="8">
        <v>37778</v>
      </c>
      <c r="T52" s="7"/>
      <c r="U52" s="8">
        <v>1328</v>
      </c>
      <c r="V52" s="7"/>
      <c r="W52" s="33">
        <v>221161</v>
      </c>
      <c r="X52" s="7"/>
      <c r="Y52" s="30">
        <v>75.650000000000006</v>
      </c>
      <c r="Z52" s="7"/>
      <c r="AA52" s="30">
        <v>7.33</v>
      </c>
      <c r="AB52" s="7"/>
      <c r="AC52" s="30">
        <v>4.09</v>
      </c>
      <c r="AD52" s="7"/>
      <c r="AE52" s="30">
        <v>19.059999999999999</v>
      </c>
      <c r="AF52" s="7"/>
      <c r="AG52" s="30">
        <v>2.17</v>
      </c>
      <c r="AH52" s="34" t="s">
        <v>102</v>
      </c>
      <c r="AI52" s="32">
        <v>108.3</v>
      </c>
      <c r="AJ52" s="7" t="s">
        <v>102</v>
      </c>
      <c r="AK52" s="7" t="str">
        <f t="shared" si="0"/>
        <v>Yes</v>
      </c>
    </row>
    <row r="53" spans="1:37">
      <c r="A53" s="7" t="s">
        <v>532</v>
      </c>
      <c r="B53" s="7" t="s">
        <v>533</v>
      </c>
      <c r="C53" s="7" t="s">
        <v>69</v>
      </c>
      <c r="D53" s="302">
        <v>8001</v>
      </c>
      <c r="E53" s="297">
        <v>80001</v>
      </c>
      <c r="F53" s="7" t="s">
        <v>142</v>
      </c>
      <c r="G53" s="7" t="s">
        <v>137</v>
      </c>
      <c r="H53" s="8">
        <v>1021243</v>
      </c>
      <c r="I53" s="8">
        <v>1113</v>
      </c>
      <c r="J53" s="7" t="s">
        <v>31</v>
      </c>
      <c r="K53" s="7" t="s">
        <v>138</v>
      </c>
      <c r="L53" s="8">
        <v>50</v>
      </c>
      <c r="M53" s="8">
        <v>178687</v>
      </c>
      <c r="N53" s="7"/>
      <c r="O53" s="8">
        <v>119234</v>
      </c>
      <c r="P53" s="7"/>
      <c r="Q53" s="8">
        <v>99935</v>
      </c>
      <c r="R53" s="7"/>
      <c r="S53" s="8">
        <v>122708</v>
      </c>
      <c r="T53" s="7"/>
      <c r="U53" s="8">
        <v>5844</v>
      </c>
      <c r="V53" s="7"/>
      <c r="W53" s="33">
        <v>526408</v>
      </c>
      <c r="X53" s="7"/>
      <c r="Y53" s="30">
        <v>94.51</v>
      </c>
      <c r="Z53" s="7"/>
      <c r="AA53" s="30">
        <v>54.79</v>
      </c>
      <c r="AB53" s="7"/>
      <c r="AC53" s="30">
        <v>51.92</v>
      </c>
      <c r="AD53" s="7"/>
      <c r="AE53" s="30">
        <v>61.56</v>
      </c>
      <c r="AF53" s="7"/>
      <c r="AG53" s="30">
        <v>19.71</v>
      </c>
      <c r="AH53" s="34" t="s">
        <v>102</v>
      </c>
      <c r="AI53" s="32">
        <v>282.49</v>
      </c>
      <c r="AJ53" s="7" t="s">
        <v>102</v>
      </c>
      <c r="AK53" s="7" t="str">
        <f t="shared" si="0"/>
        <v>Yes</v>
      </c>
    </row>
    <row r="54" spans="1:37">
      <c r="A54" s="7" t="s">
        <v>532</v>
      </c>
      <c r="B54" s="7" t="s">
        <v>533</v>
      </c>
      <c r="C54" s="7" t="s">
        <v>69</v>
      </c>
      <c r="D54" s="302">
        <v>8001</v>
      </c>
      <c r="E54" s="297">
        <v>80001</v>
      </c>
      <c r="F54" s="7" t="s">
        <v>142</v>
      </c>
      <c r="G54" s="7" t="s">
        <v>137</v>
      </c>
      <c r="H54" s="8">
        <v>1021243</v>
      </c>
      <c r="I54" s="8">
        <v>1113</v>
      </c>
      <c r="J54" s="7" t="s">
        <v>13</v>
      </c>
      <c r="K54" s="7" t="s">
        <v>138</v>
      </c>
      <c r="L54" s="8">
        <v>43</v>
      </c>
      <c r="M54" s="8">
        <v>88496</v>
      </c>
      <c r="N54" s="7"/>
      <c r="O54" s="8">
        <v>27219</v>
      </c>
      <c r="P54" s="7"/>
      <c r="Q54" s="8">
        <v>4673</v>
      </c>
      <c r="R54" s="7"/>
      <c r="S54" s="8">
        <v>27340</v>
      </c>
      <c r="T54" s="7"/>
      <c r="U54" s="8">
        <v>894</v>
      </c>
      <c r="V54" s="7"/>
      <c r="W54" s="33">
        <v>148622</v>
      </c>
      <c r="X54" s="7"/>
      <c r="Y54" s="30">
        <v>42.89</v>
      </c>
      <c r="Z54" s="7"/>
      <c r="AA54" s="30">
        <v>14.25</v>
      </c>
      <c r="AB54" s="7"/>
      <c r="AC54" s="30">
        <v>2.48</v>
      </c>
      <c r="AD54" s="7"/>
      <c r="AE54" s="30">
        <v>13.8</v>
      </c>
      <c r="AF54" s="7"/>
      <c r="AG54" s="30">
        <v>3.52</v>
      </c>
      <c r="AH54" s="34" t="s">
        <v>102</v>
      </c>
      <c r="AI54" s="32">
        <v>76.94</v>
      </c>
      <c r="AJ54" s="7" t="s">
        <v>102</v>
      </c>
      <c r="AK54" s="7" t="str">
        <f t="shared" si="0"/>
        <v>Yes</v>
      </c>
    </row>
    <row r="55" spans="1:37">
      <c r="A55" s="7" t="s">
        <v>532</v>
      </c>
      <c r="B55" s="7" t="s">
        <v>533</v>
      </c>
      <c r="C55" s="7" t="s">
        <v>69</v>
      </c>
      <c r="D55" s="302">
        <v>8001</v>
      </c>
      <c r="E55" s="297">
        <v>80001</v>
      </c>
      <c r="F55" s="7" t="s">
        <v>142</v>
      </c>
      <c r="G55" s="7" t="s">
        <v>137</v>
      </c>
      <c r="H55" s="8">
        <v>1021243</v>
      </c>
      <c r="I55" s="8">
        <v>1113</v>
      </c>
      <c r="J55" s="7" t="s">
        <v>6</v>
      </c>
      <c r="K55" s="7" t="s">
        <v>138</v>
      </c>
      <c r="L55" s="8">
        <v>412</v>
      </c>
      <c r="M55" s="8">
        <v>1458685</v>
      </c>
      <c r="N55" s="7"/>
      <c r="O55" s="8">
        <v>430667</v>
      </c>
      <c r="P55" s="7"/>
      <c r="Q55" s="8">
        <v>72909</v>
      </c>
      <c r="R55" s="7"/>
      <c r="S55" s="8">
        <v>426567</v>
      </c>
      <c r="T55" s="7"/>
      <c r="U55" s="8">
        <v>13972</v>
      </c>
      <c r="V55" s="7"/>
      <c r="W55" s="33">
        <v>2402800</v>
      </c>
      <c r="X55" s="7"/>
      <c r="Y55" s="30">
        <v>703.57</v>
      </c>
      <c r="Z55" s="7"/>
      <c r="AA55" s="30">
        <v>225.13</v>
      </c>
      <c r="AB55" s="7"/>
      <c r="AC55" s="30">
        <v>38.619999999999997</v>
      </c>
      <c r="AD55" s="7"/>
      <c r="AE55" s="30">
        <v>215.38</v>
      </c>
      <c r="AF55" s="7"/>
      <c r="AG55" s="30">
        <v>54.83</v>
      </c>
      <c r="AH55" s="34" t="s">
        <v>102</v>
      </c>
      <c r="AI55" s="32">
        <v>1237.53</v>
      </c>
      <c r="AJ55" s="7" t="s">
        <v>102</v>
      </c>
      <c r="AK55" s="7" t="str">
        <f t="shared" si="0"/>
        <v>Yes</v>
      </c>
    </row>
    <row r="56" spans="1:37">
      <c r="A56" s="7" t="s">
        <v>532</v>
      </c>
      <c r="B56" s="7" t="s">
        <v>533</v>
      </c>
      <c r="C56" s="7" t="s">
        <v>69</v>
      </c>
      <c r="D56" s="302">
        <v>8001</v>
      </c>
      <c r="E56" s="297">
        <v>80001</v>
      </c>
      <c r="F56" s="7" t="s">
        <v>142</v>
      </c>
      <c r="G56" s="7" t="s">
        <v>137</v>
      </c>
      <c r="H56" s="8">
        <v>1021243</v>
      </c>
      <c r="I56" s="8">
        <v>1113</v>
      </c>
      <c r="J56" s="7" t="s">
        <v>7</v>
      </c>
      <c r="K56" s="7" t="s">
        <v>138</v>
      </c>
      <c r="L56" s="8">
        <v>398</v>
      </c>
      <c r="M56" s="8">
        <v>0</v>
      </c>
      <c r="N56" s="7"/>
      <c r="O56" s="8">
        <v>58160</v>
      </c>
      <c r="P56" s="7"/>
      <c r="Q56" s="8">
        <v>27852</v>
      </c>
      <c r="R56" s="7"/>
      <c r="S56" s="8">
        <v>146844</v>
      </c>
      <c r="T56" s="7"/>
      <c r="U56" s="8">
        <v>514</v>
      </c>
      <c r="V56" s="7"/>
      <c r="W56" s="33">
        <v>233370</v>
      </c>
      <c r="X56" s="7"/>
      <c r="Y56" s="30">
        <v>0</v>
      </c>
      <c r="Z56" s="7"/>
      <c r="AA56" s="30">
        <v>26.46</v>
      </c>
      <c r="AB56" s="7"/>
      <c r="AC56" s="30">
        <v>14.76</v>
      </c>
      <c r="AD56" s="7"/>
      <c r="AE56" s="30">
        <v>74.680000000000007</v>
      </c>
      <c r="AF56" s="7"/>
      <c r="AG56" s="30">
        <v>2.67</v>
      </c>
      <c r="AI56" s="32">
        <v>118.57</v>
      </c>
      <c r="AK56" s="7" t="str">
        <f t="shared" si="0"/>
        <v>No</v>
      </c>
    </row>
    <row r="57" spans="1:37">
      <c r="A57" s="7" t="s">
        <v>570</v>
      </c>
      <c r="B57" s="7" t="s">
        <v>378</v>
      </c>
      <c r="C57" s="7" t="s">
        <v>54</v>
      </c>
      <c r="D57" s="302">
        <v>2188</v>
      </c>
      <c r="E57" s="297">
        <v>20188</v>
      </c>
      <c r="F57" s="7" t="s">
        <v>194</v>
      </c>
      <c r="G57" s="7" t="s">
        <v>137</v>
      </c>
      <c r="H57" s="8">
        <v>18351295</v>
      </c>
      <c r="I57" s="8">
        <v>1111</v>
      </c>
      <c r="J57" s="7" t="s">
        <v>6</v>
      </c>
      <c r="K57" s="7" t="s">
        <v>138</v>
      </c>
      <c r="L57" s="8">
        <v>1111</v>
      </c>
      <c r="M57" s="8">
        <v>5429156</v>
      </c>
      <c r="N57" s="7"/>
      <c r="O57" s="8">
        <v>2265482</v>
      </c>
      <c r="P57" s="7"/>
      <c r="Q57" s="8">
        <v>76075</v>
      </c>
      <c r="R57" s="7"/>
      <c r="S57" s="8">
        <v>222975</v>
      </c>
      <c r="T57" s="7"/>
      <c r="U57" s="8">
        <v>18004</v>
      </c>
      <c r="V57" s="7"/>
      <c r="W57" s="33">
        <v>8011692</v>
      </c>
      <c r="X57" s="7"/>
      <c r="Y57" s="30">
        <v>2680</v>
      </c>
      <c r="Z57" s="7"/>
      <c r="AA57" s="30">
        <v>1067</v>
      </c>
      <c r="AB57" s="7"/>
      <c r="AC57" s="30">
        <v>38</v>
      </c>
      <c r="AD57" s="7"/>
      <c r="AE57" s="30">
        <v>173</v>
      </c>
      <c r="AF57" s="7"/>
      <c r="AG57" s="30">
        <v>9</v>
      </c>
      <c r="AI57" s="32">
        <v>3967</v>
      </c>
      <c r="AK57" s="7" t="str">
        <f t="shared" si="0"/>
        <v>No</v>
      </c>
    </row>
    <row r="58" spans="1:37">
      <c r="A58" s="7" t="s">
        <v>272</v>
      </c>
      <c r="B58" s="7" t="s">
        <v>273</v>
      </c>
      <c r="C58" s="7" t="s">
        <v>68</v>
      </c>
      <c r="D58" s="302">
        <v>6056</v>
      </c>
      <c r="E58" s="297">
        <v>60056</v>
      </c>
      <c r="F58" s="7" t="s">
        <v>142</v>
      </c>
      <c r="G58" s="7" t="s">
        <v>137</v>
      </c>
      <c r="H58" s="8">
        <v>5121892</v>
      </c>
      <c r="I58" s="8">
        <v>1062</v>
      </c>
      <c r="J58" s="7" t="s">
        <v>6</v>
      </c>
      <c r="K58" s="7" t="s">
        <v>138</v>
      </c>
      <c r="L58" s="8">
        <v>537</v>
      </c>
      <c r="M58" s="8">
        <v>3162262</v>
      </c>
      <c r="N58" s="7"/>
      <c r="O58" s="8">
        <v>682923</v>
      </c>
      <c r="P58" s="7"/>
      <c r="Q58" s="8">
        <v>160308</v>
      </c>
      <c r="R58" s="7"/>
      <c r="S58" s="8">
        <v>519922</v>
      </c>
      <c r="T58" s="7"/>
      <c r="U58" s="8">
        <v>30710</v>
      </c>
      <c r="V58" s="7"/>
      <c r="W58" s="33">
        <v>4556125</v>
      </c>
      <c r="X58" s="7"/>
      <c r="Y58" s="30">
        <v>1493</v>
      </c>
      <c r="Z58" s="7"/>
      <c r="AA58" s="30">
        <v>335</v>
      </c>
      <c r="AB58" s="7"/>
      <c r="AC58" s="30">
        <v>77</v>
      </c>
      <c r="AD58" s="7"/>
      <c r="AE58" s="30">
        <v>292</v>
      </c>
      <c r="AF58" s="7"/>
      <c r="AG58" s="30">
        <v>15</v>
      </c>
      <c r="AI58" s="32">
        <v>2212</v>
      </c>
      <c r="AK58" s="7" t="str">
        <f t="shared" si="0"/>
        <v>No</v>
      </c>
    </row>
    <row r="59" spans="1:37">
      <c r="A59" s="7" t="s">
        <v>272</v>
      </c>
      <c r="B59" s="7" t="s">
        <v>273</v>
      </c>
      <c r="C59" s="7" t="s">
        <v>68</v>
      </c>
      <c r="D59" s="302">
        <v>6056</v>
      </c>
      <c r="E59" s="297">
        <v>60056</v>
      </c>
      <c r="F59" s="7" t="s">
        <v>142</v>
      </c>
      <c r="G59" s="7" t="s">
        <v>137</v>
      </c>
      <c r="H59" s="8">
        <v>5121892</v>
      </c>
      <c r="I59" s="8">
        <v>1062</v>
      </c>
      <c r="J59" s="7" t="s">
        <v>10</v>
      </c>
      <c r="K59" s="7" t="s">
        <v>138</v>
      </c>
      <c r="L59" s="8">
        <v>2</v>
      </c>
      <c r="M59" s="8">
        <v>0</v>
      </c>
      <c r="N59" s="7"/>
      <c r="O59" s="8">
        <v>0</v>
      </c>
      <c r="P59" s="7"/>
      <c r="Q59" s="8">
        <v>0</v>
      </c>
      <c r="R59" s="7"/>
      <c r="S59" s="8">
        <v>0</v>
      </c>
      <c r="T59" s="7"/>
      <c r="U59" s="8">
        <v>0</v>
      </c>
      <c r="V59" s="7"/>
      <c r="W59" s="33">
        <v>0</v>
      </c>
      <c r="X59" s="7"/>
      <c r="Y59" s="30">
        <v>0</v>
      </c>
      <c r="Z59" s="7"/>
      <c r="AA59" s="30">
        <v>0</v>
      </c>
      <c r="AB59" s="7"/>
      <c r="AC59" s="30">
        <v>0</v>
      </c>
      <c r="AD59" s="7"/>
      <c r="AE59" s="30">
        <v>0</v>
      </c>
      <c r="AF59" s="7"/>
      <c r="AG59" s="30">
        <v>0</v>
      </c>
      <c r="AI59" s="32">
        <v>0</v>
      </c>
      <c r="AK59" s="7" t="str">
        <f t="shared" si="0"/>
        <v>No</v>
      </c>
    </row>
    <row r="60" spans="1:37">
      <c r="A60" s="7" t="s">
        <v>272</v>
      </c>
      <c r="B60" s="7" t="s">
        <v>273</v>
      </c>
      <c r="C60" s="7" t="s">
        <v>68</v>
      </c>
      <c r="D60" s="302">
        <v>6056</v>
      </c>
      <c r="E60" s="297">
        <v>60056</v>
      </c>
      <c r="F60" s="7" t="s">
        <v>142</v>
      </c>
      <c r="G60" s="7" t="s">
        <v>137</v>
      </c>
      <c r="H60" s="8">
        <v>5121892</v>
      </c>
      <c r="I60" s="8">
        <v>1062</v>
      </c>
      <c r="J60" s="7" t="s">
        <v>16</v>
      </c>
      <c r="K60" s="7" t="s">
        <v>138</v>
      </c>
      <c r="L60" s="8">
        <v>109</v>
      </c>
      <c r="M60" s="8">
        <v>1141591</v>
      </c>
      <c r="N60" s="7"/>
      <c r="O60" s="8">
        <v>410257</v>
      </c>
      <c r="P60" s="7"/>
      <c r="Q60" s="8">
        <v>576284</v>
      </c>
      <c r="R60" s="7"/>
      <c r="S60" s="8">
        <v>271586</v>
      </c>
      <c r="T60" s="7"/>
      <c r="U60" s="8">
        <v>30710</v>
      </c>
      <c r="V60" s="7"/>
      <c r="W60" s="33">
        <v>2430428</v>
      </c>
      <c r="X60" s="7"/>
      <c r="Y60" s="30">
        <v>627</v>
      </c>
      <c r="Z60" s="7"/>
      <c r="AA60" s="30">
        <v>196</v>
      </c>
      <c r="AB60" s="7"/>
      <c r="AC60" s="30">
        <v>275</v>
      </c>
      <c r="AD60" s="7"/>
      <c r="AE60" s="30">
        <v>176</v>
      </c>
      <c r="AF60" s="7"/>
      <c r="AG60" s="30">
        <v>15</v>
      </c>
      <c r="AI60" s="32">
        <v>1289</v>
      </c>
      <c r="AK60" s="7" t="str">
        <f t="shared" si="0"/>
        <v>No</v>
      </c>
    </row>
    <row r="61" spans="1:37">
      <c r="A61" s="7" t="s">
        <v>958</v>
      </c>
      <c r="B61" s="7" t="s">
        <v>226</v>
      </c>
      <c r="C61" s="7" t="s">
        <v>30</v>
      </c>
      <c r="D61" s="302">
        <v>5118</v>
      </c>
      <c r="E61" s="297">
        <v>50118</v>
      </c>
      <c r="F61" s="7" t="s">
        <v>142</v>
      </c>
      <c r="G61" s="7" t="s">
        <v>137</v>
      </c>
      <c r="H61" s="8">
        <v>8608208</v>
      </c>
      <c r="I61" s="8">
        <v>1062</v>
      </c>
      <c r="J61" s="7" t="s">
        <v>31</v>
      </c>
      <c r="K61" s="7" t="s">
        <v>138</v>
      </c>
      <c r="L61" s="8">
        <v>1062</v>
      </c>
      <c r="M61" s="8">
        <v>3448896</v>
      </c>
      <c r="N61" s="7"/>
      <c r="O61" s="8">
        <v>2347575</v>
      </c>
      <c r="P61" s="7"/>
      <c r="Q61" s="8">
        <v>1927234</v>
      </c>
      <c r="R61" s="7"/>
      <c r="S61" s="8">
        <v>884125</v>
      </c>
      <c r="T61" s="7"/>
      <c r="U61" s="8">
        <v>929342</v>
      </c>
      <c r="V61" s="7"/>
      <c r="W61" s="33">
        <v>9537172</v>
      </c>
      <c r="X61" s="7"/>
      <c r="Y61" s="30">
        <v>1722</v>
      </c>
      <c r="Z61" s="7"/>
      <c r="AA61" s="30">
        <v>1304</v>
      </c>
      <c r="AB61" s="7"/>
      <c r="AC61" s="30">
        <v>903</v>
      </c>
      <c r="AD61" s="7"/>
      <c r="AE61" s="30">
        <v>423</v>
      </c>
      <c r="AF61" s="7"/>
      <c r="AG61" s="30">
        <v>429</v>
      </c>
      <c r="AI61" s="32">
        <v>4781</v>
      </c>
      <c r="AK61" s="7" t="str">
        <f t="shared" si="0"/>
        <v>No</v>
      </c>
    </row>
    <row r="62" spans="1:37">
      <c r="A62" s="7" t="s">
        <v>358</v>
      </c>
      <c r="B62" s="7" t="s">
        <v>359</v>
      </c>
      <c r="C62" s="7" t="s">
        <v>54</v>
      </c>
      <c r="D62" s="302">
        <v>2100</v>
      </c>
      <c r="E62" s="297">
        <v>20100</v>
      </c>
      <c r="F62" s="7" t="s">
        <v>194</v>
      </c>
      <c r="G62" s="7" t="s">
        <v>137</v>
      </c>
      <c r="H62" s="8">
        <v>18351295</v>
      </c>
      <c r="I62" s="8">
        <v>1026</v>
      </c>
      <c r="J62" s="7" t="s">
        <v>31</v>
      </c>
      <c r="K62" s="7" t="s">
        <v>138</v>
      </c>
      <c r="L62" s="8">
        <v>1026</v>
      </c>
      <c r="M62" s="8">
        <v>4838359</v>
      </c>
      <c r="N62" s="7"/>
      <c r="O62" s="8">
        <v>4155125</v>
      </c>
      <c r="P62" s="7"/>
      <c r="Q62" s="8">
        <v>2760706</v>
      </c>
      <c r="R62" s="7"/>
      <c r="S62" s="8">
        <v>847371</v>
      </c>
      <c r="T62" s="7"/>
      <c r="U62" s="8">
        <v>3070161</v>
      </c>
      <c r="V62" s="7"/>
      <c r="W62" s="33">
        <v>15671722</v>
      </c>
      <c r="X62" s="7"/>
      <c r="Y62" s="30">
        <v>2500</v>
      </c>
      <c r="Z62" s="7"/>
      <c r="AA62" s="30">
        <v>2122</v>
      </c>
      <c r="AB62" s="7"/>
      <c r="AC62" s="30">
        <v>1399</v>
      </c>
      <c r="AD62" s="7"/>
      <c r="AE62" s="30">
        <v>468</v>
      </c>
      <c r="AF62" s="7"/>
      <c r="AG62" s="30">
        <v>1082</v>
      </c>
      <c r="AI62" s="32">
        <v>7571</v>
      </c>
      <c r="AK62" s="7" t="str">
        <f t="shared" si="0"/>
        <v>No</v>
      </c>
    </row>
    <row r="63" spans="1:37">
      <c r="A63" s="7" t="s">
        <v>959</v>
      </c>
      <c r="B63" s="7" t="s">
        <v>302</v>
      </c>
      <c r="C63" s="7" t="s">
        <v>12</v>
      </c>
      <c r="D63" s="302">
        <v>9015</v>
      </c>
      <c r="E63" s="297">
        <v>90015</v>
      </c>
      <c r="F63" s="7" t="s">
        <v>140</v>
      </c>
      <c r="G63" s="7" t="s">
        <v>137</v>
      </c>
      <c r="H63" s="8">
        <v>3281212</v>
      </c>
      <c r="I63" s="8">
        <v>1014</v>
      </c>
      <c r="J63" s="7" t="s">
        <v>6</v>
      </c>
      <c r="K63" s="7" t="s">
        <v>138</v>
      </c>
      <c r="L63" s="8">
        <v>493</v>
      </c>
      <c r="M63" s="8">
        <v>3092303</v>
      </c>
      <c r="N63" s="7"/>
      <c r="O63" s="8">
        <v>700819</v>
      </c>
      <c r="P63" s="7"/>
      <c r="Q63" s="8">
        <v>39604</v>
      </c>
      <c r="R63" s="7"/>
      <c r="S63" s="8">
        <v>142729</v>
      </c>
      <c r="T63" s="7"/>
      <c r="U63" s="8">
        <v>0</v>
      </c>
      <c r="V63" s="7"/>
      <c r="W63" s="33">
        <v>3975455</v>
      </c>
      <c r="X63" s="7"/>
      <c r="Y63" s="30">
        <v>1436</v>
      </c>
      <c r="Z63" s="7"/>
      <c r="AA63" s="30">
        <v>349</v>
      </c>
      <c r="AB63" s="7"/>
      <c r="AC63" s="30">
        <v>21</v>
      </c>
      <c r="AD63" s="7"/>
      <c r="AE63" s="30">
        <v>66</v>
      </c>
      <c r="AF63" s="7"/>
      <c r="AG63" s="30">
        <v>0</v>
      </c>
      <c r="AI63" s="32">
        <v>1872</v>
      </c>
      <c r="AK63" s="7" t="str">
        <f t="shared" si="0"/>
        <v>No</v>
      </c>
    </row>
    <row r="64" spans="1:37">
      <c r="A64" s="7" t="s">
        <v>959</v>
      </c>
      <c r="B64" s="7" t="s">
        <v>302</v>
      </c>
      <c r="C64" s="7" t="s">
        <v>12</v>
      </c>
      <c r="D64" s="302">
        <v>9015</v>
      </c>
      <c r="E64" s="297">
        <v>90015</v>
      </c>
      <c r="F64" s="7" t="s">
        <v>140</v>
      </c>
      <c r="G64" s="7" t="s">
        <v>137</v>
      </c>
      <c r="H64" s="8">
        <v>3281212</v>
      </c>
      <c r="I64" s="8">
        <v>1014</v>
      </c>
      <c r="J64" s="7" t="s">
        <v>19</v>
      </c>
      <c r="K64" s="7" t="s">
        <v>138</v>
      </c>
      <c r="L64" s="8">
        <v>27</v>
      </c>
      <c r="M64" s="8">
        <v>494603</v>
      </c>
      <c r="N64" s="7"/>
      <c r="O64" s="8">
        <v>133587</v>
      </c>
      <c r="P64" s="7"/>
      <c r="Q64" s="8">
        <v>127000</v>
      </c>
      <c r="R64" s="7"/>
      <c r="S64" s="8">
        <v>75867</v>
      </c>
      <c r="T64" s="7"/>
      <c r="U64" s="8">
        <v>0</v>
      </c>
      <c r="V64" s="7"/>
      <c r="W64" s="33">
        <v>831057</v>
      </c>
      <c r="X64" s="7"/>
      <c r="Y64" s="30">
        <v>235</v>
      </c>
      <c r="Z64" s="7"/>
      <c r="AA64" s="30">
        <v>61</v>
      </c>
      <c r="AB64" s="7"/>
      <c r="AC64" s="30">
        <v>70</v>
      </c>
      <c r="AD64" s="7"/>
      <c r="AE64" s="30">
        <v>45</v>
      </c>
      <c r="AF64" s="7"/>
      <c r="AG64" s="30">
        <v>0</v>
      </c>
      <c r="AI64" s="32">
        <v>411</v>
      </c>
      <c r="AK64" s="7" t="str">
        <f t="shared" si="0"/>
        <v>No</v>
      </c>
    </row>
    <row r="65" spans="1:37">
      <c r="A65" s="7" t="s">
        <v>959</v>
      </c>
      <c r="B65" s="7" t="s">
        <v>302</v>
      </c>
      <c r="C65" s="7" t="s">
        <v>12</v>
      </c>
      <c r="D65" s="302">
        <v>9015</v>
      </c>
      <c r="E65" s="297">
        <v>90015</v>
      </c>
      <c r="F65" s="7" t="s">
        <v>140</v>
      </c>
      <c r="G65" s="7" t="s">
        <v>137</v>
      </c>
      <c r="H65" s="8">
        <v>3281212</v>
      </c>
      <c r="I65" s="8">
        <v>1014</v>
      </c>
      <c r="J65" s="7" t="s">
        <v>10</v>
      </c>
      <c r="K65" s="7" t="s">
        <v>138</v>
      </c>
      <c r="L65" s="8">
        <v>23</v>
      </c>
      <c r="M65" s="8">
        <v>132572</v>
      </c>
      <c r="N65" s="7"/>
      <c r="O65" s="8">
        <v>196356</v>
      </c>
      <c r="P65" s="7"/>
      <c r="Q65" s="8">
        <v>40478</v>
      </c>
      <c r="R65" s="7"/>
      <c r="S65" s="8">
        <v>36275</v>
      </c>
      <c r="T65" s="7"/>
      <c r="U65" s="8">
        <v>0</v>
      </c>
      <c r="V65" s="7"/>
      <c r="W65" s="33">
        <v>405681</v>
      </c>
      <c r="X65" s="7"/>
      <c r="Y65" s="30">
        <v>62</v>
      </c>
      <c r="Z65" s="7"/>
      <c r="AA65" s="30">
        <v>101</v>
      </c>
      <c r="AB65" s="7"/>
      <c r="AC65" s="30">
        <v>20</v>
      </c>
      <c r="AD65" s="7"/>
      <c r="AE65" s="30">
        <v>21</v>
      </c>
      <c r="AF65" s="7"/>
      <c r="AG65" s="30">
        <v>0</v>
      </c>
      <c r="AI65" s="32">
        <v>204</v>
      </c>
      <c r="AK65" s="7" t="str">
        <f t="shared" si="0"/>
        <v>No</v>
      </c>
    </row>
    <row r="66" spans="1:37">
      <c r="A66" s="7" t="s">
        <v>959</v>
      </c>
      <c r="B66" s="7" t="s">
        <v>302</v>
      </c>
      <c r="C66" s="7" t="s">
        <v>12</v>
      </c>
      <c r="D66" s="302">
        <v>9015</v>
      </c>
      <c r="E66" s="297">
        <v>90015</v>
      </c>
      <c r="F66" s="7" t="s">
        <v>140</v>
      </c>
      <c r="G66" s="7" t="s">
        <v>137</v>
      </c>
      <c r="H66" s="8">
        <v>3281212</v>
      </c>
      <c r="I66" s="8">
        <v>1014</v>
      </c>
      <c r="J66" s="7" t="s">
        <v>20</v>
      </c>
      <c r="K66" s="7" t="s">
        <v>138</v>
      </c>
      <c r="L66" s="8">
        <v>186</v>
      </c>
      <c r="M66" s="8">
        <v>1461312</v>
      </c>
      <c r="N66" s="7"/>
      <c r="O66" s="8">
        <v>295164</v>
      </c>
      <c r="P66" s="7"/>
      <c r="Q66" s="8">
        <v>135344</v>
      </c>
      <c r="R66" s="7"/>
      <c r="S66" s="8">
        <v>73854</v>
      </c>
      <c r="T66" s="7"/>
      <c r="U66" s="8">
        <v>0</v>
      </c>
      <c r="V66" s="7"/>
      <c r="W66" s="33">
        <v>1965674</v>
      </c>
      <c r="X66" s="7"/>
      <c r="Y66" s="30">
        <v>687</v>
      </c>
      <c r="Z66" s="7"/>
      <c r="AA66" s="30">
        <v>145</v>
      </c>
      <c r="AB66" s="7"/>
      <c r="AC66" s="30">
        <v>58</v>
      </c>
      <c r="AD66" s="7"/>
      <c r="AE66" s="30">
        <v>44</v>
      </c>
      <c r="AF66" s="7"/>
      <c r="AG66" s="30">
        <v>0</v>
      </c>
      <c r="AI66" s="32">
        <v>934</v>
      </c>
      <c r="AK66" s="7" t="str">
        <f t="shared" ref="AK66:AK129" si="1">IF(AJ66&amp;AH66&amp;AF66&amp;AD66&amp;AB66&amp;Z66&amp;X66&amp;V66&amp;T66&amp;R66&amp;P66&amp;N66&lt;&gt;"","Yes","No")</f>
        <v>No</v>
      </c>
    </row>
    <row r="67" spans="1:37">
      <c r="A67" s="7" t="s">
        <v>959</v>
      </c>
      <c r="B67" s="7" t="s">
        <v>302</v>
      </c>
      <c r="C67" s="7" t="s">
        <v>12</v>
      </c>
      <c r="D67" s="302">
        <v>9015</v>
      </c>
      <c r="E67" s="297">
        <v>90015</v>
      </c>
      <c r="F67" s="7" t="s">
        <v>140</v>
      </c>
      <c r="G67" s="7" t="s">
        <v>137</v>
      </c>
      <c r="H67" s="8">
        <v>3281212</v>
      </c>
      <c r="I67" s="8">
        <v>1014</v>
      </c>
      <c r="J67" s="7" t="s">
        <v>16</v>
      </c>
      <c r="K67" s="7" t="s">
        <v>138</v>
      </c>
      <c r="L67" s="8">
        <v>146</v>
      </c>
      <c r="M67" s="8">
        <v>952549</v>
      </c>
      <c r="N67" s="7"/>
      <c r="O67" s="8">
        <v>506796</v>
      </c>
      <c r="P67" s="7"/>
      <c r="Q67" s="8">
        <v>321838</v>
      </c>
      <c r="R67" s="7"/>
      <c r="S67" s="8">
        <v>145162</v>
      </c>
      <c r="T67" s="7"/>
      <c r="U67" s="8">
        <v>0</v>
      </c>
      <c r="V67" s="7"/>
      <c r="W67" s="33">
        <v>1926345</v>
      </c>
      <c r="X67" s="7"/>
      <c r="Y67" s="30">
        <v>490</v>
      </c>
      <c r="Z67" s="7"/>
      <c r="AA67" s="30">
        <v>248</v>
      </c>
      <c r="AB67" s="7"/>
      <c r="AC67" s="30">
        <v>180</v>
      </c>
      <c r="AD67" s="7"/>
      <c r="AE67" s="30">
        <v>90</v>
      </c>
      <c r="AF67" s="7"/>
      <c r="AG67" s="30">
        <v>0</v>
      </c>
      <c r="AI67" s="32">
        <v>1008</v>
      </c>
      <c r="AK67" s="7" t="str">
        <f t="shared" si="1"/>
        <v>No</v>
      </c>
    </row>
    <row r="68" spans="1:37">
      <c r="A68" s="7" t="s">
        <v>529</v>
      </c>
      <c r="B68" s="7" t="s">
        <v>206</v>
      </c>
      <c r="C68" s="7" t="s">
        <v>60</v>
      </c>
      <c r="D68" s="302">
        <v>8</v>
      </c>
      <c r="E68" s="297">
        <v>8</v>
      </c>
      <c r="F68" s="7" t="s">
        <v>142</v>
      </c>
      <c r="G68" s="7" t="s">
        <v>137</v>
      </c>
      <c r="H68" s="8">
        <v>1849898</v>
      </c>
      <c r="I68" s="8">
        <v>961</v>
      </c>
      <c r="J68" s="7" t="s">
        <v>6</v>
      </c>
      <c r="K68" s="7" t="s">
        <v>138</v>
      </c>
      <c r="L68" s="8">
        <v>561</v>
      </c>
      <c r="M68" s="8">
        <v>2284546</v>
      </c>
      <c r="N68" s="7"/>
      <c r="O68" s="8">
        <v>499847</v>
      </c>
      <c r="P68" s="7"/>
      <c r="Q68" s="8">
        <v>56295</v>
      </c>
      <c r="R68" s="7"/>
      <c r="S68" s="8">
        <v>366262</v>
      </c>
      <c r="T68" s="7"/>
      <c r="U68" s="8">
        <v>43335</v>
      </c>
      <c r="V68" s="7"/>
      <c r="W68" s="33">
        <v>3250285</v>
      </c>
      <c r="X68" s="7"/>
      <c r="Y68" s="30">
        <v>1161</v>
      </c>
      <c r="Z68" s="7"/>
      <c r="AA68" s="30">
        <v>288</v>
      </c>
      <c r="AB68" s="7"/>
      <c r="AC68" s="30">
        <v>34</v>
      </c>
      <c r="AD68" s="7"/>
      <c r="AE68" s="30">
        <v>213</v>
      </c>
      <c r="AF68" s="7"/>
      <c r="AG68" s="30">
        <v>29</v>
      </c>
      <c r="AI68" s="32">
        <v>1725</v>
      </c>
      <c r="AK68" s="7" t="str">
        <f t="shared" si="1"/>
        <v>No</v>
      </c>
    </row>
    <row r="69" spans="1:37">
      <c r="A69" s="7" t="s">
        <v>529</v>
      </c>
      <c r="B69" s="7" t="s">
        <v>206</v>
      </c>
      <c r="C69" s="7" t="s">
        <v>60</v>
      </c>
      <c r="D69" s="302">
        <v>8</v>
      </c>
      <c r="E69" s="297">
        <v>8</v>
      </c>
      <c r="F69" s="7" t="s">
        <v>142</v>
      </c>
      <c r="G69" s="7" t="s">
        <v>137</v>
      </c>
      <c r="H69" s="8">
        <v>1849898</v>
      </c>
      <c r="I69" s="8">
        <v>961</v>
      </c>
      <c r="J69" s="7" t="s">
        <v>16</v>
      </c>
      <c r="K69" s="7" t="s">
        <v>138</v>
      </c>
      <c r="L69" s="8">
        <v>116</v>
      </c>
      <c r="M69" s="8">
        <v>588900</v>
      </c>
      <c r="N69" s="7"/>
      <c r="O69" s="8">
        <v>470757</v>
      </c>
      <c r="P69" s="7"/>
      <c r="Q69" s="8">
        <v>296820</v>
      </c>
      <c r="R69" s="7"/>
      <c r="S69" s="8">
        <v>166933</v>
      </c>
      <c r="T69" s="7"/>
      <c r="U69" s="8">
        <v>66731</v>
      </c>
      <c r="V69" s="7"/>
      <c r="W69" s="33">
        <v>1590141</v>
      </c>
      <c r="X69" s="7"/>
      <c r="Y69" s="30">
        <v>298</v>
      </c>
      <c r="Z69" s="7"/>
      <c r="AA69" s="30">
        <v>234</v>
      </c>
      <c r="AB69" s="7"/>
      <c r="AC69" s="30">
        <v>166</v>
      </c>
      <c r="AD69" s="7"/>
      <c r="AE69" s="30">
        <v>94</v>
      </c>
      <c r="AF69" s="7"/>
      <c r="AG69" s="30">
        <v>33</v>
      </c>
      <c r="AI69" s="32">
        <v>825</v>
      </c>
      <c r="AK69" s="7" t="str">
        <f t="shared" si="1"/>
        <v>No</v>
      </c>
    </row>
    <row r="70" spans="1:37">
      <c r="A70" s="7" t="s">
        <v>436</v>
      </c>
      <c r="B70" s="7" t="s">
        <v>437</v>
      </c>
      <c r="C70" s="7" t="s">
        <v>61</v>
      </c>
      <c r="D70" s="302">
        <v>3022</v>
      </c>
      <c r="E70" s="297">
        <v>30022</v>
      </c>
      <c r="F70" s="7" t="s">
        <v>142</v>
      </c>
      <c r="G70" s="7" t="s">
        <v>137</v>
      </c>
      <c r="H70" s="8">
        <v>1733853</v>
      </c>
      <c r="I70" s="8">
        <v>933</v>
      </c>
      <c r="J70" s="7" t="s">
        <v>6</v>
      </c>
      <c r="K70" s="7" t="s">
        <v>138</v>
      </c>
      <c r="L70" s="8">
        <v>603</v>
      </c>
      <c r="M70" s="8">
        <v>2706788</v>
      </c>
      <c r="N70" s="7"/>
      <c r="O70" s="8">
        <v>967412</v>
      </c>
      <c r="P70" s="7"/>
      <c r="Q70" s="8">
        <v>254144</v>
      </c>
      <c r="R70" s="7"/>
      <c r="S70" s="8">
        <v>446855</v>
      </c>
      <c r="T70" s="7"/>
      <c r="U70" s="8">
        <v>46603</v>
      </c>
      <c r="V70" s="7"/>
      <c r="W70" s="33">
        <v>4421802</v>
      </c>
      <c r="X70" s="7"/>
      <c r="Y70" s="30">
        <v>1316.19</v>
      </c>
      <c r="Z70" s="7"/>
      <c r="AA70" s="30">
        <v>455.5</v>
      </c>
      <c r="AB70" s="7"/>
      <c r="AC70" s="30">
        <v>119.6</v>
      </c>
      <c r="AD70" s="7"/>
      <c r="AE70" s="30">
        <v>208.4</v>
      </c>
      <c r="AF70" s="7"/>
      <c r="AG70" s="30">
        <v>24.4</v>
      </c>
      <c r="AI70" s="32">
        <v>2124.09</v>
      </c>
      <c r="AK70" s="7" t="str">
        <f t="shared" si="1"/>
        <v>No</v>
      </c>
    </row>
    <row r="71" spans="1:37">
      <c r="A71" s="7" t="s">
        <v>436</v>
      </c>
      <c r="B71" s="7" t="s">
        <v>437</v>
      </c>
      <c r="C71" s="7" t="s">
        <v>61</v>
      </c>
      <c r="D71" s="302">
        <v>3022</v>
      </c>
      <c r="E71" s="297">
        <v>30022</v>
      </c>
      <c r="F71" s="7" t="s">
        <v>142</v>
      </c>
      <c r="G71" s="7" t="s">
        <v>137</v>
      </c>
      <c r="H71" s="8">
        <v>1733853</v>
      </c>
      <c r="I71" s="8">
        <v>933</v>
      </c>
      <c r="J71" s="7" t="s">
        <v>16</v>
      </c>
      <c r="K71" s="7" t="s">
        <v>138</v>
      </c>
      <c r="L71" s="8">
        <v>58</v>
      </c>
      <c r="M71" s="8">
        <v>275531</v>
      </c>
      <c r="N71" s="7"/>
      <c r="O71" s="8">
        <v>244127</v>
      </c>
      <c r="P71" s="7"/>
      <c r="Q71" s="8">
        <v>298859</v>
      </c>
      <c r="R71" s="7"/>
      <c r="S71" s="8">
        <v>35606</v>
      </c>
      <c r="T71" s="7"/>
      <c r="U71" s="8">
        <v>6961</v>
      </c>
      <c r="V71" s="7"/>
      <c r="W71" s="33">
        <v>861084</v>
      </c>
      <c r="X71" s="7"/>
      <c r="Y71" s="30">
        <v>133.97999999999999</v>
      </c>
      <c r="Z71" s="7"/>
      <c r="AA71" s="30">
        <v>114.9</v>
      </c>
      <c r="AB71" s="7"/>
      <c r="AC71" s="30">
        <v>140.69999999999999</v>
      </c>
      <c r="AD71" s="7"/>
      <c r="AE71" s="30">
        <v>16.5</v>
      </c>
      <c r="AF71" s="7"/>
      <c r="AG71" s="30">
        <v>3.6</v>
      </c>
      <c r="AI71" s="32">
        <v>409.68</v>
      </c>
      <c r="AK71" s="7" t="str">
        <f t="shared" si="1"/>
        <v>No</v>
      </c>
    </row>
    <row r="72" spans="1:37">
      <c r="A72" s="7" t="s">
        <v>436</v>
      </c>
      <c r="B72" s="7" t="s">
        <v>437</v>
      </c>
      <c r="C72" s="7" t="s">
        <v>61</v>
      </c>
      <c r="D72" s="302">
        <v>3022</v>
      </c>
      <c r="E72" s="297">
        <v>30022</v>
      </c>
      <c r="F72" s="7" t="s">
        <v>142</v>
      </c>
      <c r="G72" s="7" t="s">
        <v>137</v>
      </c>
      <c r="H72" s="8">
        <v>1733853</v>
      </c>
      <c r="I72" s="8">
        <v>933</v>
      </c>
      <c r="J72" s="7" t="s">
        <v>62</v>
      </c>
      <c r="K72" s="7" t="s">
        <v>138</v>
      </c>
      <c r="L72" s="8">
        <v>2</v>
      </c>
      <c r="M72" s="8">
        <v>8497</v>
      </c>
      <c r="N72" s="7"/>
      <c r="O72" s="8">
        <v>19</v>
      </c>
      <c r="P72" s="7"/>
      <c r="Q72" s="8">
        <v>8196</v>
      </c>
      <c r="R72" s="7"/>
      <c r="S72" s="8">
        <v>334</v>
      </c>
      <c r="T72" s="7"/>
      <c r="U72" s="8">
        <v>0</v>
      </c>
      <c r="V72" s="7"/>
      <c r="W72" s="33">
        <v>17046</v>
      </c>
      <c r="X72" s="7"/>
      <c r="Y72" s="30">
        <v>4.13</v>
      </c>
      <c r="Z72" s="7"/>
      <c r="AA72" s="30">
        <v>0.1</v>
      </c>
      <c r="AB72" s="7"/>
      <c r="AC72" s="30">
        <v>3.9</v>
      </c>
      <c r="AD72" s="7"/>
      <c r="AE72" s="30">
        <v>0.2</v>
      </c>
      <c r="AF72" s="7"/>
      <c r="AG72" s="30">
        <v>0</v>
      </c>
      <c r="AI72" s="32">
        <v>8.33</v>
      </c>
      <c r="AK72" s="7" t="str">
        <f t="shared" si="1"/>
        <v>No</v>
      </c>
    </row>
    <row r="73" spans="1:37">
      <c r="A73" s="7" t="s">
        <v>960</v>
      </c>
      <c r="B73" s="7" t="s">
        <v>376</v>
      </c>
      <c r="C73" s="7" t="s">
        <v>40</v>
      </c>
      <c r="D73" s="302">
        <v>5027</v>
      </c>
      <c r="E73" s="297">
        <v>50027</v>
      </c>
      <c r="F73" s="7" t="s">
        <v>194</v>
      </c>
      <c r="G73" s="7" t="s">
        <v>137</v>
      </c>
      <c r="H73" s="8">
        <v>2650890</v>
      </c>
      <c r="I73" s="8">
        <v>854</v>
      </c>
      <c r="J73" s="7" t="s">
        <v>16</v>
      </c>
      <c r="K73" s="7" t="s">
        <v>138</v>
      </c>
      <c r="L73" s="8">
        <v>76</v>
      </c>
      <c r="M73" s="8">
        <v>401235</v>
      </c>
      <c r="N73" s="7"/>
      <c r="O73" s="8">
        <v>182251</v>
      </c>
      <c r="P73" s="7"/>
      <c r="Q73" s="8">
        <v>169398</v>
      </c>
      <c r="R73" s="7"/>
      <c r="S73" s="8">
        <v>552896</v>
      </c>
      <c r="T73" s="7"/>
      <c r="U73" s="8">
        <v>128005</v>
      </c>
      <c r="V73" s="7"/>
      <c r="W73" s="33">
        <v>1433785</v>
      </c>
      <c r="X73" s="7"/>
      <c r="Y73" s="30">
        <v>201</v>
      </c>
      <c r="Z73" s="7"/>
      <c r="AA73" s="30">
        <v>99</v>
      </c>
      <c r="AB73" s="7"/>
      <c r="AC73" s="30">
        <v>86</v>
      </c>
      <c r="AD73" s="7"/>
      <c r="AE73" s="30">
        <v>297</v>
      </c>
      <c r="AF73" s="7"/>
      <c r="AG73" s="30">
        <v>64</v>
      </c>
      <c r="AI73" s="32">
        <v>747</v>
      </c>
      <c r="AK73" s="7" t="str">
        <f t="shared" si="1"/>
        <v>No</v>
      </c>
    </row>
    <row r="74" spans="1:37">
      <c r="A74" s="7" t="s">
        <v>960</v>
      </c>
      <c r="B74" s="7" t="s">
        <v>376</v>
      </c>
      <c r="C74" s="7" t="s">
        <v>40</v>
      </c>
      <c r="D74" s="302">
        <v>5027</v>
      </c>
      <c r="E74" s="297">
        <v>50027</v>
      </c>
      <c r="F74" s="7" t="s">
        <v>194</v>
      </c>
      <c r="G74" s="7" t="s">
        <v>137</v>
      </c>
      <c r="H74" s="8">
        <v>2650890</v>
      </c>
      <c r="I74" s="8">
        <v>854</v>
      </c>
      <c r="J74" s="7" t="s">
        <v>6</v>
      </c>
      <c r="K74" s="7" t="s">
        <v>138</v>
      </c>
      <c r="L74" s="8">
        <v>758</v>
      </c>
      <c r="M74" s="8">
        <v>3452565</v>
      </c>
      <c r="N74" s="7"/>
      <c r="O74" s="8">
        <v>816253</v>
      </c>
      <c r="P74" s="7"/>
      <c r="Q74" s="8">
        <v>244444</v>
      </c>
      <c r="R74" s="7"/>
      <c r="S74" s="8">
        <v>328575</v>
      </c>
      <c r="T74" s="7"/>
      <c r="U74" s="8">
        <v>61135</v>
      </c>
      <c r="V74" s="7"/>
      <c r="W74" s="33">
        <v>4902972</v>
      </c>
      <c r="X74" s="7"/>
      <c r="Y74" s="30">
        <v>1760</v>
      </c>
      <c r="Z74" s="7"/>
      <c r="AA74" s="30">
        <v>423</v>
      </c>
      <c r="AB74" s="7"/>
      <c r="AC74" s="30">
        <v>131</v>
      </c>
      <c r="AD74" s="7"/>
      <c r="AE74" s="30">
        <v>173</v>
      </c>
      <c r="AF74" s="7"/>
      <c r="AG74" s="30">
        <v>37</v>
      </c>
      <c r="AI74" s="32">
        <v>2524</v>
      </c>
      <c r="AK74" s="7" t="str">
        <f t="shared" si="1"/>
        <v>No</v>
      </c>
    </row>
    <row r="75" spans="1:37">
      <c r="A75" s="7" t="s">
        <v>379</v>
      </c>
      <c r="B75" s="7" t="s">
        <v>380</v>
      </c>
      <c r="C75" s="7" t="s">
        <v>28</v>
      </c>
      <c r="D75" s="302">
        <v>4022</v>
      </c>
      <c r="E75" s="297">
        <v>40022</v>
      </c>
      <c r="F75" s="7" t="s">
        <v>142</v>
      </c>
      <c r="G75" s="7" t="s">
        <v>137</v>
      </c>
      <c r="H75" s="8">
        <v>4515419</v>
      </c>
      <c r="I75" s="8">
        <v>846</v>
      </c>
      <c r="J75" s="7" t="s">
        <v>6</v>
      </c>
      <c r="K75" s="7" t="s">
        <v>138</v>
      </c>
      <c r="L75" s="8">
        <v>465</v>
      </c>
      <c r="M75" s="8">
        <v>2758940</v>
      </c>
      <c r="N75" s="7"/>
      <c r="O75" s="8">
        <v>692696</v>
      </c>
      <c r="P75" s="7"/>
      <c r="Q75" s="8">
        <v>171511</v>
      </c>
      <c r="R75" s="7"/>
      <c r="S75" s="8">
        <v>229169</v>
      </c>
      <c r="T75" s="7"/>
      <c r="U75" s="8">
        <v>135</v>
      </c>
      <c r="V75" s="7"/>
      <c r="W75" s="33">
        <v>3852451</v>
      </c>
      <c r="X75" s="7"/>
      <c r="Y75" s="30">
        <v>1560.14</v>
      </c>
      <c r="Z75" s="7"/>
      <c r="AA75" s="30">
        <v>326.99</v>
      </c>
      <c r="AB75" s="7"/>
      <c r="AC75" s="30">
        <v>87.61</v>
      </c>
      <c r="AD75" s="7"/>
      <c r="AE75" s="30">
        <v>95.14</v>
      </c>
      <c r="AF75" s="7"/>
      <c r="AG75" s="30">
        <v>0.12</v>
      </c>
      <c r="AI75" s="32">
        <v>2070</v>
      </c>
      <c r="AK75" s="7" t="str">
        <f t="shared" si="1"/>
        <v>No</v>
      </c>
    </row>
    <row r="76" spans="1:37">
      <c r="A76" s="7" t="s">
        <v>379</v>
      </c>
      <c r="B76" s="7" t="s">
        <v>380</v>
      </c>
      <c r="C76" s="7" t="s">
        <v>28</v>
      </c>
      <c r="D76" s="302">
        <v>4022</v>
      </c>
      <c r="E76" s="297">
        <v>40022</v>
      </c>
      <c r="F76" s="7" t="s">
        <v>142</v>
      </c>
      <c r="G76" s="7" t="s">
        <v>137</v>
      </c>
      <c r="H76" s="8">
        <v>4515419</v>
      </c>
      <c r="I76" s="8">
        <v>846</v>
      </c>
      <c r="J76" s="7" t="s">
        <v>15</v>
      </c>
      <c r="K76" s="7" t="s">
        <v>138</v>
      </c>
      <c r="L76" s="8">
        <v>212</v>
      </c>
      <c r="M76" s="8">
        <v>1524912</v>
      </c>
      <c r="N76" s="7"/>
      <c r="O76" s="8">
        <v>515364</v>
      </c>
      <c r="P76" s="7"/>
      <c r="Q76" s="8">
        <v>641988</v>
      </c>
      <c r="R76" s="7"/>
      <c r="S76" s="8">
        <v>289538</v>
      </c>
      <c r="T76" s="7"/>
      <c r="U76" s="8">
        <v>30500</v>
      </c>
      <c r="V76" s="7"/>
      <c r="W76" s="33">
        <v>3002302</v>
      </c>
      <c r="X76" s="7"/>
      <c r="Y76" s="30">
        <v>598.58000000000004</v>
      </c>
      <c r="Z76" s="7"/>
      <c r="AA76" s="30">
        <v>208.61</v>
      </c>
      <c r="AB76" s="7"/>
      <c r="AC76" s="30">
        <v>326.29000000000002</v>
      </c>
      <c r="AD76" s="7"/>
      <c r="AE76" s="30">
        <v>117.59</v>
      </c>
      <c r="AF76" s="7"/>
      <c r="AG76" s="30">
        <v>15</v>
      </c>
      <c r="AI76" s="32">
        <v>1266.07</v>
      </c>
      <c r="AK76" s="7" t="str">
        <f t="shared" si="1"/>
        <v>No</v>
      </c>
    </row>
    <row r="77" spans="1:37">
      <c r="A77" s="7" t="s">
        <v>534</v>
      </c>
      <c r="B77" s="7" t="s">
        <v>535</v>
      </c>
      <c r="C77" s="7" t="s">
        <v>68</v>
      </c>
      <c r="D77" s="302">
        <v>6011</v>
      </c>
      <c r="E77" s="297">
        <v>60011</v>
      </c>
      <c r="F77" s="7" t="s">
        <v>142</v>
      </c>
      <c r="G77" s="7" t="s">
        <v>137</v>
      </c>
      <c r="H77" s="8">
        <v>1758210</v>
      </c>
      <c r="I77" s="8">
        <v>824</v>
      </c>
      <c r="J77" s="7" t="s">
        <v>6</v>
      </c>
      <c r="K77" s="7" t="s">
        <v>138</v>
      </c>
      <c r="L77" s="8">
        <v>387</v>
      </c>
      <c r="M77" s="8">
        <v>2108872</v>
      </c>
      <c r="N77" s="7"/>
      <c r="O77" s="8">
        <v>470782</v>
      </c>
      <c r="P77" s="7"/>
      <c r="Q77" s="8">
        <v>183582</v>
      </c>
      <c r="R77" s="7"/>
      <c r="S77" s="8">
        <v>393072</v>
      </c>
      <c r="T77" s="7"/>
      <c r="U77" s="8">
        <v>0</v>
      </c>
      <c r="V77" s="7"/>
      <c r="W77" s="33">
        <v>3156308</v>
      </c>
      <c r="X77" s="7"/>
      <c r="Y77" s="30">
        <v>1069.05</v>
      </c>
      <c r="Z77" s="7"/>
      <c r="AA77" s="30">
        <v>269.62</v>
      </c>
      <c r="AB77" s="7"/>
      <c r="AC77" s="30">
        <v>107.59</v>
      </c>
      <c r="AD77" s="7"/>
      <c r="AE77" s="30">
        <v>209.48</v>
      </c>
      <c r="AF77" s="7"/>
      <c r="AG77" s="30">
        <v>0</v>
      </c>
      <c r="AI77" s="32">
        <v>1655.74</v>
      </c>
      <c r="AK77" s="7" t="str">
        <f t="shared" si="1"/>
        <v>No</v>
      </c>
    </row>
    <row r="78" spans="1:37">
      <c r="A78" s="7" t="s">
        <v>534</v>
      </c>
      <c r="B78" s="7" t="s">
        <v>535</v>
      </c>
      <c r="C78" s="7" t="s">
        <v>68</v>
      </c>
      <c r="D78" s="302">
        <v>6011</v>
      </c>
      <c r="E78" s="297">
        <v>60011</v>
      </c>
      <c r="F78" s="7" t="s">
        <v>142</v>
      </c>
      <c r="G78" s="7" t="s">
        <v>137</v>
      </c>
      <c r="H78" s="8">
        <v>1758210</v>
      </c>
      <c r="I78" s="8">
        <v>824</v>
      </c>
      <c r="J78" s="7" t="s">
        <v>9</v>
      </c>
      <c r="K78" s="7" t="s">
        <v>138</v>
      </c>
      <c r="L78" s="8">
        <v>105</v>
      </c>
      <c r="M78" s="8">
        <v>427511</v>
      </c>
      <c r="N78" s="7"/>
      <c r="O78" s="8">
        <v>43878</v>
      </c>
      <c r="P78" s="7"/>
      <c r="Q78" s="8">
        <v>4622</v>
      </c>
      <c r="R78" s="7"/>
      <c r="S78" s="8">
        <v>47646</v>
      </c>
      <c r="T78" s="7"/>
      <c r="U78" s="8">
        <v>0</v>
      </c>
      <c r="V78" s="7"/>
      <c r="W78" s="33">
        <v>523657</v>
      </c>
      <c r="X78" s="7"/>
      <c r="Y78" s="30">
        <v>216.84</v>
      </c>
      <c r="Z78" s="7"/>
      <c r="AA78" s="30">
        <v>21.12</v>
      </c>
      <c r="AB78" s="7"/>
      <c r="AC78" s="30">
        <v>2.57</v>
      </c>
      <c r="AD78" s="7"/>
      <c r="AE78" s="30">
        <v>26.94</v>
      </c>
      <c r="AF78" s="7"/>
      <c r="AG78" s="30">
        <v>0</v>
      </c>
      <c r="AI78" s="32">
        <v>267.47000000000003</v>
      </c>
      <c r="AK78" s="7" t="str">
        <f t="shared" si="1"/>
        <v>No</v>
      </c>
    </row>
    <row r="79" spans="1:37">
      <c r="A79" s="7" t="s">
        <v>941</v>
      </c>
      <c r="B79" s="7" t="s">
        <v>165</v>
      </c>
      <c r="C79" s="7" t="s">
        <v>12</v>
      </c>
      <c r="D79" s="302">
        <v>9014</v>
      </c>
      <c r="E79" s="297">
        <v>90014</v>
      </c>
      <c r="F79" s="7" t="s">
        <v>142</v>
      </c>
      <c r="G79" s="7" t="s">
        <v>137</v>
      </c>
      <c r="H79" s="8">
        <v>3281212</v>
      </c>
      <c r="I79" s="8">
        <v>794</v>
      </c>
      <c r="J79" s="7" t="s">
        <v>6</v>
      </c>
      <c r="K79" s="7" t="s">
        <v>138</v>
      </c>
      <c r="L79" s="8">
        <v>443</v>
      </c>
      <c r="M79" s="8">
        <v>2234279</v>
      </c>
      <c r="N79" s="7"/>
      <c r="O79" s="8">
        <v>567810</v>
      </c>
      <c r="P79" s="7"/>
      <c r="Q79" s="8">
        <v>80226</v>
      </c>
      <c r="R79" s="7"/>
      <c r="S79" s="8">
        <v>468528</v>
      </c>
      <c r="T79" s="7"/>
      <c r="U79" s="8">
        <v>0</v>
      </c>
      <c r="V79" s="7"/>
      <c r="W79" s="33">
        <v>3350843</v>
      </c>
      <c r="X79" s="7"/>
      <c r="Y79" s="30">
        <v>1433</v>
      </c>
      <c r="Z79" s="7"/>
      <c r="AA79" s="30">
        <v>352</v>
      </c>
      <c r="AB79" s="7"/>
      <c r="AC79" s="30">
        <v>45</v>
      </c>
      <c r="AD79" s="7"/>
      <c r="AE79" s="30">
        <v>265</v>
      </c>
      <c r="AF79" s="7"/>
      <c r="AG79" s="30">
        <v>0</v>
      </c>
      <c r="AI79" s="32">
        <v>2095</v>
      </c>
      <c r="AK79" s="7" t="str">
        <f t="shared" si="1"/>
        <v>No</v>
      </c>
    </row>
    <row r="80" spans="1:37">
      <c r="A80" s="7" t="s">
        <v>941</v>
      </c>
      <c r="B80" s="7" t="s">
        <v>165</v>
      </c>
      <c r="C80" s="7" t="s">
        <v>12</v>
      </c>
      <c r="D80" s="302">
        <v>9014</v>
      </c>
      <c r="E80" s="297">
        <v>90014</v>
      </c>
      <c r="F80" s="7" t="s">
        <v>142</v>
      </c>
      <c r="G80" s="7" t="s">
        <v>137</v>
      </c>
      <c r="H80" s="8">
        <v>3281212</v>
      </c>
      <c r="I80" s="8">
        <v>794</v>
      </c>
      <c r="J80" s="7" t="s">
        <v>13</v>
      </c>
      <c r="K80" s="7" t="s">
        <v>138</v>
      </c>
      <c r="L80" s="8">
        <v>121</v>
      </c>
      <c r="M80" s="8">
        <v>174834</v>
      </c>
      <c r="N80" s="7"/>
      <c r="O80" s="8">
        <v>50336</v>
      </c>
      <c r="P80" s="7"/>
      <c r="Q80" s="8">
        <v>6505</v>
      </c>
      <c r="R80" s="7"/>
      <c r="S80" s="8">
        <v>35297</v>
      </c>
      <c r="T80" s="7"/>
      <c r="U80" s="8">
        <v>0</v>
      </c>
      <c r="V80" s="7"/>
      <c r="W80" s="33">
        <v>266972</v>
      </c>
      <c r="X80" s="7"/>
      <c r="Y80" s="30">
        <v>113</v>
      </c>
      <c r="Z80" s="7"/>
      <c r="AA80" s="30">
        <v>29</v>
      </c>
      <c r="AB80" s="7"/>
      <c r="AC80" s="30">
        <v>4</v>
      </c>
      <c r="AD80" s="7"/>
      <c r="AE80" s="30">
        <v>22</v>
      </c>
      <c r="AF80" s="7"/>
      <c r="AG80" s="30">
        <v>0</v>
      </c>
      <c r="AI80" s="32">
        <v>168</v>
      </c>
      <c r="AK80" s="7" t="str">
        <f t="shared" si="1"/>
        <v>No</v>
      </c>
    </row>
    <row r="81" spans="1:37">
      <c r="A81" s="7" t="s">
        <v>462</v>
      </c>
      <c r="B81" s="7" t="s">
        <v>463</v>
      </c>
      <c r="C81" s="7" t="s">
        <v>12</v>
      </c>
      <c r="D81" s="302">
        <v>9026</v>
      </c>
      <c r="E81" s="297">
        <v>90026</v>
      </c>
      <c r="F81" s="7" t="s">
        <v>142</v>
      </c>
      <c r="G81" s="7" t="s">
        <v>137</v>
      </c>
      <c r="H81" s="8">
        <v>2956746</v>
      </c>
      <c r="I81" s="8">
        <v>793</v>
      </c>
      <c r="J81" s="7" t="s">
        <v>16</v>
      </c>
      <c r="K81" s="7" t="s">
        <v>138</v>
      </c>
      <c r="L81" s="8">
        <v>97</v>
      </c>
      <c r="M81" s="8">
        <v>299471</v>
      </c>
      <c r="N81" s="7"/>
      <c r="O81" s="8">
        <v>190947</v>
      </c>
      <c r="P81" s="7"/>
      <c r="Q81" s="8">
        <v>240566</v>
      </c>
      <c r="R81" s="7"/>
      <c r="S81" s="8">
        <v>11356</v>
      </c>
      <c r="T81" s="7"/>
      <c r="U81" s="8">
        <v>5783</v>
      </c>
      <c r="V81" s="7"/>
      <c r="W81" s="33">
        <v>748123</v>
      </c>
      <c r="X81" s="7"/>
      <c r="Y81" s="30">
        <v>154</v>
      </c>
      <c r="Z81" s="7"/>
      <c r="AA81" s="30">
        <v>97.58</v>
      </c>
      <c r="AB81" s="7"/>
      <c r="AC81" s="30">
        <v>119</v>
      </c>
      <c r="AD81" s="7"/>
      <c r="AE81" s="30">
        <v>6.21</v>
      </c>
      <c r="AF81" s="7"/>
      <c r="AG81" s="30">
        <v>3.21</v>
      </c>
      <c r="AI81" s="32">
        <v>380</v>
      </c>
      <c r="AK81" s="7" t="str">
        <f t="shared" si="1"/>
        <v>No</v>
      </c>
    </row>
    <row r="82" spans="1:37">
      <c r="A82" s="7" t="s">
        <v>462</v>
      </c>
      <c r="B82" s="7" t="s">
        <v>463</v>
      </c>
      <c r="C82" s="7" t="s">
        <v>12</v>
      </c>
      <c r="D82" s="302">
        <v>9026</v>
      </c>
      <c r="E82" s="297">
        <v>90026</v>
      </c>
      <c r="F82" s="7" t="s">
        <v>142</v>
      </c>
      <c r="G82" s="7" t="s">
        <v>137</v>
      </c>
      <c r="H82" s="8">
        <v>2956746</v>
      </c>
      <c r="I82" s="8">
        <v>793</v>
      </c>
      <c r="J82" s="7" t="s">
        <v>6</v>
      </c>
      <c r="K82" s="7" t="s">
        <v>138</v>
      </c>
      <c r="L82" s="8">
        <v>232</v>
      </c>
      <c r="M82" s="8">
        <v>1146635</v>
      </c>
      <c r="N82" s="7"/>
      <c r="O82" s="8">
        <v>332033</v>
      </c>
      <c r="P82" s="7"/>
      <c r="Q82" s="8">
        <v>7089</v>
      </c>
      <c r="R82" s="7"/>
      <c r="S82" s="8">
        <v>38169</v>
      </c>
      <c r="T82" s="7"/>
      <c r="U82" s="8">
        <v>3282</v>
      </c>
      <c r="V82" s="7"/>
      <c r="W82" s="33">
        <v>1527208</v>
      </c>
      <c r="X82" s="7"/>
      <c r="Y82" s="30">
        <v>591</v>
      </c>
      <c r="Z82" s="7"/>
      <c r="AA82" s="30">
        <v>184</v>
      </c>
      <c r="AB82" s="7"/>
      <c r="AC82" s="30">
        <v>5</v>
      </c>
      <c r="AD82" s="7"/>
      <c r="AE82" s="30">
        <v>20.89</v>
      </c>
      <c r="AF82" s="7"/>
      <c r="AG82" s="30">
        <v>2.11</v>
      </c>
      <c r="AI82" s="32">
        <v>803</v>
      </c>
      <c r="AK82" s="7" t="str">
        <f t="shared" si="1"/>
        <v>No</v>
      </c>
    </row>
    <row r="83" spans="1:37">
      <c r="A83" s="7" t="s">
        <v>604</v>
      </c>
      <c r="B83" s="7" t="s">
        <v>605</v>
      </c>
      <c r="C83" s="7" t="s">
        <v>12</v>
      </c>
      <c r="D83" s="302">
        <v>9230</v>
      </c>
      <c r="E83" s="297">
        <v>90230</v>
      </c>
      <c r="F83" s="7" t="s">
        <v>140</v>
      </c>
      <c r="G83" s="7" t="s">
        <v>137</v>
      </c>
      <c r="H83" s="8">
        <v>87941</v>
      </c>
      <c r="I83" s="8">
        <v>685</v>
      </c>
      <c r="J83" s="7" t="s">
        <v>7</v>
      </c>
      <c r="K83" s="7" t="s">
        <v>138</v>
      </c>
      <c r="L83" s="8">
        <v>685</v>
      </c>
      <c r="M83" s="8">
        <v>9352</v>
      </c>
      <c r="N83" s="7"/>
      <c r="O83" s="8">
        <v>15096</v>
      </c>
      <c r="P83" s="7"/>
      <c r="Q83" s="8">
        <v>0</v>
      </c>
      <c r="R83" s="7"/>
      <c r="S83" s="8">
        <v>42149</v>
      </c>
      <c r="T83" s="7"/>
      <c r="U83" s="8">
        <v>0</v>
      </c>
      <c r="V83" s="7"/>
      <c r="W83" s="33">
        <v>66597</v>
      </c>
      <c r="X83" s="7"/>
      <c r="Y83" s="30">
        <v>4</v>
      </c>
      <c r="Z83" s="7"/>
      <c r="AA83" s="30">
        <v>6</v>
      </c>
      <c r="AB83" s="7"/>
      <c r="AC83" s="30">
        <v>0</v>
      </c>
      <c r="AD83" s="7"/>
      <c r="AE83" s="30">
        <v>17</v>
      </c>
      <c r="AF83" s="7"/>
      <c r="AG83" s="30">
        <v>0</v>
      </c>
      <c r="AI83" s="32">
        <v>27</v>
      </c>
      <c r="AK83" s="7" t="str">
        <f t="shared" si="1"/>
        <v>No</v>
      </c>
    </row>
    <row r="84" spans="1:37">
      <c r="A84" s="7" t="s">
        <v>480</v>
      </c>
      <c r="B84" s="7" t="s">
        <v>288</v>
      </c>
      <c r="C84" s="7" t="s">
        <v>73</v>
      </c>
      <c r="D84" s="302">
        <v>29</v>
      </c>
      <c r="E84" s="297">
        <v>29</v>
      </c>
      <c r="F84" s="7" t="s">
        <v>142</v>
      </c>
      <c r="G84" s="7" t="s">
        <v>137</v>
      </c>
      <c r="H84" s="8">
        <v>3059393</v>
      </c>
      <c r="I84" s="8">
        <v>648</v>
      </c>
      <c r="J84" s="7" t="s">
        <v>13</v>
      </c>
      <c r="K84" s="7" t="s">
        <v>138</v>
      </c>
      <c r="L84" s="8">
        <v>43</v>
      </c>
      <c r="M84" s="8">
        <v>127402</v>
      </c>
      <c r="N84" s="7"/>
      <c r="O84" s="8">
        <v>28018</v>
      </c>
      <c r="P84" s="7"/>
      <c r="Q84" s="8">
        <v>4233</v>
      </c>
      <c r="R84" s="7"/>
      <c r="S84" s="8">
        <v>27752</v>
      </c>
      <c r="T84" s="7"/>
      <c r="U84" s="8">
        <v>1884</v>
      </c>
      <c r="V84" s="7"/>
      <c r="W84" s="33">
        <v>189289</v>
      </c>
      <c r="X84" s="7"/>
      <c r="Y84" s="30">
        <v>70.41</v>
      </c>
      <c r="Z84" s="7"/>
      <c r="AA84" s="30">
        <v>16.63</v>
      </c>
      <c r="AB84" s="7"/>
      <c r="AC84" s="30">
        <v>2.37</v>
      </c>
      <c r="AD84" s="7"/>
      <c r="AE84" s="30">
        <v>16.399999999999999</v>
      </c>
      <c r="AF84" s="7"/>
      <c r="AG84" s="30">
        <v>1.08</v>
      </c>
      <c r="AI84" s="32">
        <v>106.89</v>
      </c>
      <c r="AK84" s="7" t="str">
        <f t="shared" si="1"/>
        <v>No</v>
      </c>
    </row>
    <row r="85" spans="1:37">
      <c r="A85" s="7" t="s">
        <v>480</v>
      </c>
      <c r="B85" s="7" t="s">
        <v>288</v>
      </c>
      <c r="C85" s="7" t="s">
        <v>73</v>
      </c>
      <c r="D85" s="302">
        <v>29</v>
      </c>
      <c r="E85" s="297">
        <v>29</v>
      </c>
      <c r="F85" s="7" t="s">
        <v>142</v>
      </c>
      <c r="G85" s="7" t="s">
        <v>137</v>
      </c>
      <c r="H85" s="8">
        <v>3059393</v>
      </c>
      <c r="I85" s="8">
        <v>648</v>
      </c>
      <c r="J85" s="7" t="s">
        <v>7</v>
      </c>
      <c r="K85" s="7" t="s">
        <v>138</v>
      </c>
      <c r="L85" s="8">
        <v>394</v>
      </c>
      <c r="M85" s="8">
        <v>14285</v>
      </c>
      <c r="N85" s="7"/>
      <c r="O85" s="8">
        <v>8583</v>
      </c>
      <c r="P85" s="7"/>
      <c r="Q85" s="8">
        <v>1715</v>
      </c>
      <c r="R85" s="7"/>
      <c r="S85" s="8">
        <v>11895</v>
      </c>
      <c r="T85" s="7"/>
      <c r="U85" s="8">
        <v>265</v>
      </c>
      <c r="V85" s="7"/>
      <c r="W85" s="33">
        <v>36743</v>
      </c>
      <c r="X85" s="7"/>
      <c r="Y85" s="30">
        <v>6.8</v>
      </c>
      <c r="Z85" s="7"/>
      <c r="AA85" s="30">
        <v>6.15</v>
      </c>
      <c r="AB85" s="7"/>
      <c r="AC85" s="30">
        <v>0.95</v>
      </c>
      <c r="AD85" s="7"/>
      <c r="AE85" s="30">
        <v>7</v>
      </c>
      <c r="AF85" s="7"/>
      <c r="AG85" s="30">
        <v>0.15</v>
      </c>
      <c r="AI85" s="32">
        <v>21.05</v>
      </c>
      <c r="AK85" s="7" t="str">
        <f t="shared" si="1"/>
        <v>No</v>
      </c>
    </row>
    <row r="86" spans="1:37">
      <c r="A86" s="7" t="s">
        <v>480</v>
      </c>
      <c r="B86" s="7" t="s">
        <v>288</v>
      </c>
      <c r="C86" s="7" t="s">
        <v>73</v>
      </c>
      <c r="D86" s="302">
        <v>29</v>
      </c>
      <c r="E86" s="297">
        <v>29</v>
      </c>
      <c r="F86" s="7" t="s">
        <v>142</v>
      </c>
      <c r="G86" s="7" t="s">
        <v>137</v>
      </c>
      <c r="H86" s="8">
        <v>3059393</v>
      </c>
      <c r="I86" s="8">
        <v>648</v>
      </c>
      <c r="J86" s="7" t="s">
        <v>6</v>
      </c>
      <c r="K86" s="7" t="s">
        <v>138</v>
      </c>
      <c r="L86" s="8">
        <v>114</v>
      </c>
      <c r="M86" s="8">
        <v>704803</v>
      </c>
      <c r="N86" s="7"/>
      <c r="O86" s="8">
        <v>116300</v>
      </c>
      <c r="P86" s="7"/>
      <c r="Q86" s="8">
        <v>22843</v>
      </c>
      <c r="R86" s="7"/>
      <c r="S86" s="8">
        <v>149026</v>
      </c>
      <c r="T86" s="7"/>
      <c r="U86" s="8">
        <v>10064</v>
      </c>
      <c r="V86" s="7"/>
      <c r="W86" s="33">
        <v>1003036</v>
      </c>
      <c r="X86" s="7"/>
      <c r="Y86" s="30">
        <v>390.1</v>
      </c>
      <c r="Z86" s="7"/>
      <c r="AA86" s="30">
        <v>68.69</v>
      </c>
      <c r="AB86" s="7"/>
      <c r="AC86" s="30">
        <v>12.81</v>
      </c>
      <c r="AD86" s="7"/>
      <c r="AE86" s="30">
        <v>88.09</v>
      </c>
      <c r="AF86" s="7"/>
      <c r="AG86" s="30">
        <v>5.78</v>
      </c>
      <c r="AI86" s="32">
        <v>565.47</v>
      </c>
      <c r="AK86" s="7" t="str">
        <f t="shared" si="1"/>
        <v>No</v>
      </c>
    </row>
    <row r="87" spans="1:37">
      <c r="A87" s="7" t="s">
        <v>469</v>
      </c>
      <c r="B87" s="7" t="s">
        <v>470</v>
      </c>
      <c r="C87" s="7" t="s">
        <v>12</v>
      </c>
      <c r="D87" s="302">
        <v>9013</v>
      </c>
      <c r="E87" s="297">
        <v>90013</v>
      </c>
      <c r="F87" s="7" t="s">
        <v>142</v>
      </c>
      <c r="G87" s="7" t="s">
        <v>137</v>
      </c>
      <c r="H87" s="8">
        <v>1664496</v>
      </c>
      <c r="I87" s="8">
        <v>642</v>
      </c>
      <c r="J87" s="7" t="s">
        <v>16</v>
      </c>
      <c r="K87" s="7" t="s">
        <v>138</v>
      </c>
      <c r="L87" s="8">
        <v>61</v>
      </c>
      <c r="M87" s="8">
        <v>397749</v>
      </c>
      <c r="N87" s="7"/>
      <c r="O87" s="8">
        <v>217527</v>
      </c>
      <c r="P87" s="7"/>
      <c r="Q87" s="8">
        <v>213675</v>
      </c>
      <c r="R87" s="7"/>
      <c r="S87" s="8">
        <v>131525</v>
      </c>
      <c r="T87" s="7"/>
      <c r="U87" s="8">
        <v>178164</v>
      </c>
      <c r="V87" s="7"/>
      <c r="W87" s="33">
        <v>1138640</v>
      </c>
      <c r="X87" s="7"/>
      <c r="Y87" s="30">
        <v>229</v>
      </c>
      <c r="Z87" s="7"/>
      <c r="AA87" s="30">
        <v>121</v>
      </c>
      <c r="AB87" s="7"/>
      <c r="AC87" s="30">
        <v>128</v>
      </c>
      <c r="AD87" s="7"/>
      <c r="AE87" s="30">
        <v>71</v>
      </c>
      <c r="AF87" s="7"/>
      <c r="AG87" s="30">
        <v>108</v>
      </c>
      <c r="AI87" s="32">
        <v>657</v>
      </c>
      <c r="AK87" s="7" t="str">
        <f t="shared" si="1"/>
        <v>No</v>
      </c>
    </row>
    <row r="88" spans="1:37">
      <c r="A88" s="7" t="s">
        <v>469</v>
      </c>
      <c r="B88" s="7" t="s">
        <v>470</v>
      </c>
      <c r="C88" s="7" t="s">
        <v>12</v>
      </c>
      <c r="D88" s="302">
        <v>9013</v>
      </c>
      <c r="E88" s="297">
        <v>90013</v>
      </c>
      <c r="F88" s="7" t="s">
        <v>142</v>
      </c>
      <c r="G88" s="7" t="s">
        <v>137</v>
      </c>
      <c r="H88" s="8">
        <v>1664496</v>
      </c>
      <c r="I88" s="8">
        <v>642</v>
      </c>
      <c r="J88" s="7" t="s">
        <v>6</v>
      </c>
      <c r="K88" s="7" t="s">
        <v>138</v>
      </c>
      <c r="L88" s="8">
        <v>384</v>
      </c>
      <c r="M88" s="8">
        <v>2058749</v>
      </c>
      <c r="N88" s="7"/>
      <c r="O88" s="8">
        <v>556405</v>
      </c>
      <c r="P88" s="7"/>
      <c r="Q88" s="8">
        <v>82139</v>
      </c>
      <c r="R88" s="7"/>
      <c r="S88" s="8">
        <v>227866</v>
      </c>
      <c r="T88" s="7"/>
      <c r="U88" s="8">
        <v>178164</v>
      </c>
      <c r="V88" s="7"/>
      <c r="W88" s="33">
        <v>3103323</v>
      </c>
      <c r="X88" s="7"/>
      <c r="Y88" s="30">
        <v>1051</v>
      </c>
      <c r="Z88" s="7"/>
      <c r="AA88" s="30">
        <v>286</v>
      </c>
      <c r="AB88" s="7"/>
      <c r="AC88" s="30">
        <v>45</v>
      </c>
      <c r="AD88" s="7"/>
      <c r="AE88" s="30">
        <v>124</v>
      </c>
      <c r="AF88" s="7"/>
      <c r="AG88" s="30">
        <v>109</v>
      </c>
      <c r="AI88" s="32">
        <v>1615</v>
      </c>
      <c r="AK88" s="7" t="str">
        <f t="shared" si="1"/>
        <v>No</v>
      </c>
    </row>
    <row r="89" spans="1:37">
      <c r="A89" s="7" t="s">
        <v>209</v>
      </c>
      <c r="B89" s="7" t="s">
        <v>210</v>
      </c>
      <c r="C89" s="7" t="s">
        <v>26</v>
      </c>
      <c r="D89" s="302">
        <v>4035</v>
      </c>
      <c r="E89" s="297">
        <v>40035</v>
      </c>
      <c r="F89" s="7" t="s">
        <v>142</v>
      </c>
      <c r="G89" s="7" t="s">
        <v>137</v>
      </c>
      <c r="H89" s="8">
        <v>1510516</v>
      </c>
      <c r="I89" s="8">
        <v>603</v>
      </c>
      <c r="J89" s="7" t="s">
        <v>6</v>
      </c>
      <c r="K89" s="7" t="s">
        <v>138</v>
      </c>
      <c r="L89" s="8">
        <v>247</v>
      </c>
      <c r="M89" s="8">
        <v>1398024</v>
      </c>
      <c r="N89" s="7"/>
      <c r="O89" s="8">
        <v>257475</v>
      </c>
      <c r="P89" s="7"/>
      <c r="Q89" s="8">
        <v>66625</v>
      </c>
      <c r="R89" s="7"/>
      <c r="S89" s="8">
        <v>223723</v>
      </c>
      <c r="T89" s="7"/>
      <c r="U89" s="8">
        <v>0</v>
      </c>
      <c r="V89" s="7"/>
      <c r="W89" s="33">
        <v>1945847</v>
      </c>
      <c r="X89" s="7"/>
      <c r="Y89" s="30">
        <v>718</v>
      </c>
      <c r="Z89" s="7"/>
      <c r="AA89" s="30">
        <v>131.5</v>
      </c>
      <c r="AB89" s="7"/>
      <c r="AC89" s="30">
        <v>35</v>
      </c>
      <c r="AD89" s="7"/>
      <c r="AE89" s="30">
        <v>121.5</v>
      </c>
      <c r="AF89" s="7"/>
      <c r="AG89" s="30">
        <v>0</v>
      </c>
      <c r="AI89" s="32">
        <v>1006</v>
      </c>
      <c r="AK89" s="7" t="str">
        <f t="shared" si="1"/>
        <v>No</v>
      </c>
    </row>
    <row r="90" spans="1:37">
      <c r="A90" s="7" t="s">
        <v>209</v>
      </c>
      <c r="B90" s="7" t="s">
        <v>210</v>
      </c>
      <c r="C90" s="7" t="s">
        <v>26</v>
      </c>
      <c r="D90" s="302">
        <v>4035</v>
      </c>
      <c r="E90" s="297">
        <v>40035</v>
      </c>
      <c r="F90" s="7" t="s">
        <v>142</v>
      </c>
      <c r="G90" s="7" t="s">
        <v>137</v>
      </c>
      <c r="H90" s="8">
        <v>1510516</v>
      </c>
      <c r="I90" s="8">
        <v>603</v>
      </c>
      <c r="J90" s="7" t="s">
        <v>17</v>
      </c>
      <c r="K90" s="7" t="s">
        <v>138</v>
      </c>
      <c r="L90" s="8">
        <v>14</v>
      </c>
      <c r="M90" s="8">
        <v>71227</v>
      </c>
      <c r="N90" s="7"/>
      <c r="O90" s="8">
        <v>6855</v>
      </c>
      <c r="P90" s="7"/>
      <c r="Q90" s="8">
        <v>3674</v>
      </c>
      <c r="R90" s="7"/>
      <c r="S90" s="8">
        <v>9212</v>
      </c>
      <c r="T90" s="7"/>
      <c r="U90" s="8">
        <v>0</v>
      </c>
      <c r="V90" s="7"/>
      <c r="W90" s="33">
        <v>90968</v>
      </c>
      <c r="X90" s="7"/>
      <c r="Y90" s="30">
        <v>34</v>
      </c>
      <c r="Z90" s="7"/>
      <c r="AA90" s="30">
        <v>3.5</v>
      </c>
      <c r="AB90" s="7"/>
      <c r="AC90" s="30">
        <v>2</v>
      </c>
      <c r="AD90" s="7"/>
      <c r="AE90" s="30">
        <v>5</v>
      </c>
      <c r="AF90" s="7"/>
      <c r="AG90" s="30">
        <v>0</v>
      </c>
      <c r="AI90" s="32">
        <v>44.5</v>
      </c>
      <c r="AK90" s="7" t="str">
        <f t="shared" si="1"/>
        <v>No</v>
      </c>
    </row>
    <row r="91" spans="1:37">
      <c r="A91" s="7" t="s">
        <v>464</v>
      </c>
      <c r="B91" s="7" t="s">
        <v>165</v>
      </c>
      <c r="C91" s="7" t="s">
        <v>12</v>
      </c>
      <c r="D91" s="302">
        <v>9003</v>
      </c>
      <c r="E91" s="297">
        <v>90003</v>
      </c>
      <c r="F91" s="7" t="s">
        <v>142</v>
      </c>
      <c r="G91" s="7" t="s">
        <v>137</v>
      </c>
      <c r="H91" s="8">
        <v>3281212</v>
      </c>
      <c r="I91" s="8">
        <v>566</v>
      </c>
      <c r="J91" s="7" t="s">
        <v>961</v>
      </c>
      <c r="K91" s="7" t="s">
        <v>138</v>
      </c>
      <c r="L91" s="8">
        <v>7</v>
      </c>
      <c r="M91" s="8">
        <v>6236</v>
      </c>
      <c r="N91" s="7"/>
      <c r="O91" s="8">
        <v>1867</v>
      </c>
      <c r="P91" s="7"/>
      <c r="Q91" s="8">
        <v>2224</v>
      </c>
      <c r="R91" s="7"/>
      <c r="S91" s="8">
        <v>1565</v>
      </c>
      <c r="T91" s="7"/>
      <c r="U91" s="8">
        <v>0</v>
      </c>
      <c r="V91" s="7"/>
      <c r="W91" s="33">
        <v>11892</v>
      </c>
      <c r="X91" s="7"/>
      <c r="Y91" s="30">
        <v>31</v>
      </c>
      <c r="Z91" s="7"/>
      <c r="AA91" s="30">
        <v>9</v>
      </c>
      <c r="AB91" s="7"/>
      <c r="AC91" s="30">
        <v>12</v>
      </c>
      <c r="AD91" s="7"/>
      <c r="AE91" s="30">
        <v>9</v>
      </c>
      <c r="AF91" s="7"/>
      <c r="AG91" s="30">
        <v>0</v>
      </c>
      <c r="AI91" s="32">
        <v>61</v>
      </c>
      <c r="AK91" s="7" t="str">
        <f t="shared" si="1"/>
        <v>No</v>
      </c>
    </row>
    <row r="92" spans="1:37">
      <c r="A92" s="7" t="s">
        <v>464</v>
      </c>
      <c r="B92" s="7" t="s">
        <v>165</v>
      </c>
      <c r="C92" s="7" t="s">
        <v>12</v>
      </c>
      <c r="D92" s="302">
        <v>9003</v>
      </c>
      <c r="E92" s="297">
        <v>90003</v>
      </c>
      <c r="F92" s="7" t="s">
        <v>142</v>
      </c>
      <c r="G92" s="7" t="s">
        <v>137</v>
      </c>
      <c r="H92" s="8">
        <v>3281212</v>
      </c>
      <c r="I92" s="8">
        <v>566</v>
      </c>
      <c r="J92" s="7" t="s">
        <v>15</v>
      </c>
      <c r="K92" s="7" t="s">
        <v>138</v>
      </c>
      <c r="L92" s="8">
        <v>556</v>
      </c>
      <c r="M92" s="8">
        <v>2361486</v>
      </c>
      <c r="N92" s="7"/>
      <c r="O92" s="8">
        <v>1133789</v>
      </c>
      <c r="P92" s="7"/>
      <c r="Q92" s="8">
        <v>1353127</v>
      </c>
      <c r="R92" s="7"/>
      <c r="S92" s="8">
        <v>795519</v>
      </c>
      <c r="T92" s="7"/>
      <c r="U92" s="8">
        <v>1182002</v>
      </c>
      <c r="V92" s="7"/>
      <c r="W92" s="33">
        <v>6825923</v>
      </c>
      <c r="X92" s="7"/>
      <c r="Y92" s="30">
        <v>1236</v>
      </c>
      <c r="Z92" s="7"/>
      <c r="AA92" s="30">
        <v>626</v>
      </c>
      <c r="AB92" s="7"/>
      <c r="AC92" s="30">
        <v>720.7</v>
      </c>
      <c r="AD92" s="7"/>
      <c r="AE92" s="30">
        <v>434.7</v>
      </c>
      <c r="AF92" s="7"/>
      <c r="AG92" s="30">
        <v>654</v>
      </c>
      <c r="AI92" s="32">
        <v>3671.4</v>
      </c>
      <c r="AK92" s="7" t="str">
        <f t="shared" si="1"/>
        <v>No</v>
      </c>
    </row>
    <row r="93" spans="1:37">
      <c r="A93" s="7" t="s">
        <v>428</v>
      </c>
      <c r="B93" s="7" t="s">
        <v>429</v>
      </c>
      <c r="C93" s="7" t="s">
        <v>73</v>
      </c>
      <c r="D93" s="302">
        <v>3</v>
      </c>
      <c r="E93" s="297">
        <v>3</v>
      </c>
      <c r="F93" s="7" t="s">
        <v>142</v>
      </c>
      <c r="G93" s="7" t="s">
        <v>137</v>
      </c>
      <c r="H93" s="8">
        <v>3059393</v>
      </c>
      <c r="I93" s="8">
        <v>531</v>
      </c>
      <c r="J93" s="7" t="s">
        <v>7</v>
      </c>
      <c r="K93" s="7" t="s">
        <v>138</v>
      </c>
      <c r="L93" s="8">
        <v>321</v>
      </c>
      <c r="M93" s="8">
        <v>13615</v>
      </c>
      <c r="N93" s="7"/>
      <c r="O93" s="8">
        <v>13726</v>
      </c>
      <c r="P93" s="7"/>
      <c r="Q93" s="8">
        <v>2475</v>
      </c>
      <c r="R93" s="7"/>
      <c r="S93" s="8">
        <v>8312</v>
      </c>
      <c r="T93" s="7"/>
      <c r="U93" s="8">
        <v>0</v>
      </c>
      <c r="V93" s="7"/>
      <c r="W93" s="33">
        <v>38128</v>
      </c>
      <c r="X93" s="7"/>
      <c r="Y93" s="30">
        <v>8.1</v>
      </c>
      <c r="Z93" s="7"/>
      <c r="AA93" s="30">
        <v>7.61</v>
      </c>
      <c r="AB93" s="7"/>
      <c r="AC93" s="30">
        <v>1.41</v>
      </c>
      <c r="AD93" s="7"/>
      <c r="AE93" s="30">
        <v>4.54</v>
      </c>
      <c r="AF93" s="7"/>
      <c r="AG93" s="30">
        <v>0</v>
      </c>
      <c r="AI93" s="32">
        <v>21.66</v>
      </c>
      <c r="AK93" s="7" t="str">
        <f t="shared" si="1"/>
        <v>No</v>
      </c>
    </row>
    <row r="94" spans="1:37">
      <c r="A94" s="7" t="s">
        <v>428</v>
      </c>
      <c r="B94" s="7" t="s">
        <v>429</v>
      </c>
      <c r="C94" s="7" t="s">
        <v>73</v>
      </c>
      <c r="D94" s="302">
        <v>3</v>
      </c>
      <c r="E94" s="297">
        <v>3</v>
      </c>
      <c r="F94" s="7" t="s">
        <v>142</v>
      </c>
      <c r="G94" s="7" t="s">
        <v>137</v>
      </c>
      <c r="H94" s="8">
        <v>3059393</v>
      </c>
      <c r="I94" s="8">
        <v>531</v>
      </c>
      <c r="J94" s="7" t="s">
        <v>9</v>
      </c>
      <c r="K94" s="7" t="s">
        <v>138</v>
      </c>
      <c r="L94" s="8">
        <v>31</v>
      </c>
      <c r="M94" s="8">
        <v>67401</v>
      </c>
      <c r="N94" s="7"/>
      <c r="O94" s="8">
        <v>1790</v>
      </c>
      <c r="P94" s="7"/>
      <c r="Q94" s="8">
        <v>1174</v>
      </c>
      <c r="R94" s="7"/>
      <c r="S94" s="8">
        <v>14735</v>
      </c>
      <c r="T94" s="7"/>
      <c r="U94" s="8">
        <v>0</v>
      </c>
      <c r="V94" s="7"/>
      <c r="W94" s="33">
        <v>85100</v>
      </c>
      <c r="X94" s="7"/>
      <c r="Y94" s="30">
        <v>35.020000000000003</v>
      </c>
      <c r="Z94" s="7"/>
      <c r="AA94" s="30">
        <v>0.99</v>
      </c>
      <c r="AB94" s="7"/>
      <c r="AC94" s="30">
        <v>0.59</v>
      </c>
      <c r="AD94" s="7"/>
      <c r="AE94" s="30">
        <v>8.19</v>
      </c>
      <c r="AF94" s="7"/>
      <c r="AG94" s="30">
        <v>0</v>
      </c>
      <c r="AI94" s="32">
        <v>44.79</v>
      </c>
      <c r="AK94" s="7" t="str">
        <f t="shared" si="1"/>
        <v>No</v>
      </c>
    </row>
    <row r="95" spans="1:37">
      <c r="A95" s="7" t="s">
        <v>428</v>
      </c>
      <c r="B95" s="7" t="s">
        <v>429</v>
      </c>
      <c r="C95" s="7" t="s">
        <v>73</v>
      </c>
      <c r="D95" s="302">
        <v>3</v>
      </c>
      <c r="E95" s="297">
        <v>3</v>
      </c>
      <c r="F95" s="7" t="s">
        <v>142</v>
      </c>
      <c r="G95" s="7" t="s">
        <v>137</v>
      </c>
      <c r="H95" s="8">
        <v>3059393</v>
      </c>
      <c r="I95" s="8">
        <v>531</v>
      </c>
      <c r="J95" s="7" t="s">
        <v>6</v>
      </c>
      <c r="K95" s="7" t="s">
        <v>138</v>
      </c>
      <c r="L95" s="8">
        <v>123</v>
      </c>
      <c r="M95" s="8">
        <v>610315</v>
      </c>
      <c r="N95" s="7"/>
      <c r="O95" s="8">
        <v>90505</v>
      </c>
      <c r="P95" s="7"/>
      <c r="Q95" s="8">
        <v>34963</v>
      </c>
      <c r="R95" s="7"/>
      <c r="S95" s="8">
        <v>136017</v>
      </c>
      <c r="T95" s="7"/>
      <c r="U95" s="8">
        <v>0</v>
      </c>
      <c r="V95" s="7"/>
      <c r="W95" s="33">
        <v>871800</v>
      </c>
      <c r="X95" s="7"/>
      <c r="Y95" s="30">
        <v>269.23</v>
      </c>
      <c r="Z95" s="7"/>
      <c r="AA95" s="30">
        <v>48.84</v>
      </c>
      <c r="AB95" s="7"/>
      <c r="AC95" s="30">
        <v>19.54</v>
      </c>
      <c r="AD95" s="7"/>
      <c r="AE95" s="30">
        <v>76.16</v>
      </c>
      <c r="AF95" s="7"/>
      <c r="AG95" s="30">
        <v>0</v>
      </c>
      <c r="AI95" s="32">
        <v>413.77</v>
      </c>
      <c r="AK95" s="7" t="str">
        <f t="shared" si="1"/>
        <v>No</v>
      </c>
    </row>
    <row r="96" spans="1:37">
      <c r="A96" s="7" t="s">
        <v>962</v>
      </c>
      <c r="B96" s="7" t="s">
        <v>192</v>
      </c>
      <c r="C96" s="7" t="s">
        <v>26</v>
      </c>
      <c r="D96" s="302">
        <v>4029</v>
      </c>
      <c r="E96" s="297">
        <v>40029</v>
      </c>
      <c r="F96" s="7" t="s">
        <v>140</v>
      </c>
      <c r="G96" s="7" t="s">
        <v>137</v>
      </c>
      <c r="H96" s="8">
        <v>5502379</v>
      </c>
      <c r="I96" s="8">
        <v>507</v>
      </c>
      <c r="J96" s="7" t="s">
        <v>6</v>
      </c>
      <c r="K96" s="7" t="s">
        <v>138</v>
      </c>
      <c r="L96" s="8">
        <v>284</v>
      </c>
      <c r="M96" s="8">
        <v>1651731</v>
      </c>
      <c r="N96" s="7"/>
      <c r="O96" s="8">
        <v>362489</v>
      </c>
      <c r="P96" s="7"/>
      <c r="Q96" s="8">
        <v>20008</v>
      </c>
      <c r="R96" s="7"/>
      <c r="S96" s="8">
        <v>182698</v>
      </c>
      <c r="T96" s="7"/>
      <c r="U96" s="8">
        <v>0</v>
      </c>
      <c r="V96" s="7"/>
      <c r="W96" s="33">
        <v>2216926</v>
      </c>
      <c r="X96" s="7"/>
      <c r="Y96" s="30">
        <v>847</v>
      </c>
      <c r="Z96" s="7"/>
      <c r="AA96" s="30">
        <v>178</v>
      </c>
      <c r="AB96" s="7"/>
      <c r="AC96" s="30">
        <v>12</v>
      </c>
      <c r="AD96" s="7"/>
      <c r="AE96" s="30">
        <v>114</v>
      </c>
      <c r="AF96" s="7"/>
      <c r="AG96" s="30">
        <v>0</v>
      </c>
      <c r="AI96" s="32">
        <v>1151</v>
      </c>
      <c r="AK96" s="7" t="str">
        <f t="shared" si="1"/>
        <v>No</v>
      </c>
    </row>
    <row r="97" spans="1:37">
      <c r="A97" s="7" t="s">
        <v>276</v>
      </c>
      <c r="B97" s="7" t="s">
        <v>277</v>
      </c>
      <c r="C97" s="7" t="s">
        <v>25</v>
      </c>
      <c r="D97" s="302">
        <v>3075</v>
      </c>
      <c r="E97" s="297">
        <v>30075</v>
      </c>
      <c r="F97" s="7" t="s">
        <v>142</v>
      </c>
      <c r="G97" s="7" t="s">
        <v>137</v>
      </c>
      <c r="H97" s="8">
        <v>5441567</v>
      </c>
      <c r="I97" s="8">
        <v>502</v>
      </c>
      <c r="J97" s="7" t="s">
        <v>9</v>
      </c>
      <c r="K97" s="7" t="s">
        <v>138</v>
      </c>
      <c r="L97" s="8">
        <v>286</v>
      </c>
      <c r="M97" s="8">
        <v>749566</v>
      </c>
      <c r="N97" s="7"/>
      <c r="O97" s="8">
        <v>105952</v>
      </c>
      <c r="P97" s="7"/>
      <c r="Q97" s="8">
        <v>13570</v>
      </c>
      <c r="R97" s="7"/>
      <c r="S97" s="8">
        <v>148597</v>
      </c>
      <c r="T97" s="7"/>
      <c r="U97" s="8">
        <v>1394</v>
      </c>
      <c r="V97" s="7"/>
      <c r="W97" s="33">
        <v>1019079</v>
      </c>
      <c r="X97" s="7"/>
      <c r="Y97" s="30">
        <v>359</v>
      </c>
      <c r="Z97" s="7"/>
      <c r="AA97" s="30">
        <v>56</v>
      </c>
      <c r="AB97" s="7"/>
      <c r="AC97" s="30">
        <v>8</v>
      </c>
      <c r="AD97" s="7"/>
      <c r="AE97" s="30">
        <v>93</v>
      </c>
      <c r="AF97" s="7"/>
      <c r="AG97" s="30">
        <v>0.8</v>
      </c>
      <c r="AI97" s="32">
        <v>516.79999999999995</v>
      </c>
      <c r="AK97" s="7" t="str">
        <f t="shared" si="1"/>
        <v>No</v>
      </c>
    </row>
    <row r="98" spans="1:37">
      <c r="A98" s="7" t="s">
        <v>276</v>
      </c>
      <c r="B98" s="7" t="s">
        <v>277</v>
      </c>
      <c r="C98" s="7" t="s">
        <v>25</v>
      </c>
      <c r="D98" s="302">
        <v>3075</v>
      </c>
      <c r="E98" s="297">
        <v>30075</v>
      </c>
      <c r="F98" s="7" t="s">
        <v>142</v>
      </c>
      <c r="G98" s="7" t="s">
        <v>137</v>
      </c>
      <c r="H98" s="8">
        <v>5441567</v>
      </c>
      <c r="I98" s="8">
        <v>502</v>
      </c>
      <c r="J98" s="7" t="s">
        <v>6</v>
      </c>
      <c r="K98" s="7" t="s">
        <v>138</v>
      </c>
      <c r="L98" s="8">
        <v>159</v>
      </c>
      <c r="M98" s="8">
        <v>703005</v>
      </c>
      <c r="N98" s="7"/>
      <c r="O98" s="8">
        <v>159554</v>
      </c>
      <c r="P98" s="7"/>
      <c r="Q98" s="8">
        <v>7544</v>
      </c>
      <c r="R98" s="7"/>
      <c r="S98" s="8">
        <v>93282</v>
      </c>
      <c r="T98" s="7"/>
      <c r="U98" s="8">
        <v>775</v>
      </c>
      <c r="V98" s="7"/>
      <c r="W98" s="33">
        <v>964160</v>
      </c>
      <c r="X98" s="7"/>
      <c r="Y98" s="30">
        <v>318.79000000000002</v>
      </c>
      <c r="Z98" s="7"/>
      <c r="AA98" s="30">
        <v>81.41</v>
      </c>
      <c r="AB98" s="7"/>
      <c r="AC98" s="30">
        <v>4.6500000000000004</v>
      </c>
      <c r="AD98" s="7"/>
      <c r="AE98" s="30">
        <v>58.72</v>
      </c>
      <c r="AF98" s="7"/>
      <c r="AG98" s="30">
        <v>0.45</v>
      </c>
      <c r="AI98" s="32">
        <v>464.02</v>
      </c>
      <c r="AK98" s="7" t="str">
        <f t="shared" si="1"/>
        <v>No</v>
      </c>
    </row>
    <row r="99" spans="1:37">
      <c r="A99" s="7" t="s">
        <v>963</v>
      </c>
      <c r="B99" s="7" t="s">
        <v>179</v>
      </c>
      <c r="C99" s="7" t="s">
        <v>41</v>
      </c>
      <c r="D99" s="302">
        <v>7006</v>
      </c>
      <c r="E99" s="297">
        <v>70006</v>
      </c>
      <c r="F99" s="7" t="s">
        <v>142</v>
      </c>
      <c r="G99" s="7" t="s">
        <v>137</v>
      </c>
      <c r="H99" s="8">
        <v>2150706</v>
      </c>
      <c r="I99" s="8">
        <v>493</v>
      </c>
      <c r="J99" s="7" t="s">
        <v>16</v>
      </c>
      <c r="K99" s="7" t="s">
        <v>138</v>
      </c>
      <c r="L99" s="8">
        <v>58</v>
      </c>
      <c r="M99" s="8">
        <v>385668</v>
      </c>
      <c r="N99" s="7"/>
      <c r="O99" s="8">
        <v>123844</v>
      </c>
      <c r="P99" s="7"/>
      <c r="Q99" s="8">
        <v>199473</v>
      </c>
      <c r="R99" s="7"/>
      <c r="S99" s="8">
        <v>162154</v>
      </c>
      <c r="T99" s="7"/>
      <c r="U99" s="8">
        <v>0</v>
      </c>
      <c r="V99" s="7"/>
      <c r="W99" s="33">
        <v>871139</v>
      </c>
      <c r="X99" s="7"/>
      <c r="Y99" s="30">
        <v>196.55</v>
      </c>
      <c r="Z99" s="7"/>
      <c r="AA99" s="30">
        <v>60.51</v>
      </c>
      <c r="AB99" s="7"/>
      <c r="AC99" s="30">
        <v>116.11</v>
      </c>
      <c r="AD99" s="7"/>
      <c r="AE99" s="30">
        <v>75.069999999999993</v>
      </c>
      <c r="AF99" s="7"/>
      <c r="AG99" s="30">
        <v>0</v>
      </c>
      <c r="AI99" s="32">
        <v>448.24</v>
      </c>
      <c r="AK99" s="7" t="str">
        <f t="shared" si="1"/>
        <v>No</v>
      </c>
    </row>
    <row r="100" spans="1:37">
      <c r="A100" s="7" t="s">
        <v>963</v>
      </c>
      <c r="B100" s="7" t="s">
        <v>179</v>
      </c>
      <c r="C100" s="7" t="s">
        <v>41</v>
      </c>
      <c r="D100" s="302">
        <v>7006</v>
      </c>
      <c r="E100" s="297">
        <v>70006</v>
      </c>
      <c r="F100" s="7" t="s">
        <v>142</v>
      </c>
      <c r="G100" s="7" t="s">
        <v>137</v>
      </c>
      <c r="H100" s="8">
        <v>2150706</v>
      </c>
      <c r="I100" s="8">
        <v>493</v>
      </c>
      <c r="J100" s="7" t="s">
        <v>6</v>
      </c>
      <c r="K100" s="7" t="s">
        <v>138</v>
      </c>
      <c r="L100" s="8">
        <v>333</v>
      </c>
      <c r="M100" s="8">
        <v>1977741</v>
      </c>
      <c r="N100" s="7"/>
      <c r="O100" s="8">
        <v>412947</v>
      </c>
      <c r="P100" s="7"/>
      <c r="Q100" s="8">
        <v>131525</v>
      </c>
      <c r="R100" s="7"/>
      <c r="S100" s="8">
        <v>252396</v>
      </c>
      <c r="T100" s="7"/>
      <c r="U100" s="8">
        <v>10808</v>
      </c>
      <c r="V100" s="7"/>
      <c r="W100" s="33">
        <v>2785417</v>
      </c>
      <c r="X100" s="7"/>
      <c r="Y100" s="30">
        <v>960.06</v>
      </c>
      <c r="Z100" s="7"/>
      <c r="AA100" s="30">
        <v>218.77</v>
      </c>
      <c r="AB100" s="7"/>
      <c r="AC100" s="30">
        <v>66</v>
      </c>
      <c r="AD100" s="7"/>
      <c r="AE100" s="30">
        <v>149.6</v>
      </c>
      <c r="AF100" s="7"/>
      <c r="AG100" s="30">
        <v>4.24</v>
      </c>
      <c r="AI100" s="32">
        <v>1398.67</v>
      </c>
      <c r="AK100" s="7" t="str">
        <f t="shared" si="1"/>
        <v>No</v>
      </c>
    </row>
    <row r="101" spans="1:37">
      <c r="A101" s="7" t="s">
        <v>963</v>
      </c>
      <c r="B101" s="7" t="s">
        <v>179</v>
      </c>
      <c r="C101" s="7" t="s">
        <v>41</v>
      </c>
      <c r="D101" s="302">
        <v>7006</v>
      </c>
      <c r="E101" s="297">
        <v>70006</v>
      </c>
      <c r="F101" s="7" t="s">
        <v>142</v>
      </c>
      <c r="G101" s="7" t="s">
        <v>137</v>
      </c>
      <c r="H101" s="8">
        <v>2150706</v>
      </c>
      <c r="I101" s="8">
        <v>493</v>
      </c>
      <c r="J101" s="7" t="s">
        <v>9</v>
      </c>
      <c r="K101" s="7" t="s">
        <v>138</v>
      </c>
      <c r="L101" s="8">
        <v>102</v>
      </c>
      <c r="M101" s="8">
        <v>601376</v>
      </c>
      <c r="N101" s="7"/>
      <c r="O101" s="8">
        <v>67762</v>
      </c>
      <c r="P101" s="7"/>
      <c r="Q101" s="8">
        <v>4184</v>
      </c>
      <c r="R101" s="7"/>
      <c r="S101" s="8">
        <v>38402</v>
      </c>
      <c r="T101" s="7"/>
      <c r="U101" s="8">
        <v>0</v>
      </c>
      <c r="V101" s="7"/>
      <c r="W101" s="33">
        <v>711724</v>
      </c>
      <c r="X101" s="7"/>
      <c r="Y101" s="30">
        <v>296.43</v>
      </c>
      <c r="Z101" s="7"/>
      <c r="AA101" s="30">
        <v>32.72</v>
      </c>
      <c r="AB101" s="7"/>
      <c r="AC101" s="30">
        <v>5</v>
      </c>
      <c r="AD101" s="7"/>
      <c r="AE101" s="30">
        <v>23.32</v>
      </c>
      <c r="AF101" s="7"/>
      <c r="AG101" s="30">
        <v>0</v>
      </c>
      <c r="AI101" s="32">
        <v>357.47</v>
      </c>
      <c r="AK101" s="7" t="str">
        <f t="shared" si="1"/>
        <v>No</v>
      </c>
    </row>
    <row r="102" spans="1:37">
      <c r="A102" s="7" t="s">
        <v>503</v>
      </c>
      <c r="B102" s="7" t="s">
        <v>504</v>
      </c>
      <c r="C102" s="7" t="s">
        <v>57</v>
      </c>
      <c r="D102" s="302">
        <v>5015</v>
      </c>
      <c r="E102" s="297">
        <v>50015</v>
      </c>
      <c r="F102" s="7" t="s">
        <v>142</v>
      </c>
      <c r="G102" s="7" t="s">
        <v>137</v>
      </c>
      <c r="H102" s="8">
        <v>1780673</v>
      </c>
      <c r="I102" s="8">
        <v>472</v>
      </c>
      <c r="J102" s="7" t="s">
        <v>9</v>
      </c>
      <c r="K102" s="7" t="s">
        <v>138</v>
      </c>
      <c r="L102" s="8">
        <v>67</v>
      </c>
      <c r="M102" s="8">
        <v>358987</v>
      </c>
      <c r="N102" s="7"/>
      <c r="O102" s="8">
        <v>59553</v>
      </c>
      <c r="P102" s="7"/>
      <c r="Q102" s="8">
        <v>28561</v>
      </c>
      <c r="R102" s="7"/>
      <c r="S102" s="8">
        <v>75821</v>
      </c>
      <c r="T102" s="7"/>
      <c r="U102" s="8">
        <v>0</v>
      </c>
      <c r="V102" s="7"/>
      <c r="W102" s="33">
        <v>522922</v>
      </c>
      <c r="X102" s="7"/>
      <c r="Y102" s="30">
        <v>161.25</v>
      </c>
      <c r="Z102" s="7"/>
      <c r="AA102" s="30">
        <v>28</v>
      </c>
      <c r="AB102" s="7"/>
      <c r="AC102" s="30">
        <v>14.45</v>
      </c>
      <c r="AD102" s="7"/>
      <c r="AE102" s="30">
        <v>37.61</v>
      </c>
      <c r="AF102" s="7"/>
      <c r="AG102" s="30">
        <v>0</v>
      </c>
      <c r="AI102" s="32">
        <v>241.31</v>
      </c>
      <c r="AK102" s="7" t="str">
        <f t="shared" si="1"/>
        <v>No</v>
      </c>
    </row>
    <row r="103" spans="1:37">
      <c r="A103" s="7" t="s">
        <v>503</v>
      </c>
      <c r="B103" s="7" t="s">
        <v>504</v>
      </c>
      <c r="C103" s="7" t="s">
        <v>57</v>
      </c>
      <c r="D103" s="302">
        <v>5015</v>
      </c>
      <c r="E103" s="297">
        <v>50015</v>
      </c>
      <c r="F103" s="7" t="s">
        <v>142</v>
      </c>
      <c r="G103" s="7" t="s">
        <v>137</v>
      </c>
      <c r="H103" s="8">
        <v>1780673</v>
      </c>
      <c r="I103" s="8">
        <v>472</v>
      </c>
      <c r="J103" s="7" t="s">
        <v>6</v>
      </c>
      <c r="K103" s="7" t="s">
        <v>138</v>
      </c>
      <c r="L103" s="8">
        <v>275</v>
      </c>
      <c r="M103" s="8">
        <v>1790272</v>
      </c>
      <c r="N103" s="7"/>
      <c r="O103" s="8">
        <v>505014</v>
      </c>
      <c r="P103" s="7"/>
      <c r="Q103" s="8">
        <v>152203</v>
      </c>
      <c r="R103" s="7"/>
      <c r="S103" s="8">
        <v>393959</v>
      </c>
      <c r="T103" s="7"/>
      <c r="U103" s="8">
        <v>0</v>
      </c>
      <c r="V103" s="7"/>
      <c r="W103" s="33">
        <v>2841448</v>
      </c>
      <c r="X103" s="7"/>
      <c r="Y103" s="30">
        <v>771.25</v>
      </c>
      <c r="Z103" s="7"/>
      <c r="AA103" s="30">
        <v>244.71</v>
      </c>
      <c r="AB103" s="7"/>
      <c r="AC103" s="30">
        <v>68.010000000000005</v>
      </c>
      <c r="AD103" s="7"/>
      <c r="AE103" s="30">
        <v>189.29</v>
      </c>
      <c r="AF103" s="7"/>
      <c r="AG103" s="30">
        <v>0</v>
      </c>
      <c r="AI103" s="32">
        <v>1273.26</v>
      </c>
      <c r="AK103" s="7" t="str">
        <f t="shared" si="1"/>
        <v>No</v>
      </c>
    </row>
    <row r="104" spans="1:37">
      <c r="A104" s="7" t="s">
        <v>503</v>
      </c>
      <c r="B104" s="7" t="s">
        <v>504</v>
      </c>
      <c r="C104" s="7" t="s">
        <v>57</v>
      </c>
      <c r="D104" s="302">
        <v>5015</v>
      </c>
      <c r="E104" s="297">
        <v>50015</v>
      </c>
      <c r="F104" s="7" t="s">
        <v>142</v>
      </c>
      <c r="G104" s="7" t="s">
        <v>137</v>
      </c>
      <c r="H104" s="8">
        <v>1780673</v>
      </c>
      <c r="I104" s="8">
        <v>472</v>
      </c>
      <c r="J104" s="7" t="s">
        <v>15</v>
      </c>
      <c r="K104" s="7" t="s">
        <v>138</v>
      </c>
      <c r="L104" s="8">
        <v>20</v>
      </c>
      <c r="M104" s="8">
        <v>216728</v>
      </c>
      <c r="N104" s="7"/>
      <c r="O104" s="8">
        <v>160067</v>
      </c>
      <c r="P104" s="7"/>
      <c r="Q104" s="8">
        <v>274814</v>
      </c>
      <c r="R104" s="7"/>
      <c r="S104" s="8">
        <v>30033</v>
      </c>
      <c r="T104" s="7"/>
      <c r="U104" s="8">
        <v>0</v>
      </c>
      <c r="V104" s="7"/>
      <c r="W104" s="33">
        <v>681642</v>
      </c>
      <c r="X104" s="7"/>
      <c r="Y104" s="30">
        <v>101.09</v>
      </c>
      <c r="Z104" s="7"/>
      <c r="AA104" s="30">
        <v>74.319999999999993</v>
      </c>
      <c r="AB104" s="7"/>
      <c r="AC104" s="30">
        <v>125.2</v>
      </c>
      <c r="AD104" s="7"/>
      <c r="AE104" s="30">
        <v>15.3</v>
      </c>
      <c r="AF104" s="7"/>
      <c r="AG104" s="30">
        <v>0</v>
      </c>
      <c r="AI104" s="32">
        <v>315.91000000000003</v>
      </c>
      <c r="AK104" s="7" t="str">
        <f t="shared" si="1"/>
        <v>No</v>
      </c>
    </row>
    <row r="105" spans="1:37">
      <c r="A105" s="7" t="s">
        <v>503</v>
      </c>
      <c r="B105" s="7" t="s">
        <v>504</v>
      </c>
      <c r="C105" s="7" t="s">
        <v>57</v>
      </c>
      <c r="D105" s="302">
        <v>5015</v>
      </c>
      <c r="E105" s="297">
        <v>50015</v>
      </c>
      <c r="F105" s="7" t="s">
        <v>142</v>
      </c>
      <c r="G105" s="7" t="s">
        <v>137</v>
      </c>
      <c r="H105" s="8">
        <v>1780673</v>
      </c>
      <c r="I105" s="8">
        <v>472</v>
      </c>
      <c r="J105" s="7" t="s">
        <v>17</v>
      </c>
      <c r="K105" s="7" t="s">
        <v>138</v>
      </c>
      <c r="L105" s="8">
        <v>13</v>
      </c>
      <c r="M105" s="8">
        <v>70032</v>
      </c>
      <c r="N105" s="7"/>
      <c r="O105" s="8">
        <v>14657</v>
      </c>
      <c r="P105" s="7"/>
      <c r="Q105" s="8">
        <v>4978</v>
      </c>
      <c r="R105" s="7"/>
      <c r="S105" s="8">
        <v>17707</v>
      </c>
      <c r="T105" s="7"/>
      <c r="U105" s="8">
        <v>0</v>
      </c>
      <c r="V105" s="7"/>
      <c r="W105" s="33">
        <v>107374</v>
      </c>
      <c r="X105" s="7"/>
      <c r="Y105" s="30">
        <v>34</v>
      </c>
      <c r="Z105" s="7"/>
      <c r="AA105" s="30">
        <v>7.29</v>
      </c>
      <c r="AB105" s="7"/>
      <c r="AC105" s="30">
        <v>2.19</v>
      </c>
      <c r="AD105" s="7"/>
      <c r="AE105" s="30">
        <v>8.85</v>
      </c>
      <c r="AF105" s="7"/>
      <c r="AG105" s="30">
        <v>0</v>
      </c>
      <c r="AI105" s="32">
        <v>52.33</v>
      </c>
      <c r="AK105" s="7" t="str">
        <f t="shared" si="1"/>
        <v>No</v>
      </c>
    </row>
    <row r="106" spans="1:37">
      <c r="A106" s="7" t="s">
        <v>503</v>
      </c>
      <c r="B106" s="7" t="s">
        <v>504</v>
      </c>
      <c r="C106" s="7" t="s">
        <v>57</v>
      </c>
      <c r="D106" s="302">
        <v>5015</v>
      </c>
      <c r="E106" s="297">
        <v>50015</v>
      </c>
      <c r="F106" s="7" t="s">
        <v>142</v>
      </c>
      <c r="G106" s="7" t="s">
        <v>137</v>
      </c>
      <c r="H106" s="8">
        <v>1780673</v>
      </c>
      <c r="I106" s="8">
        <v>472</v>
      </c>
      <c r="J106" s="7" t="s">
        <v>16</v>
      </c>
      <c r="K106" s="7" t="s">
        <v>138</v>
      </c>
      <c r="L106" s="8">
        <v>13</v>
      </c>
      <c r="M106" s="8">
        <v>87359</v>
      </c>
      <c r="N106" s="7"/>
      <c r="O106" s="8">
        <v>42389</v>
      </c>
      <c r="P106" s="7"/>
      <c r="Q106" s="8">
        <v>72776</v>
      </c>
      <c r="R106" s="7"/>
      <c r="S106" s="8">
        <v>19521</v>
      </c>
      <c r="T106" s="7"/>
      <c r="U106" s="8">
        <v>0</v>
      </c>
      <c r="V106" s="7"/>
      <c r="W106" s="33">
        <v>222045</v>
      </c>
      <c r="X106" s="7"/>
      <c r="Y106" s="30">
        <v>40.659999999999997</v>
      </c>
      <c r="Z106" s="7"/>
      <c r="AA106" s="30">
        <v>19.68</v>
      </c>
      <c r="AB106" s="7"/>
      <c r="AC106" s="30">
        <v>33.159999999999997</v>
      </c>
      <c r="AD106" s="7"/>
      <c r="AE106" s="30">
        <v>9.9499999999999993</v>
      </c>
      <c r="AF106" s="7"/>
      <c r="AG106" s="30">
        <v>0</v>
      </c>
      <c r="AI106" s="32">
        <v>103.45</v>
      </c>
      <c r="AK106" s="7" t="str">
        <f t="shared" si="1"/>
        <v>No</v>
      </c>
    </row>
    <row r="107" spans="1:37">
      <c r="A107" s="7" t="s">
        <v>177</v>
      </c>
      <c r="B107" s="7" t="s">
        <v>178</v>
      </c>
      <c r="C107" s="7" t="s">
        <v>73</v>
      </c>
      <c r="D107" s="302">
        <v>18</v>
      </c>
      <c r="E107" s="297">
        <v>18</v>
      </c>
      <c r="F107" s="7" t="s">
        <v>142</v>
      </c>
      <c r="G107" s="7" t="s">
        <v>137</v>
      </c>
      <c r="H107" s="8">
        <v>210975</v>
      </c>
      <c r="I107" s="8">
        <v>429</v>
      </c>
      <c r="J107" s="7" t="s">
        <v>9</v>
      </c>
      <c r="K107" s="7" t="s">
        <v>138</v>
      </c>
      <c r="L107" s="8">
        <v>77</v>
      </c>
      <c r="M107" s="8">
        <v>194222</v>
      </c>
      <c r="N107" s="7"/>
      <c r="O107" s="8">
        <v>17735</v>
      </c>
      <c r="P107" s="7"/>
      <c r="Q107" s="8">
        <v>2504</v>
      </c>
      <c r="R107" s="7"/>
      <c r="S107" s="8">
        <v>21087</v>
      </c>
      <c r="T107" s="7"/>
      <c r="U107" s="8">
        <v>0</v>
      </c>
      <c r="V107" s="7"/>
      <c r="W107" s="33">
        <v>235548</v>
      </c>
      <c r="X107" s="7"/>
      <c r="Y107" s="30">
        <v>115</v>
      </c>
      <c r="Z107" s="7"/>
      <c r="AA107" s="30">
        <v>10.19</v>
      </c>
      <c r="AB107" s="7"/>
      <c r="AC107" s="30">
        <v>1.1599999999999999</v>
      </c>
      <c r="AD107" s="7"/>
      <c r="AE107" s="30">
        <v>13.1</v>
      </c>
      <c r="AF107" s="7"/>
      <c r="AG107" s="30">
        <v>0</v>
      </c>
      <c r="AI107" s="32">
        <v>139.44999999999999</v>
      </c>
      <c r="AK107" s="7" t="str">
        <f t="shared" si="1"/>
        <v>No</v>
      </c>
    </row>
    <row r="108" spans="1:37">
      <c r="A108" s="7" t="s">
        <v>177</v>
      </c>
      <c r="B108" s="7" t="s">
        <v>178</v>
      </c>
      <c r="C108" s="7" t="s">
        <v>73</v>
      </c>
      <c r="D108" s="302">
        <v>18</v>
      </c>
      <c r="E108" s="297">
        <v>18</v>
      </c>
      <c r="F108" s="7" t="s">
        <v>142</v>
      </c>
      <c r="G108" s="7" t="s">
        <v>137</v>
      </c>
      <c r="H108" s="8">
        <v>210975</v>
      </c>
      <c r="I108" s="8">
        <v>429</v>
      </c>
      <c r="J108" s="7" t="s">
        <v>6</v>
      </c>
      <c r="K108" s="7" t="s">
        <v>138</v>
      </c>
      <c r="L108" s="8">
        <v>45</v>
      </c>
      <c r="M108" s="8">
        <v>226402</v>
      </c>
      <c r="N108" s="7"/>
      <c r="O108" s="8">
        <v>31768</v>
      </c>
      <c r="P108" s="7"/>
      <c r="Q108" s="8">
        <v>3515</v>
      </c>
      <c r="R108" s="7"/>
      <c r="S108" s="8">
        <v>29600</v>
      </c>
      <c r="T108" s="7"/>
      <c r="U108" s="8">
        <v>0</v>
      </c>
      <c r="V108" s="7"/>
      <c r="W108" s="33">
        <v>291285</v>
      </c>
      <c r="X108" s="7"/>
      <c r="Y108" s="30">
        <v>138</v>
      </c>
      <c r="Z108" s="7"/>
      <c r="AA108" s="30">
        <v>18.260000000000002</v>
      </c>
      <c r="AB108" s="7"/>
      <c r="AC108" s="30">
        <v>1.62</v>
      </c>
      <c r="AD108" s="7"/>
      <c r="AE108" s="30">
        <v>18.39</v>
      </c>
      <c r="AF108" s="7"/>
      <c r="AG108" s="30">
        <v>0</v>
      </c>
      <c r="AI108" s="32">
        <v>176.27</v>
      </c>
      <c r="AK108" s="7" t="str">
        <f t="shared" si="1"/>
        <v>No</v>
      </c>
    </row>
    <row r="109" spans="1:37">
      <c r="A109" s="7" t="s">
        <v>177</v>
      </c>
      <c r="B109" s="7" t="s">
        <v>178</v>
      </c>
      <c r="C109" s="7" t="s">
        <v>73</v>
      </c>
      <c r="D109" s="302">
        <v>18</v>
      </c>
      <c r="E109" s="297">
        <v>18</v>
      </c>
      <c r="F109" s="7" t="s">
        <v>142</v>
      </c>
      <c r="G109" s="7" t="s">
        <v>137</v>
      </c>
      <c r="H109" s="8">
        <v>210975</v>
      </c>
      <c r="I109" s="8">
        <v>429</v>
      </c>
      <c r="J109" s="7" t="s">
        <v>7</v>
      </c>
      <c r="K109" s="7" t="s">
        <v>138</v>
      </c>
      <c r="L109" s="8">
        <v>254</v>
      </c>
      <c r="M109" s="8">
        <v>7320</v>
      </c>
      <c r="N109" s="7"/>
      <c r="O109" s="8">
        <v>6178</v>
      </c>
      <c r="P109" s="7"/>
      <c r="Q109" s="8">
        <v>480</v>
      </c>
      <c r="R109" s="7"/>
      <c r="S109" s="8">
        <v>4042</v>
      </c>
      <c r="T109" s="7"/>
      <c r="U109" s="8">
        <v>0</v>
      </c>
      <c r="V109" s="7"/>
      <c r="W109" s="33">
        <v>18020</v>
      </c>
      <c r="X109" s="7"/>
      <c r="Y109" s="30">
        <v>4</v>
      </c>
      <c r="Z109" s="7"/>
      <c r="AA109" s="30">
        <v>3.55</v>
      </c>
      <c r="AB109" s="7"/>
      <c r="AC109" s="30">
        <v>0.22</v>
      </c>
      <c r="AD109" s="7"/>
      <c r="AE109" s="30">
        <v>2.5099999999999998</v>
      </c>
      <c r="AF109" s="7"/>
      <c r="AG109" s="30">
        <v>0</v>
      </c>
      <c r="AI109" s="32">
        <v>10.28</v>
      </c>
      <c r="AK109" s="7" t="str">
        <f t="shared" si="1"/>
        <v>No</v>
      </c>
    </row>
    <row r="110" spans="1:37">
      <c r="A110" s="7" t="s">
        <v>964</v>
      </c>
      <c r="B110" s="7" t="s">
        <v>426</v>
      </c>
      <c r="C110" s="7" t="s">
        <v>26</v>
      </c>
      <c r="D110" s="302">
        <v>4037</v>
      </c>
      <c r="E110" s="297">
        <v>40037</v>
      </c>
      <c r="F110" s="7" t="s">
        <v>140</v>
      </c>
      <c r="G110" s="7" t="s">
        <v>137</v>
      </c>
      <c r="H110" s="8">
        <v>5502379</v>
      </c>
      <c r="I110" s="8">
        <v>414</v>
      </c>
      <c r="J110" s="7" t="s">
        <v>6</v>
      </c>
      <c r="K110" s="7" t="s">
        <v>138</v>
      </c>
      <c r="L110" s="8">
        <v>130</v>
      </c>
      <c r="M110" s="8">
        <v>706651</v>
      </c>
      <c r="N110" s="7"/>
      <c r="O110" s="8">
        <v>169950</v>
      </c>
      <c r="P110" s="7"/>
      <c r="Q110" s="8">
        <v>8539</v>
      </c>
      <c r="R110" s="7"/>
      <c r="S110" s="8">
        <v>128879</v>
      </c>
      <c r="T110" s="7"/>
      <c r="U110" s="8">
        <v>0</v>
      </c>
      <c r="V110" s="7"/>
      <c r="W110" s="33">
        <v>1014019</v>
      </c>
      <c r="X110" s="7"/>
      <c r="Y110" s="30">
        <v>361</v>
      </c>
      <c r="Z110" s="7"/>
      <c r="AA110" s="30">
        <v>90</v>
      </c>
      <c r="AB110" s="7"/>
      <c r="AC110" s="30">
        <v>4</v>
      </c>
      <c r="AD110" s="7"/>
      <c r="AE110" s="30">
        <v>72</v>
      </c>
      <c r="AF110" s="7"/>
      <c r="AG110" s="30">
        <v>0</v>
      </c>
      <c r="AI110" s="32">
        <v>527</v>
      </c>
      <c r="AK110" s="7" t="str">
        <f t="shared" si="1"/>
        <v>No</v>
      </c>
    </row>
    <row r="111" spans="1:37">
      <c r="A111" s="7" t="s">
        <v>965</v>
      </c>
      <c r="B111" s="7" t="s">
        <v>603</v>
      </c>
      <c r="C111" s="7" t="s">
        <v>39</v>
      </c>
      <c r="D111" s="302">
        <v>5193</v>
      </c>
      <c r="E111" s="297">
        <v>50193</v>
      </c>
      <c r="F111" s="7" t="s">
        <v>196</v>
      </c>
      <c r="G111" s="7" t="s">
        <v>137</v>
      </c>
      <c r="H111" s="8">
        <v>3734090</v>
      </c>
      <c r="I111" s="8">
        <v>407</v>
      </c>
      <c r="J111" s="7" t="s">
        <v>7</v>
      </c>
      <c r="K111" s="7" t="s">
        <v>138</v>
      </c>
      <c r="L111" s="8">
        <v>407</v>
      </c>
      <c r="M111" s="8">
        <v>0</v>
      </c>
      <c r="N111" s="7"/>
      <c r="O111" s="8">
        <v>0</v>
      </c>
      <c r="P111" s="7"/>
      <c r="Q111" s="8">
        <v>0</v>
      </c>
      <c r="R111" s="7"/>
      <c r="S111" s="8">
        <v>11198</v>
      </c>
      <c r="T111" s="7"/>
      <c r="U111" s="8">
        <v>0</v>
      </c>
      <c r="V111" s="7"/>
      <c r="W111" s="33">
        <v>11198</v>
      </c>
      <c r="X111" s="7"/>
      <c r="Y111" s="30">
        <v>0</v>
      </c>
      <c r="Z111" s="7"/>
      <c r="AA111" s="30">
        <v>0</v>
      </c>
      <c r="AB111" s="7"/>
      <c r="AC111" s="30">
        <v>0</v>
      </c>
      <c r="AD111" s="7"/>
      <c r="AE111" s="30">
        <v>10</v>
      </c>
      <c r="AF111" s="7"/>
      <c r="AG111" s="30">
        <v>0</v>
      </c>
      <c r="AI111" s="32">
        <v>10</v>
      </c>
      <c r="AK111" s="7" t="str">
        <f t="shared" si="1"/>
        <v>No</v>
      </c>
    </row>
    <row r="112" spans="1:37">
      <c r="A112" s="7" t="s">
        <v>966</v>
      </c>
      <c r="B112" s="7" t="s">
        <v>220</v>
      </c>
      <c r="C112" s="7" t="s">
        <v>44</v>
      </c>
      <c r="D112" s="302">
        <v>4008</v>
      </c>
      <c r="E112" s="297">
        <v>40008</v>
      </c>
      <c r="F112" s="7" t="s">
        <v>140</v>
      </c>
      <c r="G112" s="7" t="s">
        <v>137</v>
      </c>
      <c r="H112" s="8">
        <v>1249442</v>
      </c>
      <c r="I112" s="8">
        <v>404</v>
      </c>
      <c r="J112" s="7" t="s">
        <v>13</v>
      </c>
      <c r="K112" s="7" t="s">
        <v>138</v>
      </c>
      <c r="L112" s="8">
        <v>71</v>
      </c>
      <c r="M112" s="8">
        <v>162625</v>
      </c>
      <c r="N112" s="7"/>
      <c r="O112" s="8">
        <v>45725</v>
      </c>
      <c r="P112" s="7"/>
      <c r="Q112" s="8">
        <v>0</v>
      </c>
      <c r="R112" s="7"/>
      <c r="S112" s="8">
        <v>33403</v>
      </c>
      <c r="T112" s="7"/>
      <c r="U112" s="8">
        <v>0</v>
      </c>
      <c r="V112" s="7"/>
      <c r="W112" s="33">
        <v>241753</v>
      </c>
      <c r="X112" s="7"/>
      <c r="Y112" s="30">
        <v>87.5</v>
      </c>
      <c r="Z112" s="7"/>
      <c r="AA112" s="30">
        <v>25</v>
      </c>
      <c r="AB112" s="7"/>
      <c r="AC112" s="30">
        <v>0</v>
      </c>
      <c r="AD112" s="7"/>
      <c r="AE112" s="30">
        <v>18</v>
      </c>
      <c r="AF112" s="7"/>
      <c r="AG112" s="30">
        <v>0</v>
      </c>
      <c r="AI112" s="32">
        <v>130.5</v>
      </c>
      <c r="AK112" s="7" t="str">
        <f t="shared" si="1"/>
        <v>No</v>
      </c>
    </row>
    <row r="113" spans="1:37">
      <c r="A113" s="7" t="s">
        <v>966</v>
      </c>
      <c r="B113" s="7" t="s">
        <v>220</v>
      </c>
      <c r="C113" s="7" t="s">
        <v>44</v>
      </c>
      <c r="D113" s="302">
        <v>4008</v>
      </c>
      <c r="E113" s="297">
        <v>40008</v>
      </c>
      <c r="F113" s="7" t="s">
        <v>140</v>
      </c>
      <c r="G113" s="7" t="s">
        <v>137</v>
      </c>
      <c r="H113" s="8">
        <v>1249442</v>
      </c>
      <c r="I113" s="8">
        <v>404</v>
      </c>
      <c r="J113" s="7" t="s">
        <v>9</v>
      </c>
      <c r="K113" s="7" t="s">
        <v>138</v>
      </c>
      <c r="L113" s="8">
        <v>69</v>
      </c>
      <c r="M113" s="8">
        <v>188053</v>
      </c>
      <c r="N113" s="7"/>
      <c r="O113" s="8">
        <v>0</v>
      </c>
      <c r="P113" s="7"/>
      <c r="Q113" s="8">
        <v>0</v>
      </c>
      <c r="R113" s="7"/>
      <c r="S113" s="8">
        <v>34693</v>
      </c>
      <c r="T113" s="7"/>
      <c r="U113" s="8">
        <v>0</v>
      </c>
      <c r="V113" s="7"/>
      <c r="W113" s="33">
        <v>222746</v>
      </c>
      <c r="X113" s="7"/>
      <c r="Y113" s="30">
        <v>95</v>
      </c>
      <c r="Z113" s="7"/>
      <c r="AA113" s="30">
        <v>0</v>
      </c>
      <c r="AB113" s="7"/>
      <c r="AC113" s="30">
        <v>0</v>
      </c>
      <c r="AD113" s="7"/>
      <c r="AE113" s="30">
        <v>18.239999999999998</v>
      </c>
      <c r="AF113" s="7"/>
      <c r="AG113" s="30">
        <v>0</v>
      </c>
      <c r="AI113" s="32">
        <v>113.24</v>
      </c>
      <c r="AK113" s="7" t="str">
        <f t="shared" si="1"/>
        <v>No</v>
      </c>
    </row>
    <row r="114" spans="1:37">
      <c r="A114" s="7" t="s">
        <v>966</v>
      </c>
      <c r="B114" s="7" t="s">
        <v>220</v>
      </c>
      <c r="C114" s="7" t="s">
        <v>44</v>
      </c>
      <c r="D114" s="302">
        <v>4008</v>
      </c>
      <c r="E114" s="297">
        <v>40008</v>
      </c>
      <c r="F114" s="7" t="s">
        <v>140</v>
      </c>
      <c r="G114" s="7" t="s">
        <v>137</v>
      </c>
      <c r="H114" s="8">
        <v>1249442</v>
      </c>
      <c r="I114" s="8">
        <v>404</v>
      </c>
      <c r="J114" s="7" t="s">
        <v>7</v>
      </c>
      <c r="K114" s="7" t="s">
        <v>138</v>
      </c>
      <c r="L114" s="8">
        <v>51</v>
      </c>
      <c r="M114" s="8">
        <v>3637</v>
      </c>
      <c r="N114" s="7"/>
      <c r="O114" s="8">
        <v>671</v>
      </c>
      <c r="P114" s="7"/>
      <c r="Q114" s="8">
        <v>0</v>
      </c>
      <c r="R114" s="7"/>
      <c r="S114" s="8">
        <v>4598</v>
      </c>
      <c r="T114" s="7"/>
      <c r="U114" s="8">
        <v>0</v>
      </c>
      <c r="V114" s="7"/>
      <c r="W114" s="33">
        <v>8906</v>
      </c>
      <c r="X114" s="7"/>
      <c r="Y114" s="30">
        <v>2</v>
      </c>
      <c r="Z114" s="7"/>
      <c r="AA114" s="30">
        <v>0.32</v>
      </c>
      <c r="AB114" s="7"/>
      <c r="AC114" s="30">
        <v>0</v>
      </c>
      <c r="AD114" s="7"/>
      <c r="AE114" s="30">
        <v>2.56</v>
      </c>
      <c r="AF114" s="7"/>
      <c r="AG114" s="30">
        <v>0</v>
      </c>
      <c r="AI114" s="32">
        <v>4.88</v>
      </c>
      <c r="AK114" s="7" t="str">
        <f t="shared" si="1"/>
        <v>No</v>
      </c>
    </row>
    <row r="115" spans="1:37">
      <c r="A115" s="7" t="s">
        <v>966</v>
      </c>
      <c r="B115" s="7" t="s">
        <v>220</v>
      </c>
      <c r="C115" s="7" t="s">
        <v>44</v>
      </c>
      <c r="D115" s="302">
        <v>4008</v>
      </c>
      <c r="E115" s="297">
        <v>40008</v>
      </c>
      <c r="F115" s="7" t="s">
        <v>140</v>
      </c>
      <c r="G115" s="7" t="s">
        <v>137</v>
      </c>
      <c r="H115" s="8">
        <v>1249442</v>
      </c>
      <c r="I115" s="8">
        <v>404</v>
      </c>
      <c r="J115" s="7" t="s">
        <v>16</v>
      </c>
      <c r="K115" s="7" t="s">
        <v>138</v>
      </c>
      <c r="L115" s="8">
        <v>21</v>
      </c>
      <c r="M115" s="8">
        <v>137918</v>
      </c>
      <c r="N115" s="7"/>
      <c r="O115" s="8">
        <v>100454</v>
      </c>
      <c r="P115" s="7"/>
      <c r="Q115" s="8">
        <v>49324</v>
      </c>
      <c r="R115" s="7"/>
      <c r="S115" s="8">
        <v>65750</v>
      </c>
      <c r="T115" s="7"/>
      <c r="U115" s="8">
        <v>0</v>
      </c>
      <c r="V115" s="7"/>
      <c r="W115" s="33">
        <v>353446</v>
      </c>
      <c r="X115" s="7"/>
      <c r="Y115" s="30">
        <v>74</v>
      </c>
      <c r="Z115" s="7"/>
      <c r="AA115" s="30">
        <v>57</v>
      </c>
      <c r="AB115" s="7"/>
      <c r="AC115" s="30">
        <v>32</v>
      </c>
      <c r="AD115" s="7"/>
      <c r="AE115" s="30">
        <v>39.33</v>
      </c>
      <c r="AF115" s="7"/>
      <c r="AG115" s="30">
        <v>0</v>
      </c>
      <c r="AI115" s="32">
        <v>202.33</v>
      </c>
      <c r="AK115" s="7" t="str">
        <f t="shared" si="1"/>
        <v>No</v>
      </c>
    </row>
    <row r="116" spans="1:37">
      <c r="A116" s="7" t="s">
        <v>966</v>
      </c>
      <c r="B116" s="7" t="s">
        <v>220</v>
      </c>
      <c r="C116" s="7" t="s">
        <v>44</v>
      </c>
      <c r="D116" s="302">
        <v>4008</v>
      </c>
      <c r="E116" s="297">
        <v>40008</v>
      </c>
      <c r="F116" s="7" t="s">
        <v>140</v>
      </c>
      <c r="G116" s="7" t="s">
        <v>137</v>
      </c>
      <c r="H116" s="8">
        <v>1249442</v>
      </c>
      <c r="I116" s="8">
        <v>404</v>
      </c>
      <c r="J116" s="7" t="s">
        <v>10</v>
      </c>
      <c r="K116" s="7" t="s">
        <v>138</v>
      </c>
      <c r="L116" s="8">
        <v>2</v>
      </c>
      <c r="M116" s="8">
        <v>15011</v>
      </c>
      <c r="N116" s="7"/>
      <c r="O116" s="8">
        <v>5403</v>
      </c>
      <c r="P116" s="7"/>
      <c r="Q116" s="8">
        <v>1526</v>
      </c>
      <c r="R116" s="7"/>
      <c r="S116" s="8">
        <v>7423</v>
      </c>
      <c r="T116" s="7"/>
      <c r="U116" s="8">
        <v>0</v>
      </c>
      <c r="V116" s="7"/>
      <c r="W116" s="33">
        <v>29363</v>
      </c>
      <c r="X116" s="7"/>
      <c r="Y116" s="30">
        <v>7</v>
      </c>
      <c r="Z116" s="7"/>
      <c r="AA116" s="30">
        <v>3</v>
      </c>
      <c r="AB116" s="7"/>
      <c r="AC116" s="30">
        <v>1</v>
      </c>
      <c r="AD116" s="7"/>
      <c r="AE116" s="30">
        <v>5</v>
      </c>
      <c r="AF116" s="7"/>
      <c r="AG116" s="30">
        <v>0</v>
      </c>
      <c r="AI116" s="32">
        <v>16</v>
      </c>
      <c r="AK116" s="7" t="str">
        <f t="shared" si="1"/>
        <v>No</v>
      </c>
    </row>
    <row r="117" spans="1:37">
      <c r="A117" s="7" t="s">
        <v>966</v>
      </c>
      <c r="B117" s="7" t="s">
        <v>220</v>
      </c>
      <c r="C117" s="7" t="s">
        <v>44</v>
      </c>
      <c r="D117" s="302">
        <v>4008</v>
      </c>
      <c r="E117" s="297">
        <v>40008</v>
      </c>
      <c r="F117" s="7" t="s">
        <v>140</v>
      </c>
      <c r="G117" s="7" t="s">
        <v>137</v>
      </c>
      <c r="H117" s="8">
        <v>1249442</v>
      </c>
      <c r="I117" s="8">
        <v>404</v>
      </c>
      <c r="J117" s="7" t="s">
        <v>6</v>
      </c>
      <c r="K117" s="7" t="s">
        <v>138</v>
      </c>
      <c r="L117" s="8">
        <v>190</v>
      </c>
      <c r="M117" s="8">
        <v>997327</v>
      </c>
      <c r="N117" s="7"/>
      <c r="O117" s="8">
        <v>280417</v>
      </c>
      <c r="P117" s="7"/>
      <c r="Q117" s="8">
        <v>0</v>
      </c>
      <c r="R117" s="7"/>
      <c r="S117" s="8">
        <v>202255</v>
      </c>
      <c r="T117" s="7"/>
      <c r="U117" s="8">
        <v>0</v>
      </c>
      <c r="V117" s="7"/>
      <c r="W117" s="33">
        <v>1479999</v>
      </c>
      <c r="X117" s="7"/>
      <c r="Y117" s="30">
        <v>536</v>
      </c>
      <c r="Z117" s="7"/>
      <c r="AA117" s="30">
        <v>150</v>
      </c>
      <c r="AB117" s="7"/>
      <c r="AC117" s="30">
        <v>0</v>
      </c>
      <c r="AD117" s="7"/>
      <c r="AE117" s="30">
        <v>109.63</v>
      </c>
      <c r="AF117" s="7"/>
      <c r="AG117" s="30">
        <v>0</v>
      </c>
      <c r="AI117" s="32">
        <v>795.63</v>
      </c>
      <c r="AK117" s="7" t="str">
        <f t="shared" si="1"/>
        <v>No</v>
      </c>
    </row>
    <row r="118" spans="1:37">
      <c r="A118" s="7" t="s">
        <v>455</v>
      </c>
      <c r="B118" s="7" t="s">
        <v>456</v>
      </c>
      <c r="C118" s="7" t="s">
        <v>12</v>
      </c>
      <c r="D118" s="302">
        <v>9009</v>
      </c>
      <c r="E118" s="297">
        <v>90009</v>
      </c>
      <c r="F118" s="7" t="s">
        <v>142</v>
      </c>
      <c r="G118" s="7" t="s">
        <v>137</v>
      </c>
      <c r="H118" s="8">
        <v>3281212</v>
      </c>
      <c r="I118" s="8">
        <v>399</v>
      </c>
      <c r="J118" s="7" t="s">
        <v>6</v>
      </c>
      <c r="K118" s="7" t="s">
        <v>138</v>
      </c>
      <c r="L118" s="8">
        <v>191</v>
      </c>
      <c r="M118" s="8">
        <v>635378</v>
      </c>
      <c r="N118" s="7"/>
      <c r="O118" s="8">
        <v>211067</v>
      </c>
      <c r="P118" s="7"/>
      <c r="Q118" s="8">
        <v>16997</v>
      </c>
      <c r="R118" s="7"/>
      <c r="S118" s="8">
        <v>188656</v>
      </c>
      <c r="T118" s="7"/>
      <c r="U118" s="8">
        <v>14124</v>
      </c>
      <c r="V118" s="7"/>
      <c r="W118" s="33">
        <v>1066222</v>
      </c>
      <c r="X118" s="7"/>
      <c r="Y118" s="30">
        <v>336</v>
      </c>
      <c r="Z118" s="7"/>
      <c r="AA118" s="30">
        <v>116</v>
      </c>
      <c r="AB118" s="7"/>
      <c r="AC118" s="30">
        <v>10</v>
      </c>
      <c r="AD118" s="7"/>
      <c r="AE118" s="30">
        <v>108</v>
      </c>
      <c r="AF118" s="7"/>
      <c r="AG118" s="30">
        <v>8</v>
      </c>
      <c r="AI118" s="32">
        <v>578</v>
      </c>
      <c r="AK118" s="7" t="str">
        <f t="shared" si="1"/>
        <v>No</v>
      </c>
    </row>
    <row r="119" spans="1:37">
      <c r="A119" s="7" t="s">
        <v>967</v>
      </c>
      <c r="B119" s="7" t="s">
        <v>560</v>
      </c>
      <c r="C119" s="7" t="s">
        <v>70</v>
      </c>
      <c r="D119" s="302">
        <v>3083</v>
      </c>
      <c r="E119" s="297">
        <v>30083</v>
      </c>
      <c r="F119" s="7" t="s">
        <v>142</v>
      </c>
      <c r="G119" s="7" t="s">
        <v>137</v>
      </c>
      <c r="H119" s="8">
        <v>1439666</v>
      </c>
      <c r="I119" s="8">
        <v>397</v>
      </c>
      <c r="J119" s="7" t="s">
        <v>16</v>
      </c>
      <c r="K119" s="7" t="s">
        <v>138</v>
      </c>
      <c r="L119" s="8">
        <v>6</v>
      </c>
      <c r="M119" s="8">
        <v>85654</v>
      </c>
      <c r="N119" s="7"/>
      <c r="O119" s="8">
        <v>32360</v>
      </c>
      <c r="P119" s="7"/>
      <c r="Q119" s="8">
        <v>2316</v>
      </c>
      <c r="R119" s="7"/>
      <c r="S119" s="8">
        <v>52646</v>
      </c>
      <c r="T119" s="7"/>
      <c r="U119" s="8">
        <v>0</v>
      </c>
      <c r="V119" s="7"/>
      <c r="W119" s="33">
        <v>172976</v>
      </c>
      <c r="X119" s="7"/>
      <c r="Y119" s="30">
        <v>40.450000000000003</v>
      </c>
      <c r="Z119" s="7"/>
      <c r="AA119" s="30">
        <v>14.6</v>
      </c>
      <c r="AB119" s="7"/>
      <c r="AC119" s="30">
        <v>1</v>
      </c>
      <c r="AD119" s="7"/>
      <c r="AE119" s="30">
        <v>27.04</v>
      </c>
      <c r="AF119" s="7"/>
      <c r="AG119" s="30">
        <v>0</v>
      </c>
      <c r="AI119" s="32">
        <v>83.09</v>
      </c>
      <c r="AK119" s="7" t="str">
        <f t="shared" si="1"/>
        <v>No</v>
      </c>
    </row>
    <row r="120" spans="1:37">
      <c r="A120" s="7" t="s">
        <v>967</v>
      </c>
      <c r="B120" s="7" t="s">
        <v>560</v>
      </c>
      <c r="C120" s="7" t="s">
        <v>70</v>
      </c>
      <c r="D120" s="302">
        <v>3083</v>
      </c>
      <c r="E120" s="297">
        <v>30083</v>
      </c>
      <c r="F120" s="7" t="s">
        <v>142</v>
      </c>
      <c r="G120" s="7" t="s">
        <v>137</v>
      </c>
      <c r="H120" s="8">
        <v>1439666</v>
      </c>
      <c r="I120" s="8">
        <v>397</v>
      </c>
      <c r="J120" s="7" t="s">
        <v>6</v>
      </c>
      <c r="K120" s="7" t="s">
        <v>138</v>
      </c>
      <c r="L120" s="8">
        <v>242</v>
      </c>
      <c r="M120" s="8">
        <v>1186550</v>
      </c>
      <c r="N120" s="7"/>
      <c r="O120" s="8">
        <v>233807</v>
      </c>
      <c r="P120" s="7"/>
      <c r="Q120" s="8">
        <v>18816</v>
      </c>
      <c r="R120" s="7"/>
      <c r="S120" s="8">
        <v>279822</v>
      </c>
      <c r="T120" s="7"/>
      <c r="U120" s="8">
        <v>0</v>
      </c>
      <c r="V120" s="7"/>
      <c r="W120" s="33">
        <v>1718995</v>
      </c>
      <c r="X120" s="7"/>
      <c r="Y120" s="30">
        <v>516.83000000000004</v>
      </c>
      <c r="Z120" s="7"/>
      <c r="AA120" s="30">
        <v>106.34</v>
      </c>
      <c r="AB120" s="7"/>
      <c r="AC120" s="30">
        <v>9</v>
      </c>
      <c r="AD120" s="7"/>
      <c r="AE120" s="30">
        <v>151.6</v>
      </c>
      <c r="AF120" s="7"/>
      <c r="AG120" s="30">
        <v>0</v>
      </c>
      <c r="AI120" s="32">
        <v>783.77</v>
      </c>
      <c r="AK120" s="7" t="str">
        <f t="shared" si="1"/>
        <v>No</v>
      </c>
    </row>
    <row r="121" spans="1:37">
      <c r="A121" s="7" t="s">
        <v>968</v>
      </c>
      <c r="B121" s="7" t="s">
        <v>214</v>
      </c>
      <c r="C121" s="7" t="s">
        <v>73</v>
      </c>
      <c r="D121" s="302">
        <v>40</v>
      </c>
      <c r="E121" s="297">
        <v>40</v>
      </c>
      <c r="F121" s="7" t="s">
        <v>142</v>
      </c>
      <c r="G121" s="7" t="s">
        <v>137</v>
      </c>
      <c r="H121" s="8">
        <v>3059393</v>
      </c>
      <c r="I121" s="8">
        <v>384</v>
      </c>
      <c r="J121" s="7" t="s">
        <v>16</v>
      </c>
      <c r="K121" s="7" t="s">
        <v>138</v>
      </c>
      <c r="L121" s="8">
        <v>54</v>
      </c>
      <c r="M121" s="8">
        <v>195316</v>
      </c>
      <c r="N121" s="7"/>
      <c r="O121" s="8">
        <v>68447</v>
      </c>
      <c r="P121" s="7"/>
      <c r="Q121" s="8">
        <v>271897</v>
      </c>
      <c r="R121" s="7"/>
      <c r="S121" s="8">
        <v>153275</v>
      </c>
      <c r="T121" s="7"/>
      <c r="U121" s="8">
        <v>936017</v>
      </c>
      <c r="V121" s="7"/>
      <c r="W121" s="33">
        <v>1624952</v>
      </c>
      <c r="X121" s="7"/>
      <c r="Y121" s="30">
        <v>116.65</v>
      </c>
      <c r="Z121" s="7"/>
      <c r="AA121" s="30">
        <v>42.97</v>
      </c>
      <c r="AB121" s="7"/>
      <c r="AC121" s="30">
        <v>159.29</v>
      </c>
      <c r="AD121" s="7"/>
      <c r="AE121" s="30">
        <v>81.510000000000005</v>
      </c>
      <c r="AF121" s="7"/>
      <c r="AG121" s="30">
        <v>487.37</v>
      </c>
      <c r="AI121" s="32">
        <v>887.79</v>
      </c>
      <c r="AK121" s="7" t="str">
        <f t="shared" si="1"/>
        <v>No</v>
      </c>
    </row>
    <row r="122" spans="1:37">
      <c r="A122" s="7" t="s">
        <v>968</v>
      </c>
      <c r="B122" s="7" t="s">
        <v>214</v>
      </c>
      <c r="C122" s="7" t="s">
        <v>73</v>
      </c>
      <c r="D122" s="302">
        <v>40</v>
      </c>
      <c r="E122" s="297">
        <v>40</v>
      </c>
      <c r="F122" s="7" t="s">
        <v>142</v>
      </c>
      <c r="G122" s="7" t="s">
        <v>137</v>
      </c>
      <c r="H122" s="8">
        <v>3059393</v>
      </c>
      <c r="I122" s="8">
        <v>384</v>
      </c>
      <c r="J122" s="7" t="s">
        <v>13</v>
      </c>
      <c r="K122" s="7" t="s">
        <v>138</v>
      </c>
      <c r="L122" s="8">
        <v>210</v>
      </c>
      <c r="M122" s="8">
        <v>710601</v>
      </c>
      <c r="N122" s="7"/>
      <c r="O122" s="8">
        <v>233937</v>
      </c>
      <c r="P122" s="7"/>
      <c r="Q122" s="8">
        <v>57129</v>
      </c>
      <c r="R122" s="7"/>
      <c r="S122" s="8">
        <v>98398</v>
      </c>
      <c r="T122" s="7"/>
      <c r="U122" s="8">
        <v>2786</v>
      </c>
      <c r="V122" s="7"/>
      <c r="W122" s="33">
        <v>1102851</v>
      </c>
      <c r="X122" s="7"/>
      <c r="Y122" s="30">
        <v>363.34</v>
      </c>
      <c r="Z122" s="7"/>
      <c r="AA122" s="30">
        <v>134.49</v>
      </c>
      <c r="AB122" s="7"/>
      <c r="AC122" s="30">
        <v>31.83</v>
      </c>
      <c r="AD122" s="7"/>
      <c r="AE122" s="30">
        <v>53.72</v>
      </c>
      <c r="AF122" s="7"/>
      <c r="AG122" s="30">
        <v>1.46</v>
      </c>
      <c r="AI122" s="32">
        <v>584.84</v>
      </c>
      <c r="AK122" s="7" t="str">
        <f t="shared" si="1"/>
        <v>No</v>
      </c>
    </row>
    <row r="123" spans="1:37">
      <c r="A123" s="7" t="s">
        <v>968</v>
      </c>
      <c r="B123" s="7" t="s">
        <v>214</v>
      </c>
      <c r="C123" s="7" t="s">
        <v>73</v>
      </c>
      <c r="D123" s="302">
        <v>40</v>
      </c>
      <c r="E123" s="297">
        <v>40</v>
      </c>
      <c r="F123" s="7" t="s">
        <v>142</v>
      </c>
      <c r="G123" s="7" t="s">
        <v>137</v>
      </c>
      <c r="H123" s="8">
        <v>3059393</v>
      </c>
      <c r="I123" s="8">
        <v>384</v>
      </c>
      <c r="J123" s="7" t="s">
        <v>10</v>
      </c>
      <c r="K123" s="7" t="s">
        <v>138</v>
      </c>
      <c r="L123" s="8">
        <v>2</v>
      </c>
      <c r="M123" s="8">
        <v>27618</v>
      </c>
      <c r="N123" s="7"/>
      <c r="O123" s="8">
        <v>8306</v>
      </c>
      <c r="P123" s="7"/>
      <c r="Q123" s="8">
        <v>8095</v>
      </c>
      <c r="R123" s="7"/>
      <c r="S123" s="8">
        <v>6212</v>
      </c>
      <c r="T123" s="7"/>
      <c r="U123" s="8">
        <v>44806</v>
      </c>
      <c r="V123" s="7"/>
      <c r="W123" s="33">
        <v>95037</v>
      </c>
      <c r="X123" s="7"/>
      <c r="Y123" s="30">
        <v>15.06</v>
      </c>
      <c r="Z123" s="7"/>
      <c r="AA123" s="30">
        <v>4.8600000000000003</v>
      </c>
      <c r="AB123" s="7"/>
      <c r="AC123" s="30">
        <v>4.34</v>
      </c>
      <c r="AD123" s="7"/>
      <c r="AE123" s="30">
        <v>3.16</v>
      </c>
      <c r="AF123" s="7"/>
      <c r="AG123" s="30">
        <v>23.18</v>
      </c>
      <c r="AI123" s="32">
        <v>50.6</v>
      </c>
      <c r="AK123" s="7" t="str">
        <f t="shared" si="1"/>
        <v>No</v>
      </c>
    </row>
    <row r="124" spans="1:37">
      <c r="A124" s="7" t="s">
        <v>408</v>
      </c>
      <c r="B124" s="7" t="s">
        <v>409</v>
      </c>
      <c r="C124" s="7" t="s">
        <v>54</v>
      </c>
      <c r="D124" s="302">
        <v>2004</v>
      </c>
      <c r="E124" s="297">
        <v>20004</v>
      </c>
      <c r="F124" s="7" t="s">
        <v>142</v>
      </c>
      <c r="G124" s="7" t="s">
        <v>137</v>
      </c>
      <c r="H124" s="8">
        <v>935906</v>
      </c>
      <c r="I124" s="8">
        <v>358</v>
      </c>
      <c r="J124" s="7" t="s">
        <v>9</v>
      </c>
      <c r="K124" s="7" t="s">
        <v>138</v>
      </c>
      <c r="L124" s="8">
        <v>62</v>
      </c>
      <c r="M124" s="8">
        <v>196675</v>
      </c>
      <c r="N124" s="7"/>
      <c r="O124" s="8">
        <v>15012</v>
      </c>
      <c r="P124" s="7"/>
      <c r="Q124" s="8">
        <v>1710</v>
      </c>
      <c r="R124" s="7"/>
      <c r="S124" s="8">
        <v>611</v>
      </c>
      <c r="T124" s="7"/>
      <c r="U124" s="8">
        <v>0</v>
      </c>
      <c r="V124" s="7"/>
      <c r="W124" s="33">
        <v>214008</v>
      </c>
      <c r="X124" s="7"/>
      <c r="Y124" s="30">
        <v>92.9</v>
      </c>
      <c r="Z124" s="7"/>
      <c r="AA124" s="30">
        <v>7.2</v>
      </c>
      <c r="AB124" s="7"/>
      <c r="AC124" s="30">
        <v>0.9</v>
      </c>
      <c r="AD124" s="7"/>
      <c r="AE124" s="30">
        <v>0.3</v>
      </c>
      <c r="AF124" s="7"/>
      <c r="AG124" s="30">
        <v>0</v>
      </c>
      <c r="AI124" s="32">
        <v>101.3</v>
      </c>
      <c r="AK124" s="7" t="str">
        <f t="shared" si="1"/>
        <v>No</v>
      </c>
    </row>
    <row r="125" spans="1:37">
      <c r="A125" s="7" t="s">
        <v>408</v>
      </c>
      <c r="B125" s="7" t="s">
        <v>409</v>
      </c>
      <c r="C125" s="7" t="s">
        <v>54</v>
      </c>
      <c r="D125" s="302">
        <v>2004</v>
      </c>
      <c r="E125" s="297">
        <v>20004</v>
      </c>
      <c r="F125" s="7" t="s">
        <v>142</v>
      </c>
      <c r="G125" s="7" t="s">
        <v>137</v>
      </c>
      <c r="H125" s="8">
        <v>935906</v>
      </c>
      <c r="I125" s="8">
        <v>358</v>
      </c>
      <c r="J125" s="7" t="s">
        <v>6</v>
      </c>
      <c r="K125" s="7" t="s">
        <v>138</v>
      </c>
      <c r="L125" s="8">
        <v>273</v>
      </c>
      <c r="M125" s="8">
        <v>1148167</v>
      </c>
      <c r="N125" s="7"/>
      <c r="O125" s="8">
        <v>358392</v>
      </c>
      <c r="P125" s="7"/>
      <c r="Q125" s="8">
        <v>58971</v>
      </c>
      <c r="R125" s="7"/>
      <c r="S125" s="8">
        <v>40121</v>
      </c>
      <c r="T125" s="7"/>
      <c r="U125" s="8">
        <v>0</v>
      </c>
      <c r="V125" s="7"/>
      <c r="W125" s="33">
        <v>1605651</v>
      </c>
      <c r="X125" s="7"/>
      <c r="Y125" s="30">
        <v>591</v>
      </c>
      <c r="Z125" s="7"/>
      <c r="AA125" s="30">
        <v>188</v>
      </c>
      <c r="AB125" s="7"/>
      <c r="AC125" s="30">
        <v>29.7</v>
      </c>
      <c r="AD125" s="7"/>
      <c r="AE125" s="30">
        <v>20</v>
      </c>
      <c r="AF125" s="7"/>
      <c r="AG125" s="30">
        <v>0</v>
      </c>
      <c r="AI125" s="32">
        <v>828.7</v>
      </c>
      <c r="AK125" s="7" t="str">
        <f t="shared" si="1"/>
        <v>No</v>
      </c>
    </row>
    <row r="126" spans="1:37">
      <c r="A126" s="7" t="s">
        <v>408</v>
      </c>
      <c r="B126" s="7" t="s">
        <v>409</v>
      </c>
      <c r="C126" s="7" t="s">
        <v>54</v>
      </c>
      <c r="D126" s="302">
        <v>2004</v>
      </c>
      <c r="E126" s="297">
        <v>20004</v>
      </c>
      <c r="F126" s="7" t="s">
        <v>142</v>
      </c>
      <c r="G126" s="7" t="s">
        <v>137</v>
      </c>
      <c r="H126" s="8">
        <v>935906</v>
      </c>
      <c r="I126" s="8">
        <v>358</v>
      </c>
      <c r="J126" s="7" t="s">
        <v>16</v>
      </c>
      <c r="K126" s="7" t="s">
        <v>138</v>
      </c>
      <c r="L126" s="8">
        <v>23</v>
      </c>
      <c r="M126" s="8">
        <v>92000</v>
      </c>
      <c r="N126" s="7"/>
      <c r="O126" s="8">
        <v>49953</v>
      </c>
      <c r="P126" s="7"/>
      <c r="Q126" s="8">
        <v>109509</v>
      </c>
      <c r="R126" s="7"/>
      <c r="S126" s="8">
        <v>6014</v>
      </c>
      <c r="T126" s="7"/>
      <c r="U126" s="8">
        <v>156</v>
      </c>
      <c r="V126" s="7"/>
      <c r="W126" s="33">
        <v>257632</v>
      </c>
      <c r="X126" s="7"/>
      <c r="Y126" s="30">
        <v>50.9</v>
      </c>
      <c r="Z126" s="7"/>
      <c r="AA126" s="30">
        <v>24.1</v>
      </c>
      <c r="AB126" s="7"/>
      <c r="AC126" s="30">
        <v>63.5</v>
      </c>
      <c r="AD126" s="7"/>
      <c r="AE126" s="30">
        <v>4</v>
      </c>
      <c r="AF126" s="7"/>
      <c r="AG126" s="30">
        <v>0.3</v>
      </c>
      <c r="AI126" s="32">
        <v>142.80000000000001</v>
      </c>
      <c r="AK126" s="7" t="str">
        <f t="shared" si="1"/>
        <v>No</v>
      </c>
    </row>
    <row r="127" spans="1:37">
      <c r="A127" s="7" t="s">
        <v>969</v>
      </c>
      <c r="B127" s="7" t="s">
        <v>487</v>
      </c>
      <c r="C127" s="7" t="s">
        <v>57</v>
      </c>
      <c r="D127" s="302">
        <v>5012</v>
      </c>
      <c r="E127" s="297">
        <v>50012</v>
      </c>
      <c r="F127" s="7" t="s">
        <v>142</v>
      </c>
      <c r="G127" s="7" t="s">
        <v>137</v>
      </c>
      <c r="H127" s="8">
        <v>1624827</v>
      </c>
      <c r="I127" s="8">
        <v>348</v>
      </c>
      <c r="J127" s="7" t="s">
        <v>6</v>
      </c>
      <c r="K127" s="7" t="s">
        <v>138</v>
      </c>
      <c r="L127" s="8">
        <v>299</v>
      </c>
      <c r="M127" s="8">
        <v>1102681</v>
      </c>
      <c r="N127" s="7"/>
      <c r="O127" s="8">
        <v>334189</v>
      </c>
      <c r="P127" s="7"/>
      <c r="Q127" s="8">
        <v>58117</v>
      </c>
      <c r="R127" s="7"/>
      <c r="S127" s="8">
        <v>167450</v>
      </c>
      <c r="T127" s="7"/>
      <c r="U127" s="8">
        <v>0</v>
      </c>
      <c r="V127" s="7"/>
      <c r="W127" s="33">
        <v>1662437</v>
      </c>
      <c r="X127" s="7"/>
      <c r="Y127" s="30">
        <v>521</v>
      </c>
      <c r="Z127" s="7"/>
      <c r="AA127" s="30">
        <v>173</v>
      </c>
      <c r="AB127" s="7"/>
      <c r="AC127" s="30">
        <v>31</v>
      </c>
      <c r="AD127" s="7"/>
      <c r="AE127" s="30">
        <v>90</v>
      </c>
      <c r="AF127" s="7"/>
      <c r="AG127" s="30">
        <v>0</v>
      </c>
      <c r="AI127" s="32">
        <v>815</v>
      </c>
      <c r="AK127" s="7" t="str">
        <f t="shared" si="1"/>
        <v>No</v>
      </c>
    </row>
    <row r="128" spans="1:37">
      <c r="A128" s="7" t="s">
        <v>430</v>
      </c>
      <c r="B128" s="7" t="s">
        <v>431</v>
      </c>
      <c r="C128" s="7" t="s">
        <v>26</v>
      </c>
      <c r="D128" s="302">
        <v>4027</v>
      </c>
      <c r="E128" s="297">
        <v>40027</v>
      </c>
      <c r="F128" s="7" t="s">
        <v>142</v>
      </c>
      <c r="G128" s="7" t="s">
        <v>137</v>
      </c>
      <c r="H128" s="8">
        <v>2441770</v>
      </c>
      <c r="I128" s="8">
        <v>345</v>
      </c>
      <c r="J128" s="7" t="s">
        <v>6</v>
      </c>
      <c r="K128" s="7" t="s">
        <v>138</v>
      </c>
      <c r="L128" s="8">
        <v>193</v>
      </c>
      <c r="M128" s="8">
        <v>880795</v>
      </c>
      <c r="N128" s="7"/>
      <c r="O128" s="8">
        <v>129204</v>
      </c>
      <c r="P128" s="7"/>
      <c r="Q128" s="8">
        <v>67773</v>
      </c>
      <c r="R128" s="7"/>
      <c r="S128" s="8">
        <v>143943</v>
      </c>
      <c r="T128" s="7"/>
      <c r="U128" s="8">
        <v>1472</v>
      </c>
      <c r="V128" s="7"/>
      <c r="W128" s="33">
        <v>1223187</v>
      </c>
      <c r="X128" s="7"/>
      <c r="Y128" s="30">
        <v>421</v>
      </c>
      <c r="Z128" s="7"/>
      <c r="AA128" s="30">
        <v>65</v>
      </c>
      <c r="AB128" s="7"/>
      <c r="AC128" s="30">
        <v>32</v>
      </c>
      <c r="AD128" s="7"/>
      <c r="AE128" s="30">
        <v>81</v>
      </c>
      <c r="AF128" s="7"/>
      <c r="AG128" s="30">
        <v>0.7</v>
      </c>
      <c r="AI128" s="32">
        <v>599.70000000000005</v>
      </c>
      <c r="AK128" s="7" t="str">
        <f t="shared" si="1"/>
        <v>No</v>
      </c>
    </row>
    <row r="129" spans="1:37">
      <c r="A129" s="7" t="s">
        <v>970</v>
      </c>
      <c r="B129" s="7" t="s">
        <v>250</v>
      </c>
      <c r="C129" s="7" t="s">
        <v>11</v>
      </c>
      <c r="D129" s="302">
        <v>9033</v>
      </c>
      <c r="E129" s="297">
        <v>90033</v>
      </c>
      <c r="F129" s="7" t="s">
        <v>140</v>
      </c>
      <c r="G129" s="7" t="s">
        <v>137</v>
      </c>
      <c r="H129" s="8">
        <v>843168</v>
      </c>
      <c r="I129" s="8">
        <v>336</v>
      </c>
      <c r="J129" s="7" t="s">
        <v>10</v>
      </c>
      <c r="K129" s="7" t="s">
        <v>138</v>
      </c>
      <c r="L129" s="8">
        <v>6</v>
      </c>
      <c r="M129" s="8">
        <v>45716</v>
      </c>
      <c r="N129" s="7"/>
      <c r="O129" s="8">
        <v>9524</v>
      </c>
      <c r="P129" s="7"/>
      <c r="Q129" s="8">
        <v>2267</v>
      </c>
      <c r="R129" s="7"/>
      <c r="S129" s="8">
        <v>9416</v>
      </c>
      <c r="T129" s="7"/>
      <c r="U129" s="8">
        <v>0</v>
      </c>
      <c r="V129" s="7"/>
      <c r="W129" s="33">
        <v>66923</v>
      </c>
      <c r="X129" s="7"/>
      <c r="Y129" s="30">
        <v>23</v>
      </c>
      <c r="Z129" s="7"/>
      <c r="AA129" s="30">
        <v>4</v>
      </c>
      <c r="AB129" s="7"/>
      <c r="AC129" s="30">
        <v>1</v>
      </c>
      <c r="AD129" s="7"/>
      <c r="AE129" s="30">
        <v>5</v>
      </c>
      <c r="AF129" s="7"/>
      <c r="AG129" s="30">
        <v>0</v>
      </c>
      <c r="AI129" s="32">
        <v>33</v>
      </c>
      <c r="AK129" s="7" t="str">
        <f t="shared" si="1"/>
        <v>No</v>
      </c>
    </row>
    <row r="130" spans="1:37">
      <c r="A130" s="7" t="s">
        <v>970</v>
      </c>
      <c r="B130" s="7" t="s">
        <v>250</v>
      </c>
      <c r="C130" s="7" t="s">
        <v>11</v>
      </c>
      <c r="D130" s="302">
        <v>9033</v>
      </c>
      <c r="E130" s="297">
        <v>90033</v>
      </c>
      <c r="F130" s="7" t="s">
        <v>140</v>
      </c>
      <c r="G130" s="7" t="s">
        <v>137</v>
      </c>
      <c r="H130" s="8">
        <v>843168</v>
      </c>
      <c r="I130" s="8">
        <v>336</v>
      </c>
      <c r="J130" s="7" t="s">
        <v>6</v>
      </c>
      <c r="K130" s="7" t="s">
        <v>138</v>
      </c>
      <c r="L130" s="8">
        <v>204</v>
      </c>
      <c r="M130" s="8">
        <v>939968</v>
      </c>
      <c r="N130" s="7"/>
      <c r="O130" s="8">
        <v>205190</v>
      </c>
      <c r="P130" s="7"/>
      <c r="Q130" s="8">
        <v>21925</v>
      </c>
      <c r="R130" s="7"/>
      <c r="S130" s="8">
        <v>101171</v>
      </c>
      <c r="T130" s="7"/>
      <c r="U130" s="8">
        <v>0</v>
      </c>
      <c r="V130" s="7"/>
      <c r="W130" s="33">
        <v>1268254</v>
      </c>
      <c r="X130" s="7"/>
      <c r="Y130" s="30">
        <v>466</v>
      </c>
      <c r="Z130" s="7"/>
      <c r="AA130" s="30">
        <v>108</v>
      </c>
      <c r="AB130" s="7"/>
      <c r="AC130" s="30">
        <v>11</v>
      </c>
      <c r="AD130" s="7"/>
      <c r="AE130" s="30">
        <v>57</v>
      </c>
      <c r="AF130" s="7"/>
      <c r="AG130" s="30">
        <v>0</v>
      </c>
      <c r="AI130" s="32">
        <v>642</v>
      </c>
      <c r="AK130" s="7" t="str">
        <f t="shared" ref="AK130:AK193" si="2">IF(AJ130&amp;AH130&amp;AF130&amp;AD130&amp;AB130&amp;Z130&amp;X130&amp;V130&amp;T130&amp;R130&amp;P130&amp;N130&lt;&gt;"","Yes","No")</f>
        <v>No</v>
      </c>
    </row>
    <row r="131" spans="1:37">
      <c r="A131" s="7" t="s">
        <v>970</v>
      </c>
      <c r="B131" s="7" t="s">
        <v>250</v>
      </c>
      <c r="C131" s="7" t="s">
        <v>11</v>
      </c>
      <c r="D131" s="302">
        <v>9033</v>
      </c>
      <c r="E131" s="297">
        <v>90033</v>
      </c>
      <c r="F131" s="7" t="s">
        <v>140</v>
      </c>
      <c r="G131" s="7" t="s">
        <v>137</v>
      </c>
      <c r="H131" s="8">
        <v>843168</v>
      </c>
      <c r="I131" s="8">
        <v>336</v>
      </c>
      <c r="J131" s="7" t="s">
        <v>9</v>
      </c>
      <c r="K131" s="7" t="s">
        <v>138</v>
      </c>
      <c r="L131" s="8">
        <v>126</v>
      </c>
      <c r="M131" s="8">
        <v>417711</v>
      </c>
      <c r="N131" s="7"/>
      <c r="O131" s="8">
        <v>0</v>
      </c>
      <c r="P131" s="7"/>
      <c r="Q131" s="8">
        <v>2610</v>
      </c>
      <c r="R131" s="7"/>
      <c r="S131" s="8">
        <v>19197</v>
      </c>
      <c r="T131" s="7"/>
      <c r="U131" s="8">
        <v>0</v>
      </c>
      <c r="V131" s="7"/>
      <c r="W131" s="33">
        <v>439518</v>
      </c>
      <c r="X131" s="7"/>
      <c r="Y131" s="30">
        <v>207</v>
      </c>
      <c r="Z131" s="7"/>
      <c r="AA131" s="30">
        <v>0</v>
      </c>
      <c r="AB131" s="7"/>
      <c r="AC131" s="30">
        <v>2</v>
      </c>
      <c r="AD131" s="7"/>
      <c r="AE131" s="30">
        <v>10</v>
      </c>
      <c r="AF131" s="7"/>
      <c r="AG131" s="30">
        <v>0</v>
      </c>
      <c r="AI131" s="32">
        <v>219</v>
      </c>
      <c r="AK131" s="7" t="str">
        <f t="shared" si="2"/>
        <v>No</v>
      </c>
    </row>
    <row r="132" spans="1:37">
      <c r="A132" s="7" t="s">
        <v>315</v>
      </c>
      <c r="B132" s="7" t="s">
        <v>316</v>
      </c>
      <c r="C132" s="7" t="s">
        <v>70</v>
      </c>
      <c r="D132" s="302">
        <v>3006</v>
      </c>
      <c r="E132" s="297">
        <v>30006</v>
      </c>
      <c r="F132" s="7" t="s">
        <v>317</v>
      </c>
      <c r="G132" s="7" t="s">
        <v>137</v>
      </c>
      <c r="H132" s="8">
        <v>953556</v>
      </c>
      <c r="I132" s="8">
        <v>330</v>
      </c>
      <c r="J132" s="7" t="s">
        <v>17</v>
      </c>
      <c r="K132" s="7" t="s">
        <v>138</v>
      </c>
      <c r="L132" s="8">
        <v>8</v>
      </c>
      <c r="M132" s="8">
        <v>1098</v>
      </c>
      <c r="N132" s="7"/>
      <c r="O132" s="8">
        <v>20</v>
      </c>
      <c r="P132" s="7"/>
      <c r="Q132" s="8">
        <v>60</v>
      </c>
      <c r="R132" s="7"/>
      <c r="S132" s="8">
        <v>177</v>
      </c>
      <c r="T132" s="7"/>
      <c r="U132" s="8">
        <v>1920</v>
      </c>
      <c r="V132" s="7"/>
      <c r="W132" s="33">
        <v>3275</v>
      </c>
      <c r="X132" s="7"/>
      <c r="Y132" s="30">
        <v>0.53</v>
      </c>
      <c r="Z132" s="7"/>
      <c r="AA132" s="30">
        <v>0.02</v>
      </c>
      <c r="AB132" s="7"/>
      <c r="AC132" s="30">
        <v>0.04</v>
      </c>
      <c r="AD132" s="7"/>
      <c r="AE132" s="30">
        <v>0.09</v>
      </c>
      <c r="AF132" s="7"/>
      <c r="AG132" s="30">
        <v>1</v>
      </c>
      <c r="AI132" s="32">
        <v>1.68</v>
      </c>
      <c r="AK132" s="7" t="str">
        <f t="shared" si="2"/>
        <v>No</v>
      </c>
    </row>
    <row r="133" spans="1:37">
      <c r="A133" s="7" t="s">
        <v>315</v>
      </c>
      <c r="B133" s="7" t="s">
        <v>316</v>
      </c>
      <c r="C133" s="7" t="s">
        <v>70</v>
      </c>
      <c r="D133" s="302">
        <v>3006</v>
      </c>
      <c r="E133" s="297">
        <v>30006</v>
      </c>
      <c r="F133" s="7" t="s">
        <v>317</v>
      </c>
      <c r="G133" s="7" t="s">
        <v>137</v>
      </c>
      <c r="H133" s="8">
        <v>953556</v>
      </c>
      <c r="I133" s="8">
        <v>330</v>
      </c>
      <c r="J133" s="7" t="s">
        <v>6</v>
      </c>
      <c r="K133" s="7" t="s">
        <v>138</v>
      </c>
      <c r="L133" s="8">
        <v>115</v>
      </c>
      <c r="M133" s="8">
        <v>590029</v>
      </c>
      <c r="N133" s="7"/>
      <c r="O133" s="8">
        <v>88890</v>
      </c>
      <c r="P133" s="7"/>
      <c r="Q133" s="8">
        <v>36722</v>
      </c>
      <c r="R133" s="7"/>
      <c r="S133" s="8">
        <v>86789</v>
      </c>
      <c r="T133" s="7"/>
      <c r="U133" s="8">
        <v>0</v>
      </c>
      <c r="V133" s="7"/>
      <c r="W133" s="33">
        <v>802430</v>
      </c>
      <c r="X133" s="7"/>
      <c r="Y133" s="30">
        <v>291</v>
      </c>
      <c r="Z133" s="7"/>
      <c r="AA133" s="30">
        <v>42</v>
      </c>
      <c r="AB133" s="7"/>
      <c r="AC133" s="30">
        <v>20</v>
      </c>
      <c r="AD133" s="7"/>
      <c r="AE133" s="30">
        <v>43</v>
      </c>
      <c r="AF133" s="7"/>
      <c r="AG133" s="30">
        <v>0</v>
      </c>
      <c r="AI133" s="32">
        <v>396</v>
      </c>
      <c r="AK133" s="7" t="str">
        <f t="shared" si="2"/>
        <v>No</v>
      </c>
    </row>
    <row r="134" spans="1:37">
      <c r="A134" s="7" t="s">
        <v>211</v>
      </c>
      <c r="B134" s="7" t="s">
        <v>212</v>
      </c>
      <c r="C134" s="7" t="s">
        <v>57</v>
      </c>
      <c r="D134" s="302">
        <v>5016</v>
      </c>
      <c r="E134" s="297">
        <v>50016</v>
      </c>
      <c r="F134" s="7" t="s">
        <v>142</v>
      </c>
      <c r="G134" s="7" t="s">
        <v>137</v>
      </c>
      <c r="H134" s="8">
        <v>1368035</v>
      </c>
      <c r="I134" s="8">
        <v>328</v>
      </c>
      <c r="J134" s="7" t="s">
        <v>6</v>
      </c>
      <c r="K134" s="7" t="s">
        <v>138</v>
      </c>
      <c r="L134" s="8">
        <v>268</v>
      </c>
      <c r="M134" s="8">
        <v>1489129</v>
      </c>
      <c r="N134" s="7"/>
      <c r="O134" s="8">
        <v>328640</v>
      </c>
      <c r="P134" s="7"/>
      <c r="Q134" s="8">
        <v>58824</v>
      </c>
      <c r="R134" s="7"/>
      <c r="S134" s="8">
        <v>227176</v>
      </c>
      <c r="T134" s="7"/>
      <c r="U134" s="8">
        <v>0</v>
      </c>
      <c r="V134" s="7"/>
      <c r="W134" s="33">
        <v>2103769</v>
      </c>
      <c r="X134" s="7"/>
      <c r="Y134" s="30">
        <v>828</v>
      </c>
      <c r="Z134" s="7"/>
      <c r="AA134" s="30">
        <v>163</v>
      </c>
      <c r="AB134" s="7"/>
      <c r="AC134" s="30">
        <v>30</v>
      </c>
      <c r="AD134" s="7"/>
      <c r="AE134" s="30">
        <v>124</v>
      </c>
      <c r="AF134" s="7"/>
      <c r="AG134" s="30">
        <v>0</v>
      </c>
      <c r="AI134" s="32">
        <v>1145</v>
      </c>
      <c r="AK134" s="7" t="str">
        <f t="shared" si="2"/>
        <v>No</v>
      </c>
    </row>
    <row r="135" spans="1:37">
      <c r="A135" s="7" t="s">
        <v>525</v>
      </c>
      <c r="B135" s="7" t="s">
        <v>526</v>
      </c>
      <c r="C135" s="7" t="s">
        <v>34</v>
      </c>
      <c r="D135" s="302">
        <v>4018</v>
      </c>
      <c r="E135" s="297">
        <v>40018</v>
      </c>
      <c r="F135" s="7" t="s">
        <v>142</v>
      </c>
      <c r="G135" s="7" t="s">
        <v>137</v>
      </c>
      <c r="H135" s="8">
        <v>972546</v>
      </c>
      <c r="I135" s="8">
        <v>328</v>
      </c>
      <c r="J135" s="7" t="s">
        <v>6</v>
      </c>
      <c r="K135" s="7" t="s">
        <v>138</v>
      </c>
      <c r="L135" s="8">
        <v>181</v>
      </c>
      <c r="M135" s="8">
        <v>759963</v>
      </c>
      <c r="N135" s="7"/>
      <c r="O135" s="8">
        <v>203199</v>
      </c>
      <c r="P135" s="7"/>
      <c r="Q135" s="8">
        <v>22957</v>
      </c>
      <c r="R135" s="7"/>
      <c r="S135" s="8">
        <v>115518</v>
      </c>
      <c r="T135" s="7"/>
      <c r="U135" s="8">
        <v>0</v>
      </c>
      <c r="V135" s="7"/>
      <c r="W135" s="33">
        <v>1101637</v>
      </c>
      <c r="X135" s="7"/>
      <c r="Y135" s="30">
        <v>381</v>
      </c>
      <c r="Z135" s="7"/>
      <c r="AA135" s="30">
        <v>107.5</v>
      </c>
      <c r="AB135" s="7"/>
      <c r="AC135" s="30">
        <v>11.94</v>
      </c>
      <c r="AD135" s="7"/>
      <c r="AE135" s="30">
        <v>66.7</v>
      </c>
      <c r="AF135" s="7"/>
      <c r="AG135" s="30">
        <v>0</v>
      </c>
      <c r="AI135" s="32">
        <v>567.14</v>
      </c>
      <c r="AK135" s="7" t="str">
        <f t="shared" si="2"/>
        <v>No</v>
      </c>
    </row>
    <row r="136" spans="1:37">
      <c r="A136" s="7" t="s">
        <v>525</v>
      </c>
      <c r="B136" s="7" t="s">
        <v>526</v>
      </c>
      <c r="C136" s="7" t="s">
        <v>34</v>
      </c>
      <c r="D136" s="302">
        <v>4018</v>
      </c>
      <c r="E136" s="297">
        <v>40018</v>
      </c>
      <c r="F136" s="7" t="s">
        <v>142</v>
      </c>
      <c r="G136" s="7" t="s">
        <v>137</v>
      </c>
      <c r="H136" s="8">
        <v>972546</v>
      </c>
      <c r="I136" s="8">
        <v>328</v>
      </c>
      <c r="J136" s="7" t="s">
        <v>9</v>
      </c>
      <c r="K136" s="7" t="s">
        <v>138</v>
      </c>
      <c r="L136" s="8">
        <v>1</v>
      </c>
      <c r="M136" s="8">
        <v>1532</v>
      </c>
      <c r="N136" s="7"/>
      <c r="O136" s="8">
        <v>1021</v>
      </c>
      <c r="P136" s="7"/>
      <c r="Q136" s="8">
        <v>115</v>
      </c>
      <c r="R136" s="7"/>
      <c r="S136" s="8">
        <v>520</v>
      </c>
      <c r="T136" s="7"/>
      <c r="U136" s="8">
        <v>0</v>
      </c>
      <c r="V136" s="7"/>
      <c r="W136" s="33">
        <v>3188</v>
      </c>
      <c r="X136" s="7"/>
      <c r="Y136" s="30">
        <v>1.06</v>
      </c>
      <c r="Z136" s="7"/>
      <c r="AA136" s="30">
        <v>0.5</v>
      </c>
      <c r="AB136" s="7"/>
      <c r="AC136" s="30">
        <v>0.06</v>
      </c>
      <c r="AD136" s="7"/>
      <c r="AE136" s="30">
        <v>0.3</v>
      </c>
      <c r="AF136" s="7"/>
      <c r="AG136" s="30">
        <v>0</v>
      </c>
      <c r="AI136" s="32">
        <v>1.92</v>
      </c>
      <c r="AK136" s="7" t="str">
        <f t="shared" si="2"/>
        <v>No</v>
      </c>
    </row>
    <row r="137" spans="1:37">
      <c r="A137" s="7" t="s">
        <v>496</v>
      </c>
      <c r="B137" s="7" t="s">
        <v>233</v>
      </c>
      <c r="C137" s="7" t="s">
        <v>39</v>
      </c>
      <c r="D137" s="302">
        <v>5031</v>
      </c>
      <c r="E137" s="297">
        <v>50031</v>
      </c>
      <c r="F137" s="7" t="s">
        <v>142</v>
      </c>
      <c r="G137" s="7" t="s">
        <v>137</v>
      </c>
      <c r="H137" s="8">
        <v>3734090</v>
      </c>
      <c r="I137" s="8">
        <v>322</v>
      </c>
      <c r="J137" s="7" t="s">
        <v>9</v>
      </c>
      <c r="K137" s="7" t="s">
        <v>138</v>
      </c>
      <c r="L137" s="8">
        <v>85</v>
      </c>
      <c r="M137" s="8">
        <v>334531</v>
      </c>
      <c r="N137" s="7"/>
      <c r="O137" s="8">
        <v>37257</v>
      </c>
      <c r="P137" s="7"/>
      <c r="Q137" s="8">
        <v>0</v>
      </c>
      <c r="R137" s="7"/>
      <c r="S137" s="8">
        <v>44959</v>
      </c>
      <c r="T137" s="7"/>
      <c r="U137" s="8">
        <v>0</v>
      </c>
      <c r="V137" s="7"/>
      <c r="W137" s="33">
        <v>416747</v>
      </c>
      <c r="X137" s="7"/>
      <c r="Y137" s="30">
        <v>159</v>
      </c>
      <c r="Z137" s="7"/>
      <c r="AA137" s="30">
        <v>20</v>
      </c>
      <c r="AB137" s="7"/>
      <c r="AC137" s="30">
        <v>0</v>
      </c>
      <c r="AD137" s="7"/>
      <c r="AE137" s="30">
        <v>30</v>
      </c>
      <c r="AF137" s="7"/>
      <c r="AG137" s="30">
        <v>0</v>
      </c>
      <c r="AI137" s="32">
        <v>209</v>
      </c>
      <c r="AK137" s="7" t="str">
        <f t="shared" si="2"/>
        <v>No</v>
      </c>
    </row>
    <row r="138" spans="1:37">
      <c r="A138" s="7" t="s">
        <v>496</v>
      </c>
      <c r="B138" s="7" t="s">
        <v>233</v>
      </c>
      <c r="C138" s="7" t="s">
        <v>39</v>
      </c>
      <c r="D138" s="302">
        <v>5031</v>
      </c>
      <c r="E138" s="297">
        <v>50031</v>
      </c>
      <c r="F138" s="7" t="s">
        <v>142</v>
      </c>
      <c r="G138" s="7" t="s">
        <v>137</v>
      </c>
      <c r="H138" s="8">
        <v>3734090</v>
      </c>
      <c r="I138" s="8">
        <v>322</v>
      </c>
      <c r="J138" s="7" t="s">
        <v>6</v>
      </c>
      <c r="K138" s="7" t="s">
        <v>138</v>
      </c>
      <c r="L138" s="8">
        <v>220</v>
      </c>
      <c r="M138" s="8">
        <v>1048129</v>
      </c>
      <c r="N138" s="7"/>
      <c r="O138" s="8">
        <v>249409</v>
      </c>
      <c r="P138" s="7"/>
      <c r="Q138" s="8">
        <v>0</v>
      </c>
      <c r="R138" s="7"/>
      <c r="S138" s="8">
        <v>134880</v>
      </c>
      <c r="T138" s="7"/>
      <c r="U138" s="8">
        <v>0</v>
      </c>
      <c r="V138" s="7"/>
      <c r="W138" s="33">
        <v>1432418</v>
      </c>
      <c r="X138" s="7"/>
      <c r="Y138" s="30">
        <v>407</v>
      </c>
      <c r="Z138" s="7"/>
      <c r="AA138" s="30">
        <v>134</v>
      </c>
      <c r="AB138" s="7"/>
      <c r="AC138" s="30">
        <v>0</v>
      </c>
      <c r="AD138" s="7"/>
      <c r="AE138" s="30">
        <v>89</v>
      </c>
      <c r="AF138" s="7"/>
      <c r="AG138" s="30">
        <v>0</v>
      </c>
      <c r="AI138" s="32">
        <v>630</v>
      </c>
      <c r="AK138" s="7" t="str">
        <f t="shared" si="2"/>
        <v>No</v>
      </c>
    </row>
    <row r="139" spans="1:37">
      <c r="A139" s="7" t="s">
        <v>343</v>
      </c>
      <c r="B139" s="7" t="s">
        <v>344</v>
      </c>
      <c r="C139" s="7" t="s">
        <v>41</v>
      </c>
      <c r="D139" s="302">
        <v>7005</v>
      </c>
      <c r="E139" s="297">
        <v>70005</v>
      </c>
      <c r="F139" s="7" t="s">
        <v>142</v>
      </c>
      <c r="G139" s="7" t="s">
        <v>137</v>
      </c>
      <c r="H139" s="8">
        <v>1519417</v>
      </c>
      <c r="I139" s="8">
        <v>311</v>
      </c>
      <c r="J139" s="7" t="s">
        <v>9</v>
      </c>
      <c r="K139" s="7" t="s">
        <v>138</v>
      </c>
      <c r="L139" s="8">
        <v>9</v>
      </c>
      <c r="M139" s="8">
        <v>41235</v>
      </c>
      <c r="N139" s="7"/>
      <c r="O139" s="8">
        <v>7852</v>
      </c>
      <c r="P139" s="7"/>
      <c r="Q139" s="8">
        <v>1598</v>
      </c>
      <c r="R139" s="7"/>
      <c r="S139" s="8">
        <v>6157</v>
      </c>
      <c r="T139" s="7"/>
      <c r="U139" s="8">
        <v>0</v>
      </c>
      <c r="V139" s="7"/>
      <c r="W139" s="33">
        <v>56842</v>
      </c>
      <c r="X139" s="7"/>
      <c r="Y139" s="30">
        <v>23</v>
      </c>
      <c r="Z139" s="7"/>
      <c r="AA139" s="30">
        <v>4</v>
      </c>
      <c r="AB139" s="7"/>
      <c r="AC139" s="30">
        <v>1</v>
      </c>
      <c r="AD139" s="7"/>
      <c r="AE139" s="30">
        <v>3</v>
      </c>
      <c r="AF139" s="7"/>
      <c r="AG139" s="30">
        <v>0</v>
      </c>
      <c r="AI139" s="32">
        <v>31</v>
      </c>
      <c r="AK139" s="7" t="str">
        <f t="shared" si="2"/>
        <v>No</v>
      </c>
    </row>
    <row r="140" spans="1:37">
      <c r="A140" s="7" t="s">
        <v>343</v>
      </c>
      <c r="B140" s="7" t="s">
        <v>344</v>
      </c>
      <c r="C140" s="7" t="s">
        <v>41</v>
      </c>
      <c r="D140" s="302">
        <v>7005</v>
      </c>
      <c r="E140" s="297">
        <v>70005</v>
      </c>
      <c r="F140" s="7" t="s">
        <v>142</v>
      </c>
      <c r="G140" s="7" t="s">
        <v>137</v>
      </c>
      <c r="H140" s="8">
        <v>1519417</v>
      </c>
      <c r="I140" s="8">
        <v>311</v>
      </c>
      <c r="J140" s="7" t="s">
        <v>6</v>
      </c>
      <c r="K140" s="7" t="s">
        <v>138</v>
      </c>
      <c r="L140" s="8">
        <v>160</v>
      </c>
      <c r="M140" s="8">
        <v>823770</v>
      </c>
      <c r="N140" s="7"/>
      <c r="O140" s="8">
        <v>234747</v>
      </c>
      <c r="P140" s="7"/>
      <c r="Q140" s="8">
        <v>65941</v>
      </c>
      <c r="R140" s="7"/>
      <c r="S140" s="8">
        <v>176835</v>
      </c>
      <c r="T140" s="7"/>
      <c r="U140" s="8">
        <v>1972</v>
      </c>
      <c r="V140" s="7"/>
      <c r="W140" s="33">
        <v>1303265</v>
      </c>
      <c r="X140" s="7"/>
      <c r="Y140" s="30">
        <v>353</v>
      </c>
      <c r="Z140" s="7"/>
      <c r="AA140" s="30">
        <v>112</v>
      </c>
      <c r="AB140" s="7"/>
      <c r="AC140" s="30">
        <v>33</v>
      </c>
      <c r="AD140" s="7"/>
      <c r="AE140" s="30">
        <v>97</v>
      </c>
      <c r="AF140" s="7"/>
      <c r="AG140" s="30">
        <v>1</v>
      </c>
      <c r="AI140" s="32">
        <v>596</v>
      </c>
      <c r="AK140" s="7" t="str">
        <f t="shared" si="2"/>
        <v>No</v>
      </c>
    </row>
    <row r="141" spans="1:37">
      <c r="A141" s="7" t="s">
        <v>343</v>
      </c>
      <c r="B141" s="7" t="s">
        <v>344</v>
      </c>
      <c r="C141" s="7" t="s">
        <v>41</v>
      </c>
      <c r="D141" s="302">
        <v>7005</v>
      </c>
      <c r="E141" s="297">
        <v>70005</v>
      </c>
      <c r="F141" s="7" t="s">
        <v>142</v>
      </c>
      <c r="G141" s="7" t="s">
        <v>137</v>
      </c>
      <c r="H141" s="8">
        <v>1519417</v>
      </c>
      <c r="I141" s="8">
        <v>311</v>
      </c>
      <c r="J141" s="7" t="s">
        <v>17</v>
      </c>
      <c r="K141" s="7" t="s">
        <v>138</v>
      </c>
      <c r="L141" s="8">
        <v>11</v>
      </c>
      <c r="M141" s="8">
        <v>55012</v>
      </c>
      <c r="N141" s="7"/>
      <c r="O141" s="8">
        <v>19231</v>
      </c>
      <c r="P141" s="7"/>
      <c r="Q141" s="8">
        <v>5125</v>
      </c>
      <c r="R141" s="7"/>
      <c r="S141" s="8">
        <v>18422</v>
      </c>
      <c r="T141" s="7"/>
      <c r="U141" s="8">
        <v>0</v>
      </c>
      <c r="V141" s="7"/>
      <c r="W141" s="33">
        <v>97790</v>
      </c>
      <c r="X141" s="7"/>
      <c r="Y141" s="30">
        <v>27</v>
      </c>
      <c r="Z141" s="7"/>
      <c r="AA141" s="30">
        <v>9</v>
      </c>
      <c r="AB141" s="7"/>
      <c r="AC141" s="30">
        <v>3</v>
      </c>
      <c r="AD141" s="7"/>
      <c r="AE141" s="30">
        <v>9</v>
      </c>
      <c r="AF141" s="7"/>
      <c r="AG141" s="30">
        <v>0</v>
      </c>
      <c r="AI141" s="32">
        <v>48</v>
      </c>
      <c r="AK141" s="7" t="str">
        <f t="shared" si="2"/>
        <v>No</v>
      </c>
    </row>
    <row r="142" spans="1:37">
      <c r="A142" s="7" t="s">
        <v>971</v>
      </c>
      <c r="B142" s="7" t="s">
        <v>233</v>
      </c>
      <c r="C142" s="7" t="s">
        <v>39</v>
      </c>
      <c r="D142" s="302">
        <v>5119</v>
      </c>
      <c r="E142" s="297">
        <v>50119</v>
      </c>
      <c r="F142" s="7" t="s">
        <v>140</v>
      </c>
      <c r="G142" s="7" t="s">
        <v>137</v>
      </c>
      <c r="H142" s="8">
        <v>3734090</v>
      </c>
      <c r="I142" s="8">
        <v>309</v>
      </c>
      <c r="J142" s="7" t="s">
        <v>6</v>
      </c>
      <c r="K142" s="7" t="s">
        <v>138</v>
      </c>
      <c r="L142" s="8">
        <v>243</v>
      </c>
      <c r="M142" s="8">
        <v>1503875</v>
      </c>
      <c r="N142" s="7"/>
      <c r="O142" s="8">
        <v>402196</v>
      </c>
      <c r="P142" s="7"/>
      <c r="Q142" s="8">
        <v>78606</v>
      </c>
      <c r="R142" s="7"/>
      <c r="S142" s="8">
        <v>79796</v>
      </c>
      <c r="T142" s="7"/>
      <c r="U142" s="8">
        <v>0</v>
      </c>
      <c r="V142" s="7"/>
      <c r="W142" s="33">
        <v>2064473</v>
      </c>
      <c r="X142" s="7"/>
      <c r="Y142" s="30">
        <v>673</v>
      </c>
      <c r="Z142" s="7"/>
      <c r="AA142" s="30">
        <v>167</v>
      </c>
      <c r="AB142" s="7"/>
      <c r="AC142" s="30">
        <v>31</v>
      </c>
      <c r="AD142" s="7"/>
      <c r="AE142" s="30">
        <v>41</v>
      </c>
      <c r="AF142" s="7"/>
      <c r="AG142" s="30">
        <v>0</v>
      </c>
      <c r="AI142" s="32">
        <v>912</v>
      </c>
      <c r="AK142" s="7" t="str">
        <f t="shared" si="2"/>
        <v>No</v>
      </c>
    </row>
    <row r="143" spans="1:37">
      <c r="A143" s="7" t="s">
        <v>972</v>
      </c>
      <c r="B143" s="7" t="s">
        <v>447</v>
      </c>
      <c r="C143" s="7" t="s">
        <v>37</v>
      </c>
      <c r="D143" s="302">
        <v>3051</v>
      </c>
      <c r="E143" s="297">
        <v>30051</v>
      </c>
      <c r="F143" s="7" t="s">
        <v>140</v>
      </c>
      <c r="G143" s="7" t="s">
        <v>137</v>
      </c>
      <c r="H143" s="8">
        <v>4586770</v>
      </c>
      <c r="I143" s="8">
        <v>307</v>
      </c>
      <c r="J143" s="7" t="s">
        <v>6</v>
      </c>
      <c r="K143" s="7" t="s">
        <v>138</v>
      </c>
      <c r="L143" s="8">
        <v>307</v>
      </c>
      <c r="M143" s="8">
        <v>1496438</v>
      </c>
      <c r="N143" s="7"/>
      <c r="O143" s="8">
        <v>124395</v>
      </c>
      <c r="P143" s="7"/>
      <c r="Q143" s="8">
        <v>0</v>
      </c>
      <c r="R143" s="7"/>
      <c r="S143" s="8">
        <v>241978</v>
      </c>
      <c r="T143" s="7"/>
      <c r="U143" s="8">
        <v>388</v>
      </c>
      <c r="V143" s="7"/>
      <c r="W143" s="33">
        <v>1863199</v>
      </c>
      <c r="X143" s="7"/>
      <c r="Y143" s="30">
        <v>718</v>
      </c>
      <c r="Z143" s="7"/>
      <c r="AA143" s="30">
        <v>84</v>
      </c>
      <c r="AB143" s="7"/>
      <c r="AC143" s="30">
        <v>0</v>
      </c>
      <c r="AD143" s="7"/>
      <c r="AE143" s="30">
        <v>136</v>
      </c>
      <c r="AF143" s="7"/>
      <c r="AG143" s="30">
        <v>0.23</v>
      </c>
      <c r="AI143" s="32">
        <v>938.23</v>
      </c>
      <c r="AK143" s="7" t="str">
        <f t="shared" si="2"/>
        <v>No</v>
      </c>
    </row>
    <row r="144" spans="1:37">
      <c r="A144" s="7" t="s">
        <v>489</v>
      </c>
      <c r="B144" s="7" t="s">
        <v>490</v>
      </c>
      <c r="C144" s="7" t="s">
        <v>73</v>
      </c>
      <c r="D144" s="302">
        <v>2</v>
      </c>
      <c r="E144" s="297">
        <v>2</v>
      </c>
      <c r="F144" s="7" t="s">
        <v>142</v>
      </c>
      <c r="G144" s="7" t="s">
        <v>137</v>
      </c>
      <c r="H144" s="8">
        <v>387847</v>
      </c>
      <c r="I144" s="8">
        <v>306</v>
      </c>
      <c r="J144" s="7" t="s">
        <v>7</v>
      </c>
      <c r="K144" s="7" t="s">
        <v>138</v>
      </c>
      <c r="L144" s="8">
        <v>81</v>
      </c>
      <c r="M144" s="8">
        <v>0</v>
      </c>
      <c r="N144" s="7"/>
      <c r="O144" s="8">
        <v>0</v>
      </c>
      <c r="P144" s="7"/>
      <c r="Q144" s="8">
        <v>0</v>
      </c>
      <c r="R144" s="7"/>
      <c r="S144" s="8">
        <v>4569</v>
      </c>
      <c r="T144" s="7"/>
      <c r="U144" s="8">
        <v>26</v>
      </c>
      <c r="V144" s="7"/>
      <c r="W144" s="33">
        <v>4595</v>
      </c>
      <c r="X144" s="7"/>
      <c r="Y144" s="30">
        <v>0</v>
      </c>
      <c r="Z144" s="7"/>
      <c r="AA144" s="30">
        <v>0</v>
      </c>
      <c r="AB144" s="7"/>
      <c r="AC144" s="30">
        <v>0</v>
      </c>
      <c r="AD144" s="7"/>
      <c r="AE144" s="30">
        <v>2.4700000000000002</v>
      </c>
      <c r="AF144" s="7"/>
      <c r="AG144" s="30">
        <v>0.01</v>
      </c>
      <c r="AI144" s="32">
        <v>2.48</v>
      </c>
      <c r="AK144" s="7" t="str">
        <f t="shared" si="2"/>
        <v>No</v>
      </c>
    </row>
    <row r="145" spans="1:37">
      <c r="A145" s="7" t="s">
        <v>489</v>
      </c>
      <c r="B145" s="7" t="s">
        <v>490</v>
      </c>
      <c r="C145" s="7" t="s">
        <v>73</v>
      </c>
      <c r="D145" s="302">
        <v>2</v>
      </c>
      <c r="E145" s="297">
        <v>2</v>
      </c>
      <c r="F145" s="7" t="s">
        <v>142</v>
      </c>
      <c r="G145" s="7" t="s">
        <v>137</v>
      </c>
      <c r="H145" s="8">
        <v>387847</v>
      </c>
      <c r="I145" s="8">
        <v>306</v>
      </c>
      <c r="J145" s="7" t="s">
        <v>9</v>
      </c>
      <c r="K145" s="7" t="s">
        <v>138</v>
      </c>
      <c r="L145" s="8">
        <v>57</v>
      </c>
      <c r="M145" s="8">
        <v>144533</v>
      </c>
      <c r="N145" s="7"/>
      <c r="O145" s="8">
        <v>23623</v>
      </c>
      <c r="P145" s="7"/>
      <c r="Q145" s="8">
        <v>0</v>
      </c>
      <c r="R145" s="7"/>
      <c r="S145" s="8">
        <v>18727</v>
      </c>
      <c r="T145" s="7"/>
      <c r="U145" s="8">
        <v>613</v>
      </c>
      <c r="V145" s="7"/>
      <c r="W145" s="33">
        <v>187496</v>
      </c>
      <c r="X145" s="7"/>
      <c r="Y145" s="30">
        <v>81</v>
      </c>
      <c r="Z145" s="7"/>
      <c r="AA145" s="30">
        <v>13</v>
      </c>
      <c r="AB145" s="7"/>
      <c r="AC145" s="30">
        <v>0</v>
      </c>
      <c r="AD145" s="7"/>
      <c r="AE145" s="30">
        <v>10.86</v>
      </c>
      <c r="AF145" s="7"/>
      <c r="AG145" s="30">
        <v>0.35</v>
      </c>
      <c r="AI145" s="32">
        <v>105.21</v>
      </c>
      <c r="AK145" s="7" t="str">
        <f t="shared" si="2"/>
        <v>No</v>
      </c>
    </row>
    <row r="146" spans="1:37">
      <c r="A146" s="7" t="s">
        <v>489</v>
      </c>
      <c r="B146" s="7" t="s">
        <v>490</v>
      </c>
      <c r="C146" s="7" t="s">
        <v>73</v>
      </c>
      <c r="D146" s="302">
        <v>2</v>
      </c>
      <c r="E146" s="297">
        <v>2</v>
      </c>
      <c r="F146" s="7" t="s">
        <v>142</v>
      </c>
      <c r="G146" s="7" t="s">
        <v>137</v>
      </c>
      <c r="H146" s="8">
        <v>387847</v>
      </c>
      <c r="I146" s="8">
        <v>306</v>
      </c>
      <c r="J146" s="7" t="s">
        <v>6</v>
      </c>
      <c r="K146" s="7" t="s">
        <v>138</v>
      </c>
      <c r="L146" s="8">
        <v>117</v>
      </c>
      <c r="M146" s="8">
        <v>566396</v>
      </c>
      <c r="N146" s="7"/>
      <c r="O146" s="8">
        <v>112266</v>
      </c>
      <c r="P146" s="7"/>
      <c r="Q146" s="8">
        <v>44814</v>
      </c>
      <c r="R146" s="7"/>
      <c r="S146" s="8">
        <v>116836</v>
      </c>
      <c r="T146" s="7"/>
      <c r="U146" s="8">
        <v>2314</v>
      </c>
      <c r="V146" s="7"/>
      <c r="W146" s="33">
        <v>842626</v>
      </c>
      <c r="X146" s="7"/>
      <c r="Y146" s="30">
        <v>301</v>
      </c>
      <c r="Z146" s="7"/>
      <c r="AA146" s="30">
        <v>66</v>
      </c>
      <c r="AB146" s="7"/>
      <c r="AC146" s="30">
        <v>25</v>
      </c>
      <c r="AD146" s="7"/>
      <c r="AE146" s="30">
        <v>66.06</v>
      </c>
      <c r="AF146" s="7"/>
      <c r="AG146" s="30">
        <v>1.25</v>
      </c>
      <c r="AI146" s="32">
        <v>459.31</v>
      </c>
      <c r="AK146" s="7" t="str">
        <f t="shared" si="2"/>
        <v>No</v>
      </c>
    </row>
    <row r="147" spans="1:37">
      <c r="A147" s="7" t="s">
        <v>432</v>
      </c>
      <c r="B147" s="7" t="s">
        <v>433</v>
      </c>
      <c r="C147" s="7" t="s">
        <v>48</v>
      </c>
      <c r="D147" s="302">
        <v>2098</v>
      </c>
      <c r="E147" s="297">
        <v>20098</v>
      </c>
      <c r="F147" s="7" t="s">
        <v>142</v>
      </c>
      <c r="G147" s="7" t="s">
        <v>137</v>
      </c>
      <c r="H147" s="8">
        <v>18351295</v>
      </c>
      <c r="I147" s="8">
        <v>304</v>
      </c>
      <c r="J147" s="7" t="s">
        <v>15</v>
      </c>
      <c r="K147" s="7" t="s">
        <v>138</v>
      </c>
      <c r="L147" s="8">
        <v>298</v>
      </c>
      <c r="M147" s="8">
        <v>1055299</v>
      </c>
      <c r="N147" s="7"/>
      <c r="O147" s="8">
        <v>444384</v>
      </c>
      <c r="P147" s="7"/>
      <c r="Q147" s="8">
        <v>878418</v>
      </c>
      <c r="R147" s="7"/>
      <c r="S147" s="8">
        <v>126346</v>
      </c>
      <c r="T147" s="7"/>
      <c r="U147" s="8">
        <v>289023</v>
      </c>
      <c r="V147" s="7"/>
      <c r="W147" s="33">
        <v>2793470</v>
      </c>
      <c r="X147" s="7"/>
      <c r="Y147" s="30">
        <v>567</v>
      </c>
      <c r="Z147" s="7"/>
      <c r="AA147" s="30">
        <v>251</v>
      </c>
      <c r="AB147" s="7"/>
      <c r="AC147" s="30">
        <v>432</v>
      </c>
      <c r="AD147" s="7"/>
      <c r="AE147" s="30">
        <v>83</v>
      </c>
      <c r="AF147" s="7"/>
      <c r="AG147" s="30">
        <v>164</v>
      </c>
      <c r="AI147" s="32">
        <v>1497</v>
      </c>
      <c r="AK147" s="7" t="str">
        <f t="shared" si="2"/>
        <v>No</v>
      </c>
    </row>
    <row r="148" spans="1:37">
      <c r="A148" s="7" t="s">
        <v>445</v>
      </c>
      <c r="B148" s="7" t="s">
        <v>446</v>
      </c>
      <c r="C148" s="7" t="s">
        <v>64</v>
      </c>
      <c r="D148" s="302">
        <v>1001</v>
      </c>
      <c r="E148" s="297">
        <v>10001</v>
      </c>
      <c r="F148" s="7" t="s">
        <v>142</v>
      </c>
      <c r="G148" s="7" t="s">
        <v>137</v>
      </c>
      <c r="H148" s="8">
        <v>1190956</v>
      </c>
      <c r="I148" s="8">
        <v>299</v>
      </c>
      <c r="J148" s="7" t="s">
        <v>9</v>
      </c>
      <c r="K148" s="7" t="s">
        <v>138</v>
      </c>
      <c r="L148" s="8">
        <v>80</v>
      </c>
      <c r="M148" s="8">
        <v>218166</v>
      </c>
      <c r="N148" s="7"/>
      <c r="O148" s="8">
        <v>18467</v>
      </c>
      <c r="P148" s="7"/>
      <c r="Q148" s="8">
        <v>6694</v>
      </c>
      <c r="R148" s="7"/>
      <c r="S148" s="8">
        <v>24834</v>
      </c>
      <c r="T148" s="7"/>
      <c r="U148" s="8">
        <v>0</v>
      </c>
      <c r="V148" s="7"/>
      <c r="W148" s="33">
        <v>268161</v>
      </c>
      <c r="X148" s="7"/>
      <c r="Y148" s="30">
        <v>109</v>
      </c>
      <c r="Z148" s="7"/>
      <c r="AA148" s="30">
        <v>11</v>
      </c>
      <c r="AB148" s="7"/>
      <c r="AC148" s="30">
        <v>4</v>
      </c>
      <c r="AD148" s="7"/>
      <c r="AE148" s="30">
        <v>15</v>
      </c>
      <c r="AF148" s="7"/>
      <c r="AG148" s="30">
        <v>0</v>
      </c>
      <c r="AI148" s="32">
        <v>139</v>
      </c>
      <c r="AK148" s="7" t="str">
        <f t="shared" si="2"/>
        <v>No</v>
      </c>
    </row>
    <row r="149" spans="1:37">
      <c r="A149" s="7" t="s">
        <v>445</v>
      </c>
      <c r="B149" s="7" t="s">
        <v>446</v>
      </c>
      <c r="C149" s="7" t="s">
        <v>64</v>
      </c>
      <c r="D149" s="302">
        <v>1001</v>
      </c>
      <c r="E149" s="297">
        <v>10001</v>
      </c>
      <c r="F149" s="7" t="s">
        <v>142</v>
      </c>
      <c r="G149" s="7" t="s">
        <v>137</v>
      </c>
      <c r="H149" s="8">
        <v>1190956</v>
      </c>
      <c r="I149" s="8">
        <v>299</v>
      </c>
      <c r="J149" s="7" t="s">
        <v>6</v>
      </c>
      <c r="K149" s="7" t="s">
        <v>138</v>
      </c>
      <c r="L149" s="8">
        <v>204</v>
      </c>
      <c r="M149" s="8">
        <v>886785</v>
      </c>
      <c r="N149" s="7"/>
      <c r="O149" s="8">
        <v>162709</v>
      </c>
      <c r="P149" s="7"/>
      <c r="Q149" s="8">
        <v>57680</v>
      </c>
      <c r="R149" s="7"/>
      <c r="S149" s="8">
        <v>122084</v>
      </c>
      <c r="T149" s="7"/>
      <c r="U149" s="8">
        <v>0</v>
      </c>
      <c r="V149" s="7"/>
      <c r="W149" s="33">
        <v>1229258</v>
      </c>
      <c r="X149" s="7"/>
      <c r="Y149" s="30">
        <v>464</v>
      </c>
      <c r="Z149" s="7"/>
      <c r="AA149" s="30">
        <v>92</v>
      </c>
      <c r="AB149" s="7"/>
      <c r="AC149" s="30">
        <v>37</v>
      </c>
      <c r="AD149" s="7"/>
      <c r="AE149" s="30">
        <v>72</v>
      </c>
      <c r="AF149" s="7"/>
      <c r="AG149" s="30">
        <v>0</v>
      </c>
      <c r="AI149" s="32">
        <v>665</v>
      </c>
      <c r="AK149" s="7" t="str">
        <f t="shared" si="2"/>
        <v>No</v>
      </c>
    </row>
    <row r="150" spans="1:37">
      <c r="A150" s="7" t="s">
        <v>448</v>
      </c>
      <c r="B150" s="7" t="s">
        <v>244</v>
      </c>
      <c r="C150" s="7" t="s">
        <v>12</v>
      </c>
      <c r="D150" s="302">
        <v>9031</v>
      </c>
      <c r="E150" s="297">
        <v>90031</v>
      </c>
      <c r="F150" s="7" t="s">
        <v>142</v>
      </c>
      <c r="G150" s="7" t="s">
        <v>137</v>
      </c>
      <c r="H150" s="8">
        <v>1932666</v>
      </c>
      <c r="I150" s="8">
        <v>293</v>
      </c>
      <c r="J150" s="7" t="s">
        <v>6</v>
      </c>
      <c r="K150" s="7" t="s">
        <v>138</v>
      </c>
      <c r="L150" s="8">
        <v>95</v>
      </c>
      <c r="M150" s="8">
        <v>568290</v>
      </c>
      <c r="N150" s="7"/>
      <c r="O150" s="8">
        <v>90742</v>
      </c>
      <c r="P150" s="7"/>
      <c r="Q150" s="8">
        <v>25094</v>
      </c>
      <c r="R150" s="7"/>
      <c r="S150" s="8">
        <v>94959</v>
      </c>
      <c r="T150" s="7"/>
      <c r="U150" s="8">
        <v>0</v>
      </c>
      <c r="V150" s="7"/>
      <c r="W150" s="33">
        <v>779085</v>
      </c>
      <c r="X150" s="7"/>
      <c r="Y150" s="30">
        <v>295.10000000000002</v>
      </c>
      <c r="Z150" s="7"/>
      <c r="AA150" s="30">
        <v>48.8</v>
      </c>
      <c r="AB150" s="7"/>
      <c r="AC150" s="30">
        <v>12</v>
      </c>
      <c r="AD150" s="7"/>
      <c r="AE150" s="30">
        <v>59</v>
      </c>
      <c r="AF150" s="7"/>
      <c r="AG150" s="30">
        <v>0</v>
      </c>
      <c r="AI150" s="32">
        <v>414.9</v>
      </c>
      <c r="AK150" s="7" t="str">
        <f t="shared" si="2"/>
        <v>No</v>
      </c>
    </row>
    <row r="151" spans="1:37">
      <c r="A151" s="7" t="s">
        <v>448</v>
      </c>
      <c r="B151" s="7" t="s">
        <v>244</v>
      </c>
      <c r="C151" s="7" t="s">
        <v>12</v>
      </c>
      <c r="D151" s="302">
        <v>9031</v>
      </c>
      <c r="E151" s="297">
        <v>90031</v>
      </c>
      <c r="F151" s="7" t="s">
        <v>142</v>
      </c>
      <c r="G151" s="7" t="s">
        <v>137</v>
      </c>
      <c r="H151" s="8">
        <v>1932666</v>
      </c>
      <c r="I151" s="8">
        <v>293</v>
      </c>
      <c r="J151" s="7" t="s">
        <v>13</v>
      </c>
      <c r="K151" s="7" t="s">
        <v>138</v>
      </c>
      <c r="L151" s="8">
        <v>20</v>
      </c>
      <c r="M151" s="8">
        <v>55702</v>
      </c>
      <c r="N151" s="7"/>
      <c r="O151" s="8">
        <v>18905</v>
      </c>
      <c r="P151" s="7"/>
      <c r="Q151" s="8">
        <v>2130</v>
      </c>
      <c r="R151" s="7"/>
      <c r="S151" s="8">
        <v>8061</v>
      </c>
      <c r="T151" s="7"/>
      <c r="U151" s="8">
        <v>0</v>
      </c>
      <c r="V151" s="7"/>
      <c r="W151" s="33">
        <v>84798</v>
      </c>
      <c r="X151" s="7"/>
      <c r="Y151" s="30">
        <v>28.9</v>
      </c>
      <c r="Z151" s="7"/>
      <c r="AA151" s="30">
        <v>10.199999999999999</v>
      </c>
      <c r="AB151" s="7"/>
      <c r="AC151" s="30">
        <v>1</v>
      </c>
      <c r="AD151" s="7"/>
      <c r="AE151" s="30">
        <v>5</v>
      </c>
      <c r="AF151" s="7"/>
      <c r="AG151" s="30">
        <v>0</v>
      </c>
      <c r="AI151" s="32">
        <v>45.1</v>
      </c>
      <c r="AK151" s="7" t="str">
        <f t="shared" si="2"/>
        <v>No</v>
      </c>
    </row>
    <row r="152" spans="1:37">
      <c r="A152" s="7" t="s">
        <v>973</v>
      </c>
      <c r="B152" s="7" t="s">
        <v>293</v>
      </c>
      <c r="C152" s="7" t="s">
        <v>68</v>
      </c>
      <c r="D152" s="302">
        <v>6007</v>
      </c>
      <c r="E152" s="297">
        <v>60007</v>
      </c>
      <c r="F152" s="7" t="s">
        <v>142</v>
      </c>
      <c r="G152" s="7" t="s">
        <v>137</v>
      </c>
      <c r="H152" s="8">
        <v>5121892</v>
      </c>
      <c r="I152" s="8">
        <v>292</v>
      </c>
      <c r="J152" s="7" t="s">
        <v>9</v>
      </c>
      <c r="K152" s="7" t="s">
        <v>138</v>
      </c>
      <c r="L152" s="8">
        <v>35</v>
      </c>
      <c r="M152" s="8">
        <v>141960</v>
      </c>
      <c r="N152" s="7"/>
      <c r="O152" s="8">
        <v>30750</v>
      </c>
      <c r="P152" s="7"/>
      <c r="Q152" s="8">
        <v>7048</v>
      </c>
      <c r="R152" s="7"/>
      <c r="S152" s="8">
        <v>13701</v>
      </c>
      <c r="T152" s="7"/>
      <c r="U152" s="8">
        <v>0</v>
      </c>
      <c r="V152" s="7"/>
      <c r="W152" s="33">
        <v>193459</v>
      </c>
      <c r="X152" s="7"/>
      <c r="Y152" s="30">
        <v>70</v>
      </c>
      <c r="Z152" s="7"/>
      <c r="AA152" s="30">
        <v>15</v>
      </c>
      <c r="AB152" s="7"/>
      <c r="AC152" s="30">
        <v>4</v>
      </c>
      <c r="AD152" s="7"/>
      <c r="AE152" s="30">
        <v>7.2</v>
      </c>
      <c r="AF152" s="7"/>
      <c r="AG152" s="30">
        <v>0</v>
      </c>
      <c r="AI152" s="32">
        <v>96.2</v>
      </c>
      <c r="AK152" s="7" t="str">
        <f t="shared" si="2"/>
        <v>No</v>
      </c>
    </row>
    <row r="153" spans="1:37">
      <c r="A153" s="7" t="s">
        <v>973</v>
      </c>
      <c r="B153" s="7" t="s">
        <v>293</v>
      </c>
      <c r="C153" s="7" t="s">
        <v>68</v>
      </c>
      <c r="D153" s="302">
        <v>6007</v>
      </c>
      <c r="E153" s="297">
        <v>60007</v>
      </c>
      <c r="F153" s="7" t="s">
        <v>142</v>
      </c>
      <c r="G153" s="7" t="s">
        <v>137</v>
      </c>
      <c r="H153" s="8">
        <v>5121892</v>
      </c>
      <c r="I153" s="8">
        <v>292</v>
      </c>
      <c r="J153" s="7" t="s">
        <v>6</v>
      </c>
      <c r="K153" s="7" t="s">
        <v>138</v>
      </c>
      <c r="L153" s="8">
        <v>122</v>
      </c>
      <c r="M153" s="8">
        <v>554400</v>
      </c>
      <c r="N153" s="7"/>
      <c r="O153" s="8">
        <v>156420</v>
      </c>
      <c r="P153" s="7"/>
      <c r="Q153" s="8">
        <v>80072</v>
      </c>
      <c r="R153" s="7"/>
      <c r="S153" s="8">
        <v>101215</v>
      </c>
      <c r="T153" s="7"/>
      <c r="U153" s="8">
        <v>0</v>
      </c>
      <c r="V153" s="7"/>
      <c r="W153" s="33">
        <v>892107</v>
      </c>
      <c r="X153" s="7"/>
      <c r="Y153" s="30">
        <v>280</v>
      </c>
      <c r="Z153" s="7"/>
      <c r="AA153" s="30">
        <v>85</v>
      </c>
      <c r="AB153" s="7"/>
      <c r="AC153" s="30">
        <v>40.44</v>
      </c>
      <c r="AD153" s="7"/>
      <c r="AE153" s="30">
        <v>51</v>
      </c>
      <c r="AF153" s="7"/>
      <c r="AG153" s="30">
        <v>0</v>
      </c>
      <c r="AI153" s="32">
        <v>456.44</v>
      </c>
      <c r="AK153" s="7" t="str">
        <f t="shared" si="2"/>
        <v>No</v>
      </c>
    </row>
    <row r="154" spans="1:37">
      <c r="A154" s="7" t="s">
        <v>974</v>
      </c>
      <c r="B154" s="7" t="s">
        <v>199</v>
      </c>
      <c r="C154" s="7" t="s">
        <v>44</v>
      </c>
      <c r="D154" s="302">
        <v>4007</v>
      </c>
      <c r="E154" s="297">
        <v>40007</v>
      </c>
      <c r="F154" s="7" t="s">
        <v>140</v>
      </c>
      <c r="G154" s="7" t="s">
        <v>137</v>
      </c>
      <c r="H154" s="8">
        <v>884891</v>
      </c>
      <c r="I154" s="8">
        <v>289</v>
      </c>
      <c r="J154" s="7" t="s">
        <v>6</v>
      </c>
      <c r="K154" s="7" t="s">
        <v>138</v>
      </c>
      <c r="L154" s="8">
        <v>65</v>
      </c>
      <c r="M154" s="8">
        <v>398692</v>
      </c>
      <c r="N154" s="7"/>
      <c r="O154" s="8">
        <v>84435</v>
      </c>
      <c r="P154" s="7"/>
      <c r="Q154" s="8">
        <v>13633</v>
      </c>
      <c r="R154" s="7"/>
      <c r="S154" s="8">
        <v>18882</v>
      </c>
      <c r="T154" s="7"/>
      <c r="U154" s="8">
        <v>0</v>
      </c>
      <c r="V154" s="7"/>
      <c r="W154" s="33">
        <v>515642</v>
      </c>
      <c r="X154" s="7"/>
      <c r="Y154" s="30">
        <v>220</v>
      </c>
      <c r="Z154" s="7"/>
      <c r="AA154" s="30">
        <v>49</v>
      </c>
      <c r="AB154" s="7"/>
      <c r="AC154" s="30">
        <v>8</v>
      </c>
      <c r="AD154" s="7"/>
      <c r="AE154" s="30">
        <v>10</v>
      </c>
      <c r="AF154" s="7"/>
      <c r="AG154" s="30">
        <v>0</v>
      </c>
      <c r="AI154" s="32">
        <v>287</v>
      </c>
      <c r="AK154" s="7" t="str">
        <f t="shared" si="2"/>
        <v>No</v>
      </c>
    </row>
    <row r="155" spans="1:37">
      <c r="A155" s="7" t="s">
        <v>332</v>
      </c>
      <c r="B155" s="7" t="s">
        <v>333</v>
      </c>
      <c r="C155" s="7" t="s">
        <v>73</v>
      </c>
      <c r="D155" s="302">
        <v>19</v>
      </c>
      <c r="E155" s="297">
        <v>19</v>
      </c>
      <c r="F155" s="7" t="s">
        <v>142</v>
      </c>
      <c r="G155" s="7" t="s">
        <v>137</v>
      </c>
      <c r="H155" s="8">
        <v>176617</v>
      </c>
      <c r="I155" s="8">
        <v>282</v>
      </c>
      <c r="J155" s="7" t="s">
        <v>13</v>
      </c>
      <c r="K155" s="7" t="s">
        <v>138</v>
      </c>
      <c r="L155" s="8">
        <v>9</v>
      </c>
      <c r="M155" s="8">
        <v>30027</v>
      </c>
      <c r="N155" s="7"/>
      <c r="O155" s="8">
        <v>5155</v>
      </c>
      <c r="P155" s="7"/>
      <c r="Q155" s="8">
        <v>647</v>
      </c>
      <c r="R155" s="7"/>
      <c r="S155" s="8">
        <v>4542</v>
      </c>
      <c r="T155" s="7"/>
      <c r="U155" s="8">
        <v>0</v>
      </c>
      <c r="V155" s="7"/>
      <c r="W155" s="33">
        <v>40371</v>
      </c>
      <c r="X155" s="7"/>
      <c r="Y155" s="30">
        <v>15.53</v>
      </c>
      <c r="Z155" s="7"/>
      <c r="AA155" s="30">
        <v>2.76</v>
      </c>
      <c r="AB155" s="7"/>
      <c r="AC155" s="30">
        <v>0.3</v>
      </c>
      <c r="AD155" s="7"/>
      <c r="AE155" s="30">
        <v>2.5</v>
      </c>
      <c r="AF155" s="7"/>
      <c r="AG155" s="30">
        <v>0</v>
      </c>
      <c r="AI155" s="32">
        <v>21.09</v>
      </c>
      <c r="AK155" s="7" t="str">
        <f t="shared" si="2"/>
        <v>No</v>
      </c>
    </row>
    <row r="156" spans="1:37">
      <c r="A156" s="7" t="s">
        <v>332</v>
      </c>
      <c r="B156" s="7" t="s">
        <v>333</v>
      </c>
      <c r="C156" s="7" t="s">
        <v>73</v>
      </c>
      <c r="D156" s="302">
        <v>19</v>
      </c>
      <c r="E156" s="297">
        <v>19</v>
      </c>
      <c r="F156" s="7" t="s">
        <v>142</v>
      </c>
      <c r="G156" s="7" t="s">
        <v>137</v>
      </c>
      <c r="H156" s="8">
        <v>176617</v>
      </c>
      <c r="I156" s="8">
        <v>282</v>
      </c>
      <c r="J156" s="7" t="s">
        <v>6</v>
      </c>
      <c r="K156" s="7" t="s">
        <v>138</v>
      </c>
      <c r="L156" s="8">
        <v>48</v>
      </c>
      <c r="M156" s="8">
        <v>282126</v>
      </c>
      <c r="N156" s="7"/>
      <c r="O156" s="8">
        <v>48436</v>
      </c>
      <c r="P156" s="7"/>
      <c r="Q156" s="8">
        <v>13871</v>
      </c>
      <c r="R156" s="7"/>
      <c r="S156" s="8">
        <v>42675</v>
      </c>
      <c r="T156" s="7"/>
      <c r="U156" s="8">
        <v>0</v>
      </c>
      <c r="V156" s="7"/>
      <c r="W156" s="33">
        <v>387108</v>
      </c>
      <c r="X156" s="7"/>
      <c r="Y156" s="30">
        <v>145.88999999999999</v>
      </c>
      <c r="Z156" s="7"/>
      <c r="AA156" s="30">
        <v>25.96</v>
      </c>
      <c r="AB156" s="7"/>
      <c r="AC156" s="30">
        <v>6.43</v>
      </c>
      <c r="AD156" s="7"/>
      <c r="AE156" s="30">
        <v>23.44</v>
      </c>
      <c r="AF156" s="7"/>
      <c r="AG156" s="30">
        <v>0</v>
      </c>
      <c r="AI156" s="32">
        <v>201.72</v>
      </c>
      <c r="AK156" s="7" t="str">
        <f t="shared" si="2"/>
        <v>No</v>
      </c>
    </row>
    <row r="157" spans="1:37">
      <c r="A157" s="7" t="s">
        <v>332</v>
      </c>
      <c r="B157" s="7" t="s">
        <v>333</v>
      </c>
      <c r="C157" s="7" t="s">
        <v>73</v>
      </c>
      <c r="D157" s="302">
        <v>19</v>
      </c>
      <c r="E157" s="297">
        <v>19</v>
      </c>
      <c r="F157" s="7" t="s">
        <v>142</v>
      </c>
      <c r="G157" s="7" t="s">
        <v>137</v>
      </c>
      <c r="H157" s="8">
        <v>176617</v>
      </c>
      <c r="I157" s="8">
        <v>282</v>
      </c>
      <c r="J157" s="7" t="s">
        <v>9</v>
      </c>
      <c r="K157" s="7" t="s">
        <v>138</v>
      </c>
      <c r="L157" s="8">
        <v>42</v>
      </c>
      <c r="M157" s="8">
        <v>144663</v>
      </c>
      <c r="N157" s="7"/>
      <c r="O157" s="8">
        <v>13984</v>
      </c>
      <c r="P157" s="7"/>
      <c r="Q157" s="8">
        <v>736</v>
      </c>
      <c r="R157" s="7"/>
      <c r="S157" s="8">
        <v>20788</v>
      </c>
      <c r="T157" s="7"/>
      <c r="U157" s="8">
        <v>0</v>
      </c>
      <c r="V157" s="7"/>
      <c r="W157" s="33">
        <v>180171</v>
      </c>
      <c r="X157" s="7"/>
      <c r="Y157" s="30">
        <v>73.55</v>
      </c>
      <c r="Z157" s="7"/>
      <c r="AA157" s="30">
        <v>7.49</v>
      </c>
      <c r="AB157" s="7"/>
      <c r="AC157" s="30">
        <v>0.34</v>
      </c>
      <c r="AD157" s="7"/>
      <c r="AE157" s="30">
        <v>11.42</v>
      </c>
      <c r="AF157" s="7"/>
      <c r="AG157" s="30">
        <v>0</v>
      </c>
      <c r="AI157" s="32">
        <v>92.8</v>
      </c>
      <c r="AK157" s="7" t="str">
        <f t="shared" si="2"/>
        <v>No</v>
      </c>
    </row>
    <row r="158" spans="1:37">
      <c r="A158" s="7" t="s">
        <v>332</v>
      </c>
      <c r="B158" s="7" t="s">
        <v>333</v>
      </c>
      <c r="C158" s="7" t="s">
        <v>73</v>
      </c>
      <c r="D158" s="302">
        <v>19</v>
      </c>
      <c r="E158" s="297">
        <v>19</v>
      </c>
      <c r="F158" s="7" t="s">
        <v>142</v>
      </c>
      <c r="G158" s="7" t="s">
        <v>137</v>
      </c>
      <c r="H158" s="8">
        <v>176617</v>
      </c>
      <c r="I158" s="8">
        <v>282</v>
      </c>
      <c r="J158" s="7" t="s">
        <v>7</v>
      </c>
      <c r="K158" s="7" t="s">
        <v>138</v>
      </c>
      <c r="L158" s="8">
        <v>183</v>
      </c>
      <c r="M158" s="8">
        <v>8717</v>
      </c>
      <c r="N158" s="7"/>
      <c r="O158" s="8">
        <v>8933</v>
      </c>
      <c r="P158" s="7"/>
      <c r="Q158" s="8">
        <v>2009</v>
      </c>
      <c r="R158" s="7"/>
      <c r="S158" s="8">
        <v>1167</v>
      </c>
      <c r="T158" s="7"/>
      <c r="U158" s="8">
        <v>0</v>
      </c>
      <c r="V158" s="7"/>
      <c r="W158" s="33">
        <v>20826</v>
      </c>
      <c r="X158" s="7"/>
      <c r="Y158" s="30">
        <v>4.03</v>
      </c>
      <c r="Z158" s="7"/>
      <c r="AA158" s="30">
        <v>4.79</v>
      </c>
      <c r="AB158" s="7"/>
      <c r="AC158" s="30">
        <v>0.93</v>
      </c>
      <c r="AD158" s="7"/>
      <c r="AE158" s="30">
        <v>0.64</v>
      </c>
      <c r="AF158" s="7"/>
      <c r="AG158" s="30">
        <v>0</v>
      </c>
      <c r="AI158" s="32">
        <v>10.39</v>
      </c>
      <c r="AK158" s="7" t="str">
        <f t="shared" si="2"/>
        <v>No</v>
      </c>
    </row>
    <row r="159" spans="1:37">
      <c r="A159" s="7" t="s">
        <v>202</v>
      </c>
      <c r="B159" s="7" t="s">
        <v>166</v>
      </c>
      <c r="C159" s="7" t="s">
        <v>54</v>
      </c>
      <c r="D159" s="302">
        <v>2002</v>
      </c>
      <c r="E159" s="297">
        <v>20002</v>
      </c>
      <c r="F159" s="7" t="s">
        <v>142</v>
      </c>
      <c r="G159" s="7" t="s">
        <v>137</v>
      </c>
      <c r="H159" s="8">
        <v>594962</v>
      </c>
      <c r="I159" s="8">
        <v>272</v>
      </c>
      <c r="J159" s="7" t="s">
        <v>9</v>
      </c>
      <c r="K159" s="7" t="s">
        <v>138</v>
      </c>
      <c r="L159" s="8">
        <v>28</v>
      </c>
      <c r="M159" s="8">
        <v>125769</v>
      </c>
      <c r="N159" s="7"/>
      <c r="O159" s="8">
        <v>56828</v>
      </c>
      <c r="P159" s="7"/>
      <c r="Q159" s="8">
        <v>2790</v>
      </c>
      <c r="R159" s="7"/>
      <c r="S159" s="8">
        <v>23285</v>
      </c>
      <c r="T159" s="7"/>
      <c r="U159" s="8">
        <v>0</v>
      </c>
      <c r="V159" s="7"/>
      <c r="W159" s="33">
        <v>208672</v>
      </c>
      <c r="X159" s="7"/>
      <c r="Y159" s="30">
        <v>59.76</v>
      </c>
      <c r="Z159" s="7"/>
      <c r="AA159" s="30">
        <v>21.85</v>
      </c>
      <c r="AB159" s="7"/>
      <c r="AC159" s="30">
        <v>1.44</v>
      </c>
      <c r="AD159" s="7"/>
      <c r="AE159" s="30">
        <v>11.99</v>
      </c>
      <c r="AF159" s="7"/>
      <c r="AG159" s="30">
        <v>0</v>
      </c>
      <c r="AI159" s="32">
        <v>95.04</v>
      </c>
      <c r="AK159" s="7" t="str">
        <f t="shared" si="2"/>
        <v>No</v>
      </c>
    </row>
    <row r="160" spans="1:37">
      <c r="A160" s="7" t="s">
        <v>97</v>
      </c>
      <c r="B160" s="7" t="s">
        <v>380</v>
      </c>
      <c r="C160" s="7" t="s">
        <v>28</v>
      </c>
      <c r="D160" s="302">
        <v>4203</v>
      </c>
      <c r="E160" s="297">
        <v>40203</v>
      </c>
      <c r="F160" s="7" t="s">
        <v>149</v>
      </c>
      <c r="G160" s="7" t="s">
        <v>137</v>
      </c>
      <c r="H160" s="8">
        <v>4515419</v>
      </c>
      <c r="I160" s="8">
        <v>272</v>
      </c>
      <c r="J160" s="7" t="s">
        <v>7</v>
      </c>
      <c r="K160" s="7" t="s">
        <v>138</v>
      </c>
      <c r="L160" s="8">
        <v>272</v>
      </c>
      <c r="M160" s="8">
        <v>0</v>
      </c>
      <c r="N160" s="7"/>
      <c r="O160" s="8">
        <v>0</v>
      </c>
      <c r="P160" s="7"/>
      <c r="Q160" s="8">
        <v>0</v>
      </c>
      <c r="R160" s="7"/>
      <c r="S160" s="8">
        <v>31824</v>
      </c>
      <c r="T160" s="7"/>
      <c r="U160" s="8">
        <v>0</v>
      </c>
      <c r="V160" s="7"/>
      <c r="W160" s="33">
        <v>31824</v>
      </c>
      <c r="X160" s="7"/>
      <c r="Y160" s="30">
        <v>0</v>
      </c>
      <c r="Z160" s="7"/>
      <c r="AA160" s="30">
        <v>0</v>
      </c>
      <c r="AB160" s="7"/>
      <c r="AC160" s="30">
        <v>0</v>
      </c>
      <c r="AD160" s="7"/>
      <c r="AE160" s="30">
        <v>17</v>
      </c>
      <c r="AF160" s="7"/>
      <c r="AG160" s="30">
        <v>0</v>
      </c>
      <c r="AI160" s="32">
        <v>17</v>
      </c>
      <c r="AK160" s="7" t="str">
        <f t="shared" si="2"/>
        <v>No</v>
      </c>
    </row>
    <row r="161" spans="1:37">
      <c r="A161" s="7" t="s">
        <v>202</v>
      </c>
      <c r="B161" s="7" t="s">
        <v>166</v>
      </c>
      <c r="C161" s="7" t="s">
        <v>54</v>
      </c>
      <c r="D161" s="302">
        <v>2002</v>
      </c>
      <c r="E161" s="297">
        <v>20002</v>
      </c>
      <c r="F161" s="7" t="s">
        <v>142</v>
      </c>
      <c r="G161" s="7" t="s">
        <v>137</v>
      </c>
      <c r="H161" s="8">
        <v>594962</v>
      </c>
      <c r="I161" s="8">
        <v>272</v>
      </c>
      <c r="J161" s="7" t="s">
        <v>6</v>
      </c>
      <c r="K161" s="7" t="s">
        <v>138</v>
      </c>
      <c r="L161" s="8">
        <v>198</v>
      </c>
      <c r="M161" s="8">
        <v>785284</v>
      </c>
      <c r="N161" s="7"/>
      <c r="O161" s="8">
        <v>218961</v>
      </c>
      <c r="P161" s="7"/>
      <c r="Q161" s="8">
        <v>27172</v>
      </c>
      <c r="R161" s="7"/>
      <c r="S161" s="8">
        <v>98282</v>
      </c>
      <c r="T161" s="7"/>
      <c r="U161" s="8">
        <v>0</v>
      </c>
      <c r="V161" s="7"/>
      <c r="W161" s="33">
        <v>1129699</v>
      </c>
      <c r="X161" s="7"/>
      <c r="Y161" s="30">
        <v>419</v>
      </c>
      <c r="Z161" s="7"/>
      <c r="AA161" s="30">
        <v>110.39</v>
      </c>
      <c r="AB161" s="7"/>
      <c r="AC161" s="30">
        <v>13</v>
      </c>
      <c r="AD161" s="7"/>
      <c r="AE161" s="30">
        <v>53.12</v>
      </c>
      <c r="AF161" s="7"/>
      <c r="AG161" s="30">
        <v>0</v>
      </c>
      <c r="AI161" s="32">
        <v>595.51</v>
      </c>
      <c r="AK161" s="7" t="str">
        <f t="shared" si="2"/>
        <v>No</v>
      </c>
    </row>
    <row r="162" spans="1:37">
      <c r="A162" s="7" t="s">
        <v>975</v>
      </c>
      <c r="B162" s="7" t="s">
        <v>461</v>
      </c>
      <c r="C162" s="7" t="s">
        <v>60</v>
      </c>
      <c r="D162" s="302">
        <v>25</v>
      </c>
      <c r="E162" s="297">
        <v>25</v>
      </c>
      <c r="F162" s="7" t="s">
        <v>142</v>
      </c>
      <c r="G162" s="7" t="s">
        <v>137</v>
      </c>
      <c r="H162" s="8">
        <v>236632</v>
      </c>
      <c r="I162" s="8">
        <v>267</v>
      </c>
      <c r="J162" s="7" t="s">
        <v>6</v>
      </c>
      <c r="K162" s="7" t="s">
        <v>138</v>
      </c>
      <c r="L162" s="8">
        <v>53</v>
      </c>
      <c r="M162" s="8">
        <v>231073</v>
      </c>
      <c r="N162" s="7"/>
      <c r="O162" s="8">
        <v>43042</v>
      </c>
      <c r="P162" s="7"/>
      <c r="Q162" s="8">
        <v>13400</v>
      </c>
      <c r="R162" s="7"/>
      <c r="S162" s="8">
        <v>47019</v>
      </c>
      <c r="T162" s="7"/>
      <c r="U162" s="8">
        <v>4237</v>
      </c>
      <c r="V162" s="7"/>
      <c r="W162" s="33">
        <v>338771</v>
      </c>
      <c r="X162" s="7"/>
      <c r="Y162" s="30">
        <v>113</v>
      </c>
      <c r="Z162" s="7"/>
      <c r="AA162" s="30">
        <v>27</v>
      </c>
      <c r="AB162" s="7"/>
      <c r="AC162" s="30">
        <v>8</v>
      </c>
      <c r="AD162" s="7"/>
      <c r="AE162" s="30">
        <v>45</v>
      </c>
      <c r="AF162" s="7"/>
      <c r="AG162" s="30">
        <v>2</v>
      </c>
      <c r="AI162" s="32">
        <v>195</v>
      </c>
      <c r="AK162" s="7" t="str">
        <f t="shared" si="2"/>
        <v>No</v>
      </c>
    </row>
    <row r="163" spans="1:37">
      <c r="A163" s="7" t="s">
        <v>384</v>
      </c>
      <c r="B163" s="7" t="s">
        <v>385</v>
      </c>
      <c r="C163" s="7" t="s">
        <v>67</v>
      </c>
      <c r="D163" s="302">
        <v>4004</v>
      </c>
      <c r="E163" s="297">
        <v>40004</v>
      </c>
      <c r="F163" s="7" t="s">
        <v>142</v>
      </c>
      <c r="G163" s="7" t="s">
        <v>137</v>
      </c>
      <c r="H163" s="8">
        <v>969587</v>
      </c>
      <c r="I163" s="8">
        <v>266</v>
      </c>
      <c r="J163" s="7" t="s">
        <v>9</v>
      </c>
      <c r="K163" s="7" t="s">
        <v>138</v>
      </c>
      <c r="L163" s="8">
        <v>63</v>
      </c>
      <c r="M163" s="8">
        <v>223299</v>
      </c>
      <c r="N163" s="7"/>
      <c r="O163" s="8">
        <v>54293</v>
      </c>
      <c r="P163" s="7"/>
      <c r="Q163" s="8">
        <v>32414</v>
      </c>
      <c r="R163" s="7"/>
      <c r="S163" s="8">
        <v>24388</v>
      </c>
      <c r="T163" s="7"/>
      <c r="U163" s="8">
        <v>0</v>
      </c>
      <c r="V163" s="7"/>
      <c r="W163" s="33">
        <v>334394</v>
      </c>
      <c r="X163" s="7"/>
      <c r="Y163" s="30">
        <v>110.1</v>
      </c>
      <c r="Z163" s="7"/>
      <c r="AA163" s="30">
        <v>26</v>
      </c>
      <c r="AB163" s="7"/>
      <c r="AC163" s="30">
        <v>15.9</v>
      </c>
      <c r="AD163" s="7"/>
      <c r="AE163" s="30">
        <v>13.4</v>
      </c>
      <c r="AF163" s="7"/>
      <c r="AG163" s="30">
        <v>0</v>
      </c>
      <c r="AI163" s="32">
        <v>165.4</v>
      </c>
      <c r="AK163" s="7" t="str">
        <f t="shared" si="2"/>
        <v>No</v>
      </c>
    </row>
    <row r="164" spans="1:37">
      <c r="A164" s="7" t="s">
        <v>384</v>
      </c>
      <c r="B164" s="7" t="s">
        <v>385</v>
      </c>
      <c r="C164" s="7" t="s">
        <v>67</v>
      </c>
      <c r="D164" s="302">
        <v>4004</v>
      </c>
      <c r="E164" s="297">
        <v>40004</v>
      </c>
      <c r="F164" s="7" t="s">
        <v>142</v>
      </c>
      <c r="G164" s="7" t="s">
        <v>137</v>
      </c>
      <c r="H164" s="8">
        <v>969587</v>
      </c>
      <c r="I164" s="8">
        <v>266</v>
      </c>
      <c r="J164" s="7" t="s">
        <v>6</v>
      </c>
      <c r="K164" s="7" t="s">
        <v>138</v>
      </c>
      <c r="L164" s="8">
        <v>153</v>
      </c>
      <c r="M164" s="8">
        <v>787368</v>
      </c>
      <c r="N164" s="7"/>
      <c r="O164" s="8">
        <v>124008</v>
      </c>
      <c r="P164" s="7"/>
      <c r="Q164" s="8">
        <v>74036</v>
      </c>
      <c r="R164" s="7"/>
      <c r="S164" s="8">
        <v>55704</v>
      </c>
      <c r="T164" s="7"/>
      <c r="U164" s="8">
        <v>0</v>
      </c>
      <c r="V164" s="7"/>
      <c r="W164" s="33">
        <v>1041116</v>
      </c>
      <c r="X164" s="7"/>
      <c r="Y164" s="30">
        <v>374.9</v>
      </c>
      <c r="Z164" s="7"/>
      <c r="AA164" s="30">
        <v>59.9</v>
      </c>
      <c r="AB164" s="7"/>
      <c r="AC164" s="30">
        <v>36.299999999999997</v>
      </c>
      <c r="AD164" s="7"/>
      <c r="AE164" s="30">
        <v>30.5</v>
      </c>
      <c r="AF164" s="7"/>
      <c r="AG164" s="30">
        <v>0</v>
      </c>
      <c r="AI164" s="32">
        <v>501.6</v>
      </c>
      <c r="AK164" s="7" t="str">
        <f t="shared" si="2"/>
        <v>No</v>
      </c>
    </row>
    <row r="165" spans="1:37">
      <c r="A165" s="7" t="s">
        <v>168</v>
      </c>
      <c r="B165" s="7" t="s">
        <v>169</v>
      </c>
      <c r="C165" s="7" t="s">
        <v>39</v>
      </c>
      <c r="D165" s="302">
        <v>5040</v>
      </c>
      <c r="E165" s="297">
        <v>50040</v>
      </c>
      <c r="F165" s="7" t="s">
        <v>142</v>
      </c>
      <c r="G165" s="7" t="s">
        <v>137</v>
      </c>
      <c r="H165" s="8">
        <v>306022</v>
      </c>
      <c r="I165" s="8">
        <v>265</v>
      </c>
      <c r="J165" s="7" t="s">
        <v>6</v>
      </c>
      <c r="K165" s="7" t="s">
        <v>138</v>
      </c>
      <c r="L165" s="8">
        <v>85</v>
      </c>
      <c r="M165" s="8">
        <v>384969</v>
      </c>
      <c r="N165" s="7"/>
      <c r="O165" s="8">
        <v>79037</v>
      </c>
      <c r="P165" s="7"/>
      <c r="Q165" s="8">
        <v>10908</v>
      </c>
      <c r="R165" s="7"/>
      <c r="S165" s="8">
        <v>60856</v>
      </c>
      <c r="T165" s="7"/>
      <c r="U165" s="8">
        <v>0</v>
      </c>
      <c r="V165" s="7"/>
      <c r="W165" s="33">
        <v>535770</v>
      </c>
      <c r="X165" s="7"/>
      <c r="Y165" s="30">
        <v>197.85</v>
      </c>
      <c r="Z165" s="7"/>
      <c r="AA165" s="30">
        <v>39.700000000000003</v>
      </c>
      <c r="AB165" s="7"/>
      <c r="AC165" s="30">
        <v>5.96</v>
      </c>
      <c r="AD165" s="7"/>
      <c r="AE165" s="30">
        <v>34.75</v>
      </c>
      <c r="AF165" s="7"/>
      <c r="AG165" s="30">
        <v>0</v>
      </c>
      <c r="AI165" s="32">
        <v>278.26</v>
      </c>
      <c r="AK165" s="7" t="str">
        <f t="shared" si="2"/>
        <v>No</v>
      </c>
    </row>
    <row r="166" spans="1:37">
      <c r="A166" s="7" t="s">
        <v>168</v>
      </c>
      <c r="B166" s="7" t="s">
        <v>169</v>
      </c>
      <c r="C166" s="7" t="s">
        <v>39</v>
      </c>
      <c r="D166" s="302">
        <v>5040</v>
      </c>
      <c r="E166" s="297">
        <v>50040</v>
      </c>
      <c r="F166" s="7" t="s">
        <v>142</v>
      </c>
      <c r="G166" s="7" t="s">
        <v>137</v>
      </c>
      <c r="H166" s="8">
        <v>306022</v>
      </c>
      <c r="I166" s="8">
        <v>265</v>
      </c>
      <c r="J166" s="7" t="s">
        <v>13</v>
      </c>
      <c r="K166" s="7" t="s">
        <v>138</v>
      </c>
      <c r="L166" s="8">
        <v>2</v>
      </c>
      <c r="M166" s="8">
        <v>1877</v>
      </c>
      <c r="N166" s="7"/>
      <c r="O166" s="8">
        <v>589</v>
      </c>
      <c r="P166" s="7"/>
      <c r="Q166" s="8">
        <v>81</v>
      </c>
      <c r="R166" s="7"/>
      <c r="S166" s="8">
        <v>454</v>
      </c>
      <c r="T166" s="7"/>
      <c r="U166" s="8">
        <v>0</v>
      </c>
      <c r="V166" s="7"/>
      <c r="W166" s="33">
        <v>3001</v>
      </c>
      <c r="X166" s="7"/>
      <c r="Y166" s="30">
        <v>1.1499999999999999</v>
      </c>
      <c r="Z166" s="7"/>
      <c r="AA166" s="30">
        <v>0.3</v>
      </c>
      <c r="AB166" s="7"/>
      <c r="AC166" s="30">
        <v>0.04</v>
      </c>
      <c r="AD166" s="7"/>
      <c r="AE166" s="30">
        <v>0.25</v>
      </c>
      <c r="AF166" s="7"/>
      <c r="AG166" s="30">
        <v>0</v>
      </c>
      <c r="AI166" s="32">
        <v>1.74</v>
      </c>
      <c r="AK166" s="7" t="str">
        <f t="shared" si="2"/>
        <v>No</v>
      </c>
    </row>
    <row r="167" spans="1:37">
      <c r="A167" s="7" t="s">
        <v>74</v>
      </c>
      <c r="B167" s="7" t="s">
        <v>346</v>
      </c>
      <c r="C167" s="7" t="s">
        <v>73</v>
      </c>
      <c r="D167" s="302">
        <v>20</v>
      </c>
      <c r="E167" s="297">
        <v>20</v>
      </c>
      <c r="F167" s="7" t="s">
        <v>142</v>
      </c>
      <c r="G167" s="7" t="s">
        <v>137</v>
      </c>
      <c r="H167" s="8">
        <v>198979</v>
      </c>
      <c r="I167" s="8">
        <v>258</v>
      </c>
      <c r="J167" s="7" t="s">
        <v>6</v>
      </c>
      <c r="K167" s="7" t="s">
        <v>138</v>
      </c>
      <c r="L167" s="8">
        <v>92</v>
      </c>
      <c r="M167" s="8">
        <v>195457</v>
      </c>
      <c r="N167" s="7"/>
      <c r="O167" s="8">
        <v>53431</v>
      </c>
      <c r="P167" s="7"/>
      <c r="Q167" s="8">
        <v>16509</v>
      </c>
      <c r="R167" s="7"/>
      <c r="S167" s="8">
        <v>38574</v>
      </c>
      <c r="T167" s="7"/>
      <c r="U167" s="8">
        <v>4000</v>
      </c>
      <c r="V167" s="7"/>
      <c r="W167" s="33">
        <v>307971</v>
      </c>
      <c r="X167" s="7"/>
      <c r="Y167" s="30">
        <v>126</v>
      </c>
      <c r="Z167" s="7"/>
      <c r="AA167" s="30">
        <v>30.26</v>
      </c>
      <c r="AB167" s="7"/>
      <c r="AC167" s="30">
        <v>8.91</v>
      </c>
      <c r="AD167" s="7"/>
      <c r="AE167" s="30">
        <v>21.97</v>
      </c>
      <c r="AF167" s="7"/>
      <c r="AG167" s="30">
        <v>2.2000000000000002</v>
      </c>
      <c r="AI167" s="32">
        <v>189.34</v>
      </c>
      <c r="AK167" s="7" t="str">
        <f t="shared" si="2"/>
        <v>No</v>
      </c>
    </row>
    <row r="168" spans="1:37">
      <c r="A168" s="7" t="s">
        <v>74</v>
      </c>
      <c r="B168" s="7" t="s">
        <v>346</v>
      </c>
      <c r="C168" s="7" t="s">
        <v>73</v>
      </c>
      <c r="D168" s="302">
        <v>20</v>
      </c>
      <c r="E168" s="297">
        <v>20</v>
      </c>
      <c r="F168" s="7" t="s">
        <v>142</v>
      </c>
      <c r="G168" s="7" t="s">
        <v>137</v>
      </c>
      <c r="H168" s="8">
        <v>198979</v>
      </c>
      <c r="I168" s="8">
        <v>258</v>
      </c>
      <c r="J168" s="7" t="s">
        <v>9</v>
      </c>
      <c r="K168" s="7" t="s">
        <v>138</v>
      </c>
      <c r="L168" s="8">
        <v>83</v>
      </c>
      <c r="M168" s="8">
        <v>149029</v>
      </c>
      <c r="N168" s="7"/>
      <c r="O168" s="8">
        <v>15021</v>
      </c>
      <c r="P168" s="7"/>
      <c r="Q168" s="8">
        <v>10648</v>
      </c>
      <c r="R168" s="7"/>
      <c r="S168" s="8">
        <v>24885</v>
      </c>
      <c r="T168" s="7"/>
      <c r="U168" s="8">
        <v>509</v>
      </c>
      <c r="V168" s="7"/>
      <c r="W168" s="33">
        <v>200092</v>
      </c>
      <c r="X168" s="7"/>
      <c r="Y168" s="30">
        <v>92</v>
      </c>
      <c r="Z168" s="7"/>
      <c r="AA168" s="30">
        <v>8.51</v>
      </c>
      <c r="AB168" s="7"/>
      <c r="AC168" s="30">
        <v>5.75</v>
      </c>
      <c r="AD168" s="7"/>
      <c r="AE168" s="30">
        <v>14.17</v>
      </c>
      <c r="AF168" s="7"/>
      <c r="AG168" s="30">
        <v>0.28000000000000003</v>
      </c>
      <c r="AI168" s="32">
        <v>120.71</v>
      </c>
      <c r="AK168" s="7" t="str">
        <f t="shared" si="2"/>
        <v>No</v>
      </c>
    </row>
    <row r="169" spans="1:37">
      <c r="A169" s="7" t="s">
        <v>74</v>
      </c>
      <c r="B169" s="7" t="s">
        <v>346</v>
      </c>
      <c r="C169" s="7" t="s">
        <v>73</v>
      </c>
      <c r="D169" s="302">
        <v>20</v>
      </c>
      <c r="E169" s="297">
        <v>20</v>
      </c>
      <c r="F169" s="7" t="s">
        <v>142</v>
      </c>
      <c r="G169" s="7" t="s">
        <v>137</v>
      </c>
      <c r="H169" s="8">
        <v>198979</v>
      </c>
      <c r="I169" s="8">
        <v>258</v>
      </c>
      <c r="J169" s="7" t="s">
        <v>7</v>
      </c>
      <c r="K169" s="7" t="s">
        <v>138</v>
      </c>
      <c r="L169" s="8">
        <v>78</v>
      </c>
      <c r="M169" s="8">
        <v>3515</v>
      </c>
      <c r="N169" s="7"/>
      <c r="O169" s="8">
        <v>3935</v>
      </c>
      <c r="P169" s="7"/>
      <c r="Q169" s="8">
        <v>646</v>
      </c>
      <c r="R169" s="7"/>
      <c r="S169" s="8">
        <v>1510</v>
      </c>
      <c r="T169" s="7"/>
      <c r="U169" s="8">
        <v>218</v>
      </c>
      <c r="V169" s="7"/>
      <c r="W169" s="33">
        <v>9824</v>
      </c>
      <c r="X169" s="7"/>
      <c r="Y169" s="30">
        <v>2</v>
      </c>
      <c r="Z169" s="7"/>
      <c r="AA169" s="30">
        <v>2.23</v>
      </c>
      <c r="AB169" s="7"/>
      <c r="AC169" s="30">
        <v>0.35</v>
      </c>
      <c r="AD169" s="7"/>
      <c r="AE169" s="30">
        <v>0.86</v>
      </c>
      <c r="AF169" s="7"/>
      <c r="AG169" s="30">
        <v>0.12</v>
      </c>
      <c r="AI169" s="32">
        <v>5.56</v>
      </c>
      <c r="AK169" s="7" t="str">
        <f t="shared" si="2"/>
        <v>No</v>
      </c>
    </row>
    <row r="170" spans="1:37">
      <c r="A170" s="7" t="s">
        <v>74</v>
      </c>
      <c r="B170" s="7" t="s">
        <v>346</v>
      </c>
      <c r="C170" s="7" t="s">
        <v>73</v>
      </c>
      <c r="D170" s="302">
        <v>20</v>
      </c>
      <c r="E170" s="297">
        <v>20</v>
      </c>
      <c r="F170" s="7" t="s">
        <v>142</v>
      </c>
      <c r="G170" s="7" t="s">
        <v>137</v>
      </c>
      <c r="H170" s="8">
        <v>198979</v>
      </c>
      <c r="I170" s="8">
        <v>258</v>
      </c>
      <c r="J170" s="7" t="s">
        <v>14</v>
      </c>
      <c r="K170" s="7" t="s">
        <v>138</v>
      </c>
      <c r="L170" s="8">
        <v>2</v>
      </c>
      <c r="M170" s="8">
        <v>17944</v>
      </c>
      <c r="N170" s="7"/>
      <c r="O170" s="8">
        <v>4140</v>
      </c>
      <c r="P170" s="7"/>
      <c r="Q170" s="8">
        <v>120</v>
      </c>
      <c r="R170" s="7"/>
      <c r="S170" s="8">
        <v>5092</v>
      </c>
      <c r="T170" s="7"/>
      <c r="U170" s="8">
        <v>1818</v>
      </c>
      <c r="V170" s="7"/>
      <c r="W170" s="33">
        <v>29114</v>
      </c>
      <c r="X170" s="7"/>
      <c r="Y170" s="30">
        <v>19</v>
      </c>
      <c r="Z170" s="7"/>
      <c r="AA170" s="30">
        <v>3.06</v>
      </c>
      <c r="AB170" s="7"/>
      <c r="AC170" s="30">
        <v>0.09</v>
      </c>
      <c r="AD170" s="7"/>
      <c r="AE170" s="30">
        <v>2.68</v>
      </c>
      <c r="AF170" s="7"/>
      <c r="AG170" s="30">
        <v>1</v>
      </c>
      <c r="AI170" s="32">
        <v>25.83</v>
      </c>
      <c r="AK170" s="7" t="str">
        <f t="shared" si="2"/>
        <v>No</v>
      </c>
    </row>
    <row r="171" spans="1:37">
      <c r="A171" s="7" t="s">
        <v>976</v>
      </c>
      <c r="B171" s="7" t="s">
        <v>366</v>
      </c>
      <c r="C171" s="7" t="s">
        <v>77</v>
      </c>
      <c r="D171" s="302">
        <v>5005</v>
      </c>
      <c r="E171" s="297">
        <v>50005</v>
      </c>
      <c r="F171" s="7" t="s">
        <v>140</v>
      </c>
      <c r="G171" s="7" t="s">
        <v>137</v>
      </c>
      <c r="H171" s="8">
        <v>401661</v>
      </c>
      <c r="I171" s="8">
        <v>254</v>
      </c>
      <c r="J171" s="7" t="s">
        <v>6</v>
      </c>
      <c r="K171" s="7" t="s">
        <v>138</v>
      </c>
      <c r="L171" s="8">
        <v>182</v>
      </c>
      <c r="M171" s="8">
        <v>553986</v>
      </c>
      <c r="N171" s="7"/>
      <c r="O171" s="8">
        <v>135791</v>
      </c>
      <c r="P171" s="7"/>
      <c r="Q171" s="8">
        <v>16980</v>
      </c>
      <c r="R171" s="7"/>
      <c r="S171" s="8">
        <v>59336</v>
      </c>
      <c r="T171" s="7"/>
      <c r="U171" s="8">
        <v>0</v>
      </c>
      <c r="V171" s="7"/>
      <c r="W171" s="33">
        <v>766093</v>
      </c>
      <c r="X171" s="7"/>
      <c r="Y171" s="30">
        <v>308</v>
      </c>
      <c r="Z171" s="7"/>
      <c r="AA171" s="30">
        <v>68</v>
      </c>
      <c r="AB171" s="7"/>
      <c r="AC171" s="30">
        <v>10</v>
      </c>
      <c r="AD171" s="7"/>
      <c r="AE171" s="30">
        <v>34</v>
      </c>
      <c r="AF171" s="7"/>
      <c r="AG171" s="30">
        <v>0</v>
      </c>
      <c r="AI171" s="32">
        <v>420</v>
      </c>
      <c r="AK171" s="7" t="str">
        <f t="shared" si="2"/>
        <v>No</v>
      </c>
    </row>
    <row r="172" spans="1:37">
      <c r="A172" s="7" t="s">
        <v>976</v>
      </c>
      <c r="B172" s="7" t="s">
        <v>366</v>
      </c>
      <c r="C172" s="7" t="s">
        <v>77</v>
      </c>
      <c r="D172" s="302">
        <v>5005</v>
      </c>
      <c r="E172" s="297">
        <v>50005</v>
      </c>
      <c r="F172" s="7" t="s">
        <v>140</v>
      </c>
      <c r="G172" s="7" t="s">
        <v>137</v>
      </c>
      <c r="H172" s="8">
        <v>401661</v>
      </c>
      <c r="I172" s="8">
        <v>254</v>
      </c>
      <c r="J172" s="7" t="s">
        <v>9</v>
      </c>
      <c r="K172" s="7" t="s">
        <v>138</v>
      </c>
      <c r="L172" s="8">
        <v>12</v>
      </c>
      <c r="M172" s="8">
        <v>13573</v>
      </c>
      <c r="N172" s="7"/>
      <c r="O172" s="8">
        <v>682</v>
      </c>
      <c r="P172" s="7"/>
      <c r="Q172" s="8">
        <v>85</v>
      </c>
      <c r="R172" s="7"/>
      <c r="S172" s="8">
        <v>751</v>
      </c>
      <c r="T172" s="7"/>
      <c r="U172" s="8">
        <v>0</v>
      </c>
      <c r="V172" s="7"/>
      <c r="W172" s="33">
        <v>15091</v>
      </c>
      <c r="X172" s="7"/>
      <c r="Y172" s="30">
        <v>8</v>
      </c>
      <c r="Z172" s="7"/>
      <c r="AA172" s="30">
        <v>0.4</v>
      </c>
      <c r="AB172" s="7"/>
      <c r="AC172" s="30">
        <v>0.05</v>
      </c>
      <c r="AD172" s="7"/>
      <c r="AE172" s="30">
        <v>0.5</v>
      </c>
      <c r="AF172" s="7"/>
      <c r="AG172" s="30">
        <v>0</v>
      </c>
      <c r="AI172" s="32">
        <v>8.9499999999999993</v>
      </c>
      <c r="AK172" s="7" t="str">
        <f t="shared" si="2"/>
        <v>No</v>
      </c>
    </row>
    <row r="173" spans="1:37">
      <c r="A173" s="7" t="s">
        <v>336</v>
      </c>
      <c r="B173" s="7" t="s">
        <v>337</v>
      </c>
      <c r="C173" s="7" t="s">
        <v>26</v>
      </c>
      <c r="D173" s="302">
        <v>4040</v>
      </c>
      <c r="E173" s="297">
        <v>40040</v>
      </c>
      <c r="F173" s="7" t="s">
        <v>142</v>
      </c>
      <c r="G173" s="7" t="s">
        <v>137</v>
      </c>
      <c r="H173" s="8">
        <v>1065219</v>
      </c>
      <c r="I173" s="8">
        <v>253</v>
      </c>
      <c r="J173" s="7" t="s">
        <v>27</v>
      </c>
      <c r="K173" s="7" t="s">
        <v>138</v>
      </c>
      <c r="L173" s="8">
        <v>5</v>
      </c>
      <c r="M173" s="8">
        <v>23252</v>
      </c>
      <c r="N173" s="7"/>
      <c r="O173" s="8">
        <v>24778</v>
      </c>
      <c r="P173" s="7"/>
      <c r="Q173" s="8">
        <v>12042</v>
      </c>
      <c r="R173" s="7"/>
      <c r="S173" s="8">
        <v>6340</v>
      </c>
      <c r="T173" s="7" t="s">
        <v>102</v>
      </c>
      <c r="U173" s="8">
        <v>0</v>
      </c>
      <c r="V173" s="7"/>
      <c r="W173" s="33">
        <v>66412</v>
      </c>
      <c r="X173" s="7" t="s">
        <v>102</v>
      </c>
      <c r="Y173" s="30">
        <v>12</v>
      </c>
      <c r="Z173" s="7"/>
      <c r="AA173" s="30">
        <v>14</v>
      </c>
      <c r="AB173" s="7"/>
      <c r="AC173" s="30">
        <v>6</v>
      </c>
      <c r="AD173" s="7"/>
      <c r="AE173" s="30">
        <v>3</v>
      </c>
      <c r="AF173" s="7"/>
      <c r="AG173" s="30">
        <v>0</v>
      </c>
      <c r="AI173" s="32">
        <v>35</v>
      </c>
      <c r="AK173" s="7" t="str">
        <f t="shared" si="2"/>
        <v>Yes</v>
      </c>
    </row>
    <row r="174" spans="1:37">
      <c r="A174" s="7" t="s">
        <v>336</v>
      </c>
      <c r="B174" s="7" t="s">
        <v>337</v>
      </c>
      <c r="C174" s="7" t="s">
        <v>26</v>
      </c>
      <c r="D174" s="302">
        <v>4040</v>
      </c>
      <c r="E174" s="297">
        <v>40040</v>
      </c>
      <c r="F174" s="7" t="s">
        <v>142</v>
      </c>
      <c r="G174" s="7" t="s">
        <v>137</v>
      </c>
      <c r="H174" s="8">
        <v>1065219</v>
      </c>
      <c r="I174" s="8">
        <v>253</v>
      </c>
      <c r="J174" s="7" t="s">
        <v>6</v>
      </c>
      <c r="K174" s="7" t="s">
        <v>138</v>
      </c>
      <c r="L174" s="8">
        <v>153</v>
      </c>
      <c r="M174" s="8">
        <v>901191</v>
      </c>
      <c r="N174" s="7"/>
      <c r="O174" s="8">
        <v>241169</v>
      </c>
      <c r="P174" s="7"/>
      <c r="Q174" s="8">
        <v>35414</v>
      </c>
      <c r="R174" s="7"/>
      <c r="S174" s="8">
        <v>271120</v>
      </c>
      <c r="T174" s="7"/>
      <c r="U174" s="8">
        <v>0</v>
      </c>
      <c r="V174" s="7"/>
      <c r="W174" s="33">
        <v>1448894</v>
      </c>
      <c r="X174" s="7"/>
      <c r="Y174" s="30">
        <v>486</v>
      </c>
      <c r="Z174" s="7"/>
      <c r="AA174" s="30">
        <v>136</v>
      </c>
      <c r="AB174" s="7"/>
      <c r="AC174" s="30">
        <v>19</v>
      </c>
      <c r="AD174" s="7"/>
      <c r="AE174" s="30">
        <v>171</v>
      </c>
      <c r="AF174" s="7"/>
      <c r="AG174" s="30">
        <v>0</v>
      </c>
      <c r="AI174" s="32">
        <v>812</v>
      </c>
      <c r="AK174" s="7" t="str">
        <f t="shared" si="2"/>
        <v>No</v>
      </c>
    </row>
    <row r="175" spans="1:37">
      <c r="A175" s="7" t="s">
        <v>415</v>
      </c>
      <c r="B175" s="7" t="s">
        <v>416</v>
      </c>
      <c r="C175" s="7" t="s">
        <v>12</v>
      </c>
      <c r="D175" s="302">
        <v>9029</v>
      </c>
      <c r="E175" s="297">
        <v>90029</v>
      </c>
      <c r="F175" s="7" t="s">
        <v>142</v>
      </c>
      <c r="G175" s="7" t="s">
        <v>137</v>
      </c>
      <c r="H175" s="8">
        <v>1932666</v>
      </c>
      <c r="I175" s="8">
        <v>250</v>
      </c>
      <c r="J175" s="7" t="s">
        <v>6</v>
      </c>
      <c r="K175" s="7" t="s">
        <v>138</v>
      </c>
      <c r="L175" s="8">
        <v>147</v>
      </c>
      <c r="M175" s="8">
        <v>807351</v>
      </c>
      <c r="N175" s="7"/>
      <c r="O175" s="8">
        <v>156525</v>
      </c>
      <c r="P175" s="7"/>
      <c r="Q175" s="8">
        <v>42954</v>
      </c>
      <c r="R175" s="7"/>
      <c r="S175" s="8">
        <v>138859</v>
      </c>
      <c r="T175" s="7"/>
      <c r="U175" s="8">
        <v>2000</v>
      </c>
      <c r="V175" s="7"/>
      <c r="W175" s="33">
        <v>1147689</v>
      </c>
      <c r="X175" s="7"/>
      <c r="Y175" s="30">
        <v>421</v>
      </c>
      <c r="Z175" s="7"/>
      <c r="AA175" s="30">
        <v>95</v>
      </c>
      <c r="AB175" s="7"/>
      <c r="AC175" s="30">
        <v>26</v>
      </c>
      <c r="AD175" s="7"/>
      <c r="AE175" s="30">
        <v>85</v>
      </c>
      <c r="AF175" s="7"/>
      <c r="AG175" s="30">
        <v>0</v>
      </c>
      <c r="AI175" s="32">
        <v>627</v>
      </c>
      <c r="AK175" s="7" t="str">
        <f t="shared" si="2"/>
        <v>No</v>
      </c>
    </row>
    <row r="176" spans="1:37">
      <c r="A176" s="7" t="s">
        <v>977</v>
      </c>
      <c r="B176" s="7" t="s">
        <v>554</v>
      </c>
      <c r="C176" s="7" t="s">
        <v>61</v>
      </c>
      <c r="D176" s="302">
        <v>3027</v>
      </c>
      <c r="E176" s="297">
        <v>30027</v>
      </c>
      <c r="F176" s="7" t="s">
        <v>142</v>
      </c>
      <c r="G176" s="7" t="s">
        <v>137</v>
      </c>
      <c r="H176" s="8">
        <v>232045</v>
      </c>
      <c r="I176" s="8">
        <v>248</v>
      </c>
      <c r="J176" s="7" t="s">
        <v>13</v>
      </c>
      <c r="K176" s="7" t="s">
        <v>138</v>
      </c>
      <c r="L176" s="8">
        <v>8</v>
      </c>
      <c r="M176" s="8">
        <v>9632</v>
      </c>
      <c r="N176" s="7"/>
      <c r="O176" s="8">
        <v>3301</v>
      </c>
      <c r="P176" s="7"/>
      <c r="Q176" s="8">
        <v>175</v>
      </c>
      <c r="R176" s="7"/>
      <c r="S176" s="8">
        <v>1492</v>
      </c>
      <c r="T176" s="7"/>
      <c r="U176" s="8">
        <v>0</v>
      </c>
      <c r="V176" s="7"/>
      <c r="W176" s="33">
        <v>14600</v>
      </c>
      <c r="X176" s="7"/>
      <c r="Y176" s="30">
        <v>3.97</v>
      </c>
      <c r="Z176" s="7"/>
      <c r="AA176" s="30">
        <v>1.54</v>
      </c>
      <c r="AB176" s="7"/>
      <c r="AC176" s="30">
        <v>0.11</v>
      </c>
      <c r="AD176" s="7"/>
      <c r="AE176" s="30">
        <v>1.27</v>
      </c>
      <c r="AF176" s="7"/>
      <c r="AG176" s="30">
        <v>0</v>
      </c>
      <c r="AI176" s="32">
        <v>6.89</v>
      </c>
      <c r="AK176" s="7" t="str">
        <f t="shared" si="2"/>
        <v>No</v>
      </c>
    </row>
    <row r="177" spans="1:37">
      <c r="A177" s="7" t="s">
        <v>977</v>
      </c>
      <c r="B177" s="7" t="s">
        <v>554</v>
      </c>
      <c r="C177" s="7" t="s">
        <v>61</v>
      </c>
      <c r="D177" s="302">
        <v>3027</v>
      </c>
      <c r="E177" s="297">
        <v>30027</v>
      </c>
      <c r="F177" s="7" t="s">
        <v>142</v>
      </c>
      <c r="G177" s="7" t="s">
        <v>137</v>
      </c>
      <c r="H177" s="8">
        <v>232045</v>
      </c>
      <c r="I177" s="8">
        <v>248</v>
      </c>
      <c r="J177" s="7" t="s">
        <v>6</v>
      </c>
      <c r="K177" s="7" t="s">
        <v>138</v>
      </c>
      <c r="L177" s="8">
        <v>33</v>
      </c>
      <c r="M177" s="8">
        <v>177253</v>
      </c>
      <c r="N177" s="7"/>
      <c r="O177" s="8">
        <v>25875</v>
      </c>
      <c r="P177" s="7"/>
      <c r="Q177" s="8">
        <v>1982</v>
      </c>
      <c r="R177" s="7"/>
      <c r="S177" s="8">
        <v>16215</v>
      </c>
      <c r="T177" s="7"/>
      <c r="U177" s="8">
        <v>0</v>
      </c>
      <c r="V177" s="7"/>
      <c r="W177" s="33">
        <v>221325</v>
      </c>
      <c r="X177" s="7"/>
      <c r="Y177" s="30">
        <v>84.9</v>
      </c>
      <c r="Z177" s="7"/>
      <c r="AA177" s="30">
        <v>12.07</v>
      </c>
      <c r="AB177" s="7"/>
      <c r="AC177" s="30">
        <v>1.1499999999999999</v>
      </c>
      <c r="AD177" s="7"/>
      <c r="AE177" s="30">
        <v>13.79</v>
      </c>
      <c r="AF177" s="7"/>
      <c r="AG177" s="30">
        <v>0</v>
      </c>
      <c r="AI177" s="32">
        <v>111.91</v>
      </c>
      <c r="AK177" s="7" t="str">
        <f t="shared" si="2"/>
        <v>No</v>
      </c>
    </row>
    <row r="178" spans="1:37">
      <c r="A178" s="7" t="s">
        <v>977</v>
      </c>
      <c r="B178" s="7" t="s">
        <v>554</v>
      </c>
      <c r="C178" s="7" t="s">
        <v>61</v>
      </c>
      <c r="D178" s="302">
        <v>3027</v>
      </c>
      <c r="E178" s="297">
        <v>30027</v>
      </c>
      <c r="F178" s="7" t="s">
        <v>142</v>
      </c>
      <c r="G178" s="7" t="s">
        <v>137</v>
      </c>
      <c r="H178" s="8">
        <v>232045</v>
      </c>
      <c r="I178" s="8">
        <v>248</v>
      </c>
      <c r="J178" s="7" t="s">
        <v>9</v>
      </c>
      <c r="K178" s="7" t="s">
        <v>138</v>
      </c>
      <c r="L178" s="8">
        <v>168</v>
      </c>
      <c r="M178" s="8">
        <v>122461</v>
      </c>
      <c r="N178" s="7"/>
      <c r="O178" s="8">
        <v>13698</v>
      </c>
      <c r="P178" s="7"/>
      <c r="Q178" s="8">
        <v>743</v>
      </c>
      <c r="R178" s="7"/>
      <c r="S178" s="8">
        <v>10512</v>
      </c>
      <c r="T178" s="7"/>
      <c r="U178" s="8">
        <v>0</v>
      </c>
      <c r="V178" s="7"/>
      <c r="W178" s="33">
        <v>147414</v>
      </c>
      <c r="X178" s="7"/>
      <c r="Y178" s="30">
        <v>59.13</v>
      </c>
      <c r="Z178" s="7"/>
      <c r="AA178" s="30">
        <v>6.39</v>
      </c>
      <c r="AB178" s="7"/>
      <c r="AC178" s="30">
        <v>0.75</v>
      </c>
      <c r="AD178" s="7"/>
      <c r="AE178" s="30">
        <v>8.94</v>
      </c>
      <c r="AF178" s="7"/>
      <c r="AG178" s="30">
        <v>0</v>
      </c>
      <c r="AI178" s="32">
        <v>75.209999999999994</v>
      </c>
      <c r="AK178" s="7" t="str">
        <f t="shared" si="2"/>
        <v>No</v>
      </c>
    </row>
    <row r="179" spans="1:37">
      <c r="A179" s="7" t="s">
        <v>978</v>
      </c>
      <c r="B179" s="7" t="s">
        <v>175</v>
      </c>
      <c r="C179" s="7" t="s">
        <v>54</v>
      </c>
      <c r="D179" s="302">
        <v>2113</v>
      </c>
      <c r="E179" s="297">
        <v>20113</v>
      </c>
      <c r="F179" s="7" t="s">
        <v>142</v>
      </c>
      <c r="G179" s="7" t="s">
        <v>137</v>
      </c>
      <c r="H179" s="8">
        <v>720572</v>
      </c>
      <c r="I179" s="8">
        <v>247</v>
      </c>
      <c r="J179" s="7" t="s">
        <v>9</v>
      </c>
      <c r="K179" s="7" t="s">
        <v>138</v>
      </c>
      <c r="L179" s="8">
        <v>50</v>
      </c>
      <c r="M179" s="8">
        <v>105641</v>
      </c>
      <c r="N179" s="7"/>
      <c r="O179" s="8">
        <v>18233</v>
      </c>
      <c r="P179" s="7"/>
      <c r="Q179" s="8">
        <v>0</v>
      </c>
      <c r="R179" s="7"/>
      <c r="S179" s="8">
        <v>19153</v>
      </c>
      <c r="T179" s="7"/>
      <c r="U179" s="8">
        <v>0</v>
      </c>
      <c r="V179" s="7"/>
      <c r="W179" s="33">
        <v>143027</v>
      </c>
      <c r="X179" s="7"/>
      <c r="Y179" s="30">
        <v>51</v>
      </c>
      <c r="Z179" s="7"/>
      <c r="AA179" s="30">
        <v>9</v>
      </c>
      <c r="AB179" s="7"/>
      <c r="AC179" s="30">
        <v>0</v>
      </c>
      <c r="AD179" s="7"/>
      <c r="AE179" s="30">
        <v>10</v>
      </c>
      <c r="AF179" s="7"/>
      <c r="AG179" s="30">
        <v>0</v>
      </c>
      <c r="AI179" s="32">
        <v>70</v>
      </c>
      <c r="AK179" s="7" t="str">
        <f t="shared" si="2"/>
        <v>No</v>
      </c>
    </row>
    <row r="180" spans="1:37">
      <c r="A180" s="7" t="s">
        <v>978</v>
      </c>
      <c r="B180" s="7" t="s">
        <v>175</v>
      </c>
      <c r="C180" s="7" t="s">
        <v>54</v>
      </c>
      <c r="D180" s="302">
        <v>2113</v>
      </c>
      <c r="E180" s="297">
        <v>20113</v>
      </c>
      <c r="F180" s="7" t="s">
        <v>142</v>
      </c>
      <c r="G180" s="7" t="s">
        <v>137</v>
      </c>
      <c r="H180" s="8">
        <v>720572</v>
      </c>
      <c r="I180" s="8">
        <v>247</v>
      </c>
      <c r="J180" s="7" t="s">
        <v>6</v>
      </c>
      <c r="K180" s="7" t="s">
        <v>138</v>
      </c>
      <c r="L180" s="8">
        <v>193</v>
      </c>
      <c r="M180" s="8">
        <v>649611</v>
      </c>
      <c r="N180" s="7"/>
      <c r="O180" s="8">
        <v>195147</v>
      </c>
      <c r="P180" s="7"/>
      <c r="Q180" s="8">
        <v>38760</v>
      </c>
      <c r="R180" s="7"/>
      <c r="S180" s="8">
        <v>139426</v>
      </c>
      <c r="T180" s="7"/>
      <c r="U180" s="8">
        <v>0</v>
      </c>
      <c r="V180" s="7"/>
      <c r="W180" s="33">
        <v>1022944</v>
      </c>
      <c r="X180" s="7"/>
      <c r="Y180" s="30">
        <v>365</v>
      </c>
      <c r="Z180" s="7"/>
      <c r="AA180" s="30">
        <v>105</v>
      </c>
      <c r="AB180" s="7"/>
      <c r="AC180" s="30">
        <v>20</v>
      </c>
      <c r="AD180" s="7"/>
      <c r="AE180" s="30">
        <v>76</v>
      </c>
      <c r="AF180" s="7"/>
      <c r="AG180" s="30">
        <v>0</v>
      </c>
      <c r="AI180" s="32">
        <v>566</v>
      </c>
      <c r="AK180" s="7" t="str">
        <f t="shared" si="2"/>
        <v>No</v>
      </c>
    </row>
    <row r="181" spans="1:37">
      <c r="A181" s="7" t="s">
        <v>979</v>
      </c>
      <c r="B181" s="7" t="s">
        <v>370</v>
      </c>
      <c r="C181" s="7" t="s">
        <v>39</v>
      </c>
      <c r="D181" s="302">
        <v>5032</v>
      </c>
      <c r="E181" s="297">
        <v>50032</v>
      </c>
      <c r="F181" s="7" t="s">
        <v>142</v>
      </c>
      <c r="G181" s="7" t="s">
        <v>137</v>
      </c>
      <c r="H181" s="8">
        <v>356218</v>
      </c>
      <c r="I181" s="8">
        <v>242</v>
      </c>
      <c r="J181" s="7" t="s">
        <v>6</v>
      </c>
      <c r="K181" s="7" t="s">
        <v>138</v>
      </c>
      <c r="L181" s="8">
        <v>99</v>
      </c>
      <c r="M181" s="8">
        <v>201858</v>
      </c>
      <c r="N181" s="7"/>
      <c r="O181" s="8">
        <v>48699</v>
      </c>
      <c r="P181" s="7"/>
      <c r="Q181" s="8">
        <v>9538</v>
      </c>
      <c r="R181" s="7"/>
      <c r="S181" s="8">
        <v>38789</v>
      </c>
      <c r="T181" s="7"/>
      <c r="U181" s="8">
        <v>3640</v>
      </c>
      <c r="V181" s="7"/>
      <c r="W181" s="33">
        <v>302524</v>
      </c>
      <c r="X181" s="7"/>
      <c r="Y181" s="30">
        <v>117</v>
      </c>
      <c r="Z181" s="7"/>
      <c r="AA181" s="30">
        <v>26.2</v>
      </c>
      <c r="AB181" s="7"/>
      <c r="AC181" s="30">
        <v>5.49</v>
      </c>
      <c r="AD181" s="7"/>
      <c r="AE181" s="30">
        <v>20.8</v>
      </c>
      <c r="AF181" s="7"/>
      <c r="AG181" s="30">
        <v>2</v>
      </c>
      <c r="AI181" s="32">
        <v>171.49</v>
      </c>
      <c r="AK181" s="7" t="str">
        <f t="shared" si="2"/>
        <v>No</v>
      </c>
    </row>
    <row r="182" spans="1:37">
      <c r="A182" s="7" t="s">
        <v>351</v>
      </c>
      <c r="B182" s="7" t="s">
        <v>352</v>
      </c>
      <c r="C182" s="7" t="s">
        <v>60</v>
      </c>
      <c r="D182" s="302">
        <v>7</v>
      </c>
      <c r="E182" s="297">
        <v>7</v>
      </c>
      <c r="F182" s="7" t="s">
        <v>142</v>
      </c>
      <c r="G182" s="7" t="s">
        <v>137</v>
      </c>
      <c r="H182" s="8">
        <v>247421</v>
      </c>
      <c r="I182" s="8">
        <v>242</v>
      </c>
      <c r="J182" s="7" t="s">
        <v>6</v>
      </c>
      <c r="K182" s="7" t="s">
        <v>138</v>
      </c>
      <c r="L182" s="8">
        <v>74</v>
      </c>
      <c r="M182" s="8">
        <v>370365</v>
      </c>
      <c r="N182" s="7"/>
      <c r="O182" s="8">
        <v>63583</v>
      </c>
      <c r="P182" s="7"/>
      <c r="Q182" s="8">
        <v>12275</v>
      </c>
      <c r="R182" s="7"/>
      <c r="S182" s="8">
        <v>76009</v>
      </c>
      <c r="T182" s="7"/>
      <c r="U182" s="8">
        <v>2563</v>
      </c>
      <c r="V182" s="7"/>
      <c r="W182" s="33">
        <v>524795</v>
      </c>
      <c r="X182" s="7"/>
      <c r="Y182" s="30">
        <v>186.84</v>
      </c>
      <c r="Z182" s="7"/>
      <c r="AA182" s="30">
        <v>32.74</v>
      </c>
      <c r="AB182" s="7"/>
      <c r="AC182" s="30">
        <v>7.17</v>
      </c>
      <c r="AD182" s="7"/>
      <c r="AE182" s="30">
        <v>35.33</v>
      </c>
      <c r="AF182" s="7"/>
      <c r="AG182" s="30">
        <v>1.43</v>
      </c>
      <c r="AI182" s="32">
        <v>263.51</v>
      </c>
      <c r="AK182" s="7" t="str">
        <f t="shared" si="2"/>
        <v>No</v>
      </c>
    </row>
    <row r="183" spans="1:37">
      <c r="A183" s="7" t="s">
        <v>979</v>
      </c>
      <c r="B183" s="7" t="s">
        <v>370</v>
      </c>
      <c r="C183" s="7" t="s">
        <v>39</v>
      </c>
      <c r="D183" s="302">
        <v>5032</v>
      </c>
      <c r="E183" s="297">
        <v>50032</v>
      </c>
      <c r="F183" s="7" t="s">
        <v>142</v>
      </c>
      <c r="G183" s="7" t="s">
        <v>137</v>
      </c>
      <c r="H183" s="8">
        <v>356218</v>
      </c>
      <c r="I183" s="8">
        <v>242</v>
      </c>
      <c r="J183" s="7" t="s">
        <v>9</v>
      </c>
      <c r="K183" s="7" t="s">
        <v>138</v>
      </c>
      <c r="L183" s="8">
        <v>141</v>
      </c>
      <c r="M183" s="8">
        <v>359213</v>
      </c>
      <c r="N183" s="7"/>
      <c r="O183" s="8">
        <v>56604</v>
      </c>
      <c r="P183" s="7"/>
      <c r="Q183" s="8">
        <v>11086</v>
      </c>
      <c r="R183" s="7"/>
      <c r="S183" s="8">
        <v>45086</v>
      </c>
      <c r="T183" s="7"/>
      <c r="U183" s="8">
        <v>2784</v>
      </c>
      <c r="V183" s="7"/>
      <c r="W183" s="33">
        <v>474773</v>
      </c>
      <c r="X183" s="7"/>
      <c r="Y183" s="30">
        <v>222</v>
      </c>
      <c r="Z183" s="7"/>
      <c r="AA183" s="30">
        <v>28.8</v>
      </c>
      <c r="AB183" s="7"/>
      <c r="AC183" s="30">
        <v>6.45</v>
      </c>
      <c r="AD183" s="7"/>
      <c r="AE183" s="30">
        <v>24.18</v>
      </c>
      <c r="AF183" s="7"/>
      <c r="AG183" s="30">
        <v>1.3</v>
      </c>
      <c r="AI183" s="32">
        <v>282.73</v>
      </c>
      <c r="AK183" s="7" t="str">
        <f t="shared" si="2"/>
        <v>No</v>
      </c>
    </row>
    <row r="184" spans="1:37">
      <c r="A184" s="7" t="s">
        <v>351</v>
      </c>
      <c r="B184" s="7" t="s">
        <v>352</v>
      </c>
      <c r="C184" s="7" t="s">
        <v>60</v>
      </c>
      <c r="D184" s="302">
        <v>7</v>
      </c>
      <c r="E184" s="297">
        <v>7</v>
      </c>
      <c r="F184" s="7" t="s">
        <v>142</v>
      </c>
      <c r="G184" s="7" t="s">
        <v>137</v>
      </c>
      <c r="H184" s="8">
        <v>247421</v>
      </c>
      <c r="I184" s="8">
        <v>242</v>
      </c>
      <c r="J184" s="7" t="s">
        <v>17</v>
      </c>
      <c r="K184" s="7" t="s">
        <v>138</v>
      </c>
      <c r="L184" s="8">
        <v>13</v>
      </c>
      <c r="M184" s="8">
        <v>93465</v>
      </c>
      <c r="N184" s="7"/>
      <c r="O184" s="8">
        <v>19900</v>
      </c>
      <c r="P184" s="7"/>
      <c r="Q184" s="8">
        <v>3098</v>
      </c>
      <c r="R184" s="7"/>
      <c r="S184" s="8">
        <v>19181</v>
      </c>
      <c r="T184" s="7"/>
      <c r="U184" s="8">
        <v>647</v>
      </c>
      <c r="V184" s="7"/>
      <c r="W184" s="33">
        <v>136291</v>
      </c>
      <c r="X184" s="7"/>
      <c r="Y184" s="30">
        <v>47.16</v>
      </c>
      <c r="Z184" s="7"/>
      <c r="AA184" s="30">
        <v>10.25</v>
      </c>
      <c r="AB184" s="7"/>
      <c r="AC184" s="30">
        <v>1.81</v>
      </c>
      <c r="AD184" s="7"/>
      <c r="AE184" s="30">
        <v>8.92</v>
      </c>
      <c r="AF184" s="7"/>
      <c r="AG184" s="30">
        <v>0.36</v>
      </c>
      <c r="AI184" s="32">
        <v>68.5</v>
      </c>
      <c r="AK184" s="7" t="str">
        <f t="shared" si="2"/>
        <v>No</v>
      </c>
    </row>
    <row r="185" spans="1:37">
      <c r="A185" s="7" t="s">
        <v>259</v>
      </c>
      <c r="B185" s="7" t="s">
        <v>260</v>
      </c>
      <c r="C185" s="7" t="s">
        <v>22</v>
      </c>
      <c r="D185" s="302">
        <v>1048</v>
      </c>
      <c r="E185" s="297">
        <v>10048</v>
      </c>
      <c r="F185" s="7" t="s">
        <v>136</v>
      </c>
      <c r="G185" s="7" t="s">
        <v>137</v>
      </c>
      <c r="H185" s="8">
        <v>924859</v>
      </c>
      <c r="I185" s="8">
        <v>236</v>
      </c>
      <c r="J185" s="7" t="s">
        <v>17</v>
      </c>
      <c r="K185" s="7" t="s">
        <v>138</v>
      </c>
      <c r="L185" s="8">
        <v>9</v>
      </c>
      <c r="M185" s="8">
        <v>75448</v>
      </c>
      <c r="N185" s="7"/>
      <c r="O185" s="8">
        <v>22214</v>
      </c>
      <c r="P185" s="7"/>
      <c r="Q185" s="8">
        <v>2395</v>
      </c>
      <c r="R185" s="7"/>
      <c r="S185" s="8">
        <v>6547</v>
      </c>
      <c r="T185" s="7"/>
      <c r="U185" s="8">
        <v>0</v>
      </c>
      <c r="V185" s="7"/>
      <c r="W185" s="33">
        <v>106604</v>
      </c>
      <c r="X185" s="7"/>
      <c r="Y185" s="30">
        <v>36</v>
      </c>
      <c r="Z185" s="7"/>
      <c r="AA185" s="30">
        <v>10</v>
      </c>
      <c r="AB185" s="7"/>
      <c r="AC185" s="30">
        <v>1</v>
      </c>
      <c r="AD185" s="7"/>
      <c r="AE185" s="30">
        <v>4</v>
      </c>
      <c r="AF185" s="7"/>
      <c r="AG185" s="30">
        <v>0</v>
      </c>
      <c r="AI185" s="32">
        <v>51</v>
      </c>
      <c r="AK185" s="7" t="str">
        <f t="shared" si="2"/>
        <v>No</v>
      </c>
    </row>
    <row r="186" spans="1:37">
      <c r="A186" s="7" t="s">
        <v>259</v>
      </c>
      <c r="B186" s="7" t="s">
        <v>260</v>
      </c>
      <c r="C186" s="7" t="s">
        <v>22</v>
      </c>
      <c r="D186" s="302">
        <v>1048</v>
      </c>
      <c r="E186" s="297">
        <v>10048</v>
      </c>
      <c r="F186" s="7" t="s">
        <v>136</v>
      </c>
      <c r="G186" s="7" t="s">
        <v>137</v>
      </c>
      <c r="H186" s="8">
        <v>924859</v>
      </c>
      <c r="I186" s="8">
        <v>236</v>
      </c>
      <c r="J186" s="7" t="s">
        <v>6</v>
      </c>
      <c r="K186" s="7" t="s">
        <v>138</v>
      </c>
      <c r="L186" s="8">
        <v>227</v>
      </c>
      <c r="M186" s="8">
        <v>990201</v>
      </c>
      <c r="N186" s="7"/>
      <c r="O186" s="8">
        <v>291548</v>
      </c>
      <c r="P186" s="7"/>
      <c r="Q186" s="8">
        <v>31436</v>
      </c>
      <c r="R186" s="7"/>
      <c r="S186" s="8">
        <v>85922</v>
      </c>
      <c r="T186" s="7"/>
      <c r="U186" s="8">
        <v>0</v>
      </c>
      <c r="V186" s="7"/>
      <c r="W186" s="33">
        <v>1399107</v>
      </c>
      <c r="X186" s="7"/>
      <c r="Y186" s="30">
        <v>465</v>
      </c>
      <c r="Z186" s="7"/>
      <c r="AA186" s="30">
        <v>135</v>
      </c>
      <c r="AB186" s="7"/>
      <c r="AC186" s="30">
        <v>17</v>
      </c>
      <c r="AD186" s="7"/>
      <c r="AE186" s="30">
        <v>48</v>
      </c>
      <c r="AF186" s="7"/>
      <c r="AG186" s="30">
        <v>0</v>
      </c>
      <c r="AI186" s="32">
        <v>665</v>
      </c>
      <c r="AK186" s="7" t="str">
        <f t="shared" si="2"/>
        <v>No</v>
      </c>
    </row>
    <row r="187" spans="1:37">
      <c r="A187" s="7" t="s">
        <v>278</v>
      </c>
      <c r="B187" s="7" t="s">
        <v>279</v>
      </c>
      <c r="C187" s="7" t="s">
        <v>29</v>
      </c>
      <c r="D187" s="302">
        <v>7010</v>
      </c>
      <c r="E187" s="297">
        <v>70010</v>
      </c>
      <c r="F187" s="7" t="s">
        <v>142</v>
      </c>
      <c r="G187" s="7" t="s">
        <v>137</v>
      </c>
      <c r="H187" s="8">
        <v>450070</v>
      </c>
      <c r="I187" s="8">
        <v>233</v>
      </c>
      <c r="J187" s="7" t="s">
        <v>9</v>
      </c>
      <c r="K187" s="7" t="s">
        <v>138</v>
      </c>
      <c r="L187" s="8">
        <v>21</v>
      </c>
      <c r="M187" s="8">
        <v>58686</v>
      </c>
      <c r="N187" s="7"/>
      <c r="O187" s="8">
        <v>7623</v>
      </c>
      <c r="P187" s="7"/>
      <c r="Q187" s="8">
        <v>1090</v>
      </c>
      <c r="R187" s="7"/>
      <c r="S187" s="8">
        <v>4508</v>
      </c>
      <c r="T187" s="7"/>
      <c r="U187" s="8">
        <v>0</v>
      </c>
      <c r="V187" s="7"/>
      <c r="W187" s="33">
        <v>71907</v>
      </c>
      <c r="X187" s="7"/>
      <c r="Y187" s="30">
        <v>32.659999999999997</v>
      </c>
      <c r="Z187" s="7"/>
      <c r="AA187" s="30">
        <v>3.98</v>
      </c>
      <c r="AB187" s="7"/>
      <c r="AC187" s="30">
        <v>0.48</v>
      </c>
      <c r="AD187" s="7"/>
      <c r="AE187" s="30">
        <v>2.44</v>
      </c>
      <c r="AF187" s="7"/>
      <c r="AG187" s="30">
        <v>0</v>
      </c>
      <c r="AI187" s="32">
        <v>39.56</v>
      </c>
      <c r="AK187" s="7" t="str">
        <f t="shared" si="2"/>
        <v>No</v>
      </c>
    </row>
    <row r="188" spans="1:37">
      <c r="A188" s="7" t="s">
        <v>278</v>
      </c>
      <c r="B188" s="7" t="s">
        <v>279</v>
      </c>
      <c r="C188" s="7" t="s">
        <v>29</v>
      </c>
      <c r="D188" s="302">
        <v>7010</v>
      </c>
      <c r="E188" s="297">
        <v>70010</v>
      </c>
      <c r="F188" s="7" t="s">
        <v>142</v>
      </c>
      <c r="G188" s="7" t="s">
        <v>137</v>
      </c>
      <c r="H188" s="8">
        <v>450070</v>
      </c>
      <c r="I188" s="8">
        <v>233</v>
      </c>
      <c r="J188" s="7" t="s">
        <v>6</v>
      </c>
      <c r="K188" s="7" t="s">
        <v>138</v>
      </c>
      <c r="L188" s="8">
        <v>110</v>
      </c>
      <c r="M188" s="8">
        <v>258183</v>
      </c>
      <c r="N188" s="7"/>
      <c r="O188" s="8">
        <v>70968</v>
      </c>
      <c r="P188" s="7"/>
      <c r="Q188" s="8">
        <v>5469</v>
      </c>
      <c r="R188" s="7"/>
      <c r="S188" s="8">
        <v>50732</v>
      </c>
      <c r="T188" s="7"/>
      <c r="U188" s="8">
        <v>0</v>
      </c>
      <c r="V188" s="7"/>
      <c r="W188" s="33">
        <v>385352</v>
      </c>
      <c r="X188" s="7"/>
      <c r="Y188" s="30">
        <v>119.34</v>
      </c>
      <c r="Z188" s="7"/>
      <c r="AA188" s="30">
        <v>37.020000000000003</v>
      </c>
      <c r="AB188" s="7"/>
      <c r="AC188" s="30">
        <v>2.39</v>
      </c>
      <c r="AD188" s="7"/>
      <c r="AE188" s="30">
        <v>27.23</v>
      </c>
      <c r="AF188" s="7"/>
      <c r="AG188" s="30">
        <v>0</v>
      </c>
      <c r="AI188" s="32">
        <v>185.98</v>
      </c>
      <c r="AK188" s="7" t="str">
        <f t="shared" si="2"/>
        <v>No</v>
      </c>
    </row>
    <row r="189" spans="1:37">
      <c r="A189" s="7" t="s">
        <v>278</v>
      </c>
      <c r="B189" s="7" t="s">
        <v>279</v>
      </c>
      <c r="C189" s="7" t="s">
        <v>29</v>
      </c>
      <c r="D189" s="302">
        <v>7010</v>
      </c>
      <c r="E189" s="297">
        <v>70010</v>
      </c>
      <c r="F189" s="7" t="s">
        <v>142</v>
      </c>
      <c r="G189" s="7" t="s">
        <v>137</v>
      </c>
      <c r="H189" s="8">
        <v>450070</v>
      </c>
      <c r="I189" s="8">
        <v>233</v>
      </c>
      <c r="J189" s="7" t="s">
        <v>7</v>
      </c>
      <c r="K189" s="7" t="s">
        <v>138</v>
      </c>
      <c r="L189" s="8">
        <v>100</v>
      </c>
      <c r="M189" s="8">
        <v>3459</v>
      </c>
      <c r="N189" s="7"/>
      <c r="O189" s="8">
        <v>0</v>
      </c>
      <c r="P189" s="7"/>
      <c r="Q189" s="8">
        <v>303</v>
      </c>
      <c r="R189" s="7"/>
      <c r="S189" s="8">
        <v>4327</v>
      </c>
      <c r="T189" s="7"/>
      <c r="U189" s="8">
        <v>0</v>
      </c>
      <c r="V189" s="7"/>
      <c r="W189" s="33">
        <v>8089</v>
      </c>
      <c r="X189" s="7"/>
      <c r="Y189" s="30">
        <v>2</v>
      </c>
      <c r="Z189" s="7"/>
      <c r="AA189" s="30">
        <v>0</v>
      </c>
      <c r="AB189" s="7"/>
      <c r="AC189" s="30">
        <v>0.14000000000000001</v>
      </c>
      <c r="AD189" s="7"/>
      <c r="AE189" s="30">
        <v>2.34</v>
      </c>
      <c r="AF189" s="7"/>
      <c r="AG189" s="30">
        <v>0</v>
      </c>
      <c r="AI189" s="32">
        <v>4.4800000000000004</v>
      </c>
      <c r="AK189" s="7" t="str">
        <f t="shared" si="2"/>
        <v>No</v>
      </c>
    </row>
    <row r="190" spans="1:37">
      <c r="A190" s="7" t="s">
        <v>457</v>
      </c>
      <c r="B190" s="7" t="s">
        <v>458</v>
      </c>
      <c r="C190" s="7" t="s">
        <v>12</v>
      </c>
      <c r="D190" s="302">
        <v>9019</v>
      </c>
      <c r="E190" s="297">
        <v>90019</v>
      </c>
      <c r="F190" s="7" t="s">
        <v>142</v>
      </c>
      <c r="G190" s="7" t="s">
        <v>137</v>
      </c>
      <c r="H190" s="8">
        <v>1723634</v>
      </c>
      <c r="I190" s="8">
        <v>232</v>
      </c>
      <c r="J190" s="7" t="s">
        <v>9</v>
      </c>
      <c r="K190" s="7" t="s">
        <v>138</v>
      </c>
      <c r="L190" s="8">
        <v>8</v>
      </c>
      <c r="M190" s="8">
        <v>9378</v>
      </c>
      <c r="N190" s="7"/>
      <c r="O190" s="8">
        <v>1649</v>
      </c>
      <c r="P190" s="7"/>
      <c r="Q190" s="8">
        <v>172</v>
      </c>
      <c r="R190" s="7"/>
      <c r="S190" s="8">
        <v>1460</v>
      </c>
      <c r="T190" s="7"/>
      <c r="U190" s="8">
        <v>181</v>
      </c>
      <c r="V190" s="7"/>
      <c r="W190" s="33">
        <v>12840</v>
      </c>
      <c r="X190" s="7"/>
      <c r="Y190" s="30">
        <v>5</v>
      </c>
      <c r="Z190" s="7"/>
      <c r="AA190" s="30">
        <v>1</v>
      </c>
      <c r="AB190" s="7"/>
      <c r="AC190" s="30">
        <v>0.1</v>
      </c>
      <c r="AD190" s="7"/>
      <c r="AE190" s="30">
        <v>0.8</v>
      </c>
      <c r="AF190" s="7"/>
      <c r="AG190" s="30">
        <v>0.1</v>
      </c>
      <c r="AI190" s="32">
        <v>7</v>
      </c>
      <c r="AK190" s="7" t="str">
        <f t="shared" si="2"/>
        <v>No</v>
      </c>
    </row>
    <row r="191" spans="1:37">
      <c r="A191" s="7" t="s">
        <v>457</v>
      </c>
      <c r="B191" s="7" t="s">
        <v>458</v>
      </c>
      <c r="C191" s="7" t="s">
        <v>12</v>
      </c>
      <c r="D191" s="302">
        <v>9019</v>
      </c>
      <c r="E191" s="297">
        <v>90019</v>
      </c>
      <c r="F191" s="7" t="s">
        <v>142</v>
      </c>
      <c r="G191" s="7" t="s">
        <v>137</v>
      </c>
      <c r="H191" s="8">
        <v>1723634</v>
      </c>
      <c r="I191" s="8">
        <v>232</v>
      </c>
      <c r="J191" s="7" t="s">
        <v>16</v>
      </c>
      <c r="K191" s="7" t="s">
        <v>138</v>
      </c>
      <c r="L191" s="8">
        <v>69</v>
      </c>
      <c r="M191" s="8">
        <v>329857</v>
      </c>
      <c r="N191" s="7"/>
      <c r="O191" s="8">
        <v>152166</v>
      </c>
      <c r="P191" s="7"/>
      <c r="Q191" s="8">
        <v>93979</v>
      </c>
      <c r="R191" s="7"/>
      <c r="S191" s="8">
        <v>111301</v>
      </c>
      <c r="T191" s="7"/>
      <c r="U191" s="8">
        <v>13632</v>
      </c>
      <c r="V191" s="7"/>
      <c r="W191" s="33">
        <v>700935</v>
      </c>
      <c r="X191" s="7"/>
      <c r="Y191" s="30">
        <v>174</v>
      </c>
      <c r="Z191" s="7"/>
      <c r="AA191" s="30">
        <v>81</v>
      </c>
      <c r="AB191" s="7"/>
      <c r="AC191" s="30">
        <v>48</v>
      </c>
      <c r="AD191" s="7"/>
      <c r="AE191" s="30">
        <v>59</v>
      </c>
      <c r="AF191" s="7"/>
      <c r="AG191" s="30">
        <v>7</v>
      </c>
      <c r="AI191" s="32">
        <v>369</v>
      </c>
      <c r="AK191" s="7" t="str">
        <f t="shared" si="2"/>
        <v>No</v>
      </c>
    </row>
    <row r="192" spans="1:37">
      <c r="A192" s="7" t="s">
        <v>457</v>
      </c>
      <c r="B192" s="7" t="s">
        <v>458</v>
      </c>
      <c r="C192" s="7" t="s">
        <v>12</v>
      </c>
      <c r="D192" s="302">
        <v>9019</v>
      </c>
      <c r="E192" s="297">
        <v>90019</v>
      </c>
      <c r="F192" s="7" t="s">
        <v>142</v>
      </c>
      <c r="G192" s="7" t="s">
        <v>137</v>
      </c>
      <c r="H192" s="8">
        <v>1723634</v>
      </c>
      <c r="I192" s="8">
        <v>232</v>
      </c>
      <c r="J192" s="7" t="s">
        <v>6</v>
      </c>
      <c r="K192" s="7" t="s">
        <v>138</v>
      </c>
      <c r="L192" s="8">
        <v>155</v>
      </c>
      <c r="M192" s="8">
        <v>799789</v>
      </c>
      <c r="N192" s="7"/>
      <c r="O192" s="8">
        <v>139794</v>
      </c>
      <c r="P192" s="7"/>
      <c r="Q192" s="8">
        <v>16254</v>
      </c>
      <c r="R192" s="7"/>
      <c r="S192" s="8">
        <v>124943</v>
      </c>
      <c r="T192" s="7"/>
      <c r="U192" s="8">
        <v>15444</v>
      </c>
      <c r="V192" s="7"/>
      <c r="W192" s="33">
        <v>1096224</v>
      </c>
      <c r="X192" s="7"/>
      <c r="Y192" s="30">
        <v>426</v>
      </c>
      <c r="Z192" s="7"/>
      <c r="AA192" s="30">
        <v>81</v>
      </c>
      <c r="AB192" s="7"/>
      <c r="AC192" s="30">
        <v>9.9</v>
      </c>
      <c r="AD192" s="7"/>
      <c r="AE192" s="30">
        <v>66</v>
      </c>
      <c r="AF192" s="7"/>
      <c r="AG192" s="30">
        <v>8.3000000000000007</v>
      </c>
      <c r="AI192" s="32">
        <v>591.20000000000005</v>
      </c>
      <c r="AK192" s="7" t="str">
        <f t="shared" si="2"/>
        <v>No</v>
      </c>
    </row>
    <row r="193" spans="1:37">
      <c r="A193" s="7" t="s">
        <v>305</v>
      </c>
      <c r="B193" s="7" t="s">
        <v>306</v>
      </c>
      <c r="C193" s="7" t="s">
        <v>39</v>
      </c>
      <c r="D193" s="302">
        <v>5033</v>
      </c>
      <c r="E193" s="297">
        <v>50033</v>
      </c>
      <c r="F193" s="7" t="s">
        <v>142</v>
      </c>
      <c r="G193" s="7" t="s">
        <v>137</v>
      </c>
      <c r="H193" s="8">
        <v>569935</v>
      </c>
      <c r="I193" s="8">
        <v>229</v>
      </c>
      <c r="J193" s="7" t="s">
        <v>17</v>
      </c>
      <c r="K193" s="7" t="s">
        <v>138</v>
      </c>
      <c r="L193" s="8">
        <v>8</v>
      </c>
      <c r="M193" s="8">
        <v>32687</v>
      </c>
      <c r="N193" s="7"/>
      <c r="O193" s="8">
        <v>3236</v>
      </c>
      <c r="P193" s="7"/>
      <c r="Q193" s="8">
        <v>1210</v>
      </c>
      <c r="R193" s="7"/>
      <c r="S193" s="8">
        <v>3973</v>
      </c>
      <c r="T193" s="7"/>
      <c r="U193" s="8">
        <v>0</v>
      </c>
      <c r="V193" s="7"/>
      <c r="W193" s="33">
        <v>41106</v>
      </c>
      <c r="X193" s="7"/>
      <c r="Y193" s="30">
        <v>16.899999999999999</v>
      </c>
      <c r="Z193" s="7"/>
      <c r="AA193" s="30">
        <v>1.9</v>
      </c>
      <c r="AB193" s="7"/>
      <c r="AC193" s="30">
        <v>0.7</v>
      </c>
      <c r="AD193" s="7"/>
      <c r="AE193" s="30">
        <v>2.2000000000000002</v>
      </c>
      <c r="AF193" s="7"/>
      <c r="AG193" s="30">
        <v>0</v>
      </c>
      <c r="AI193" s="32">
        <v>21.7</v>
      </c>
      <c r="AK193" s="7" t="str">
        <f t="shared" si="2"/>
        <v>No</v>
      </c>
    </row>
    <row r="194" spans="1:37">
      <c r="A194" s="7" t="s">
        <v>305</v>
      </c>
      <c r="B194" s="7" t="s">
        <v>306</v>
      </c>
      <c r="C194" s="7" t="s">
        <v>39</v>
      </c>
      <c r="D194" s="302">
        <v>5033</v>
      </c>
      <c r="E194" s="297">
        <v>50033</v>
      </c>
      <c r="F194" s="7" t="s">
        <v>142</v>
      </c>
      <c r="G194" s="7" t="s">
        <v>137</v>
      </c>
      <c r="H194" s="8">
        <v>569935</v>
      </c>
      <c r="I194" s="8">
        <v>229</v>
      </c>
      <c r="J194" s="7" t="s">
        <v>7</v>
      </c>
      <c r="K194" s="7" t="s">
        <v>138</v>
      </c>
      <c r="L194" s="8">
        <v>24</v>
      </c>
      <c r="M194" s="8">
        <v>0</v>
      </c>
      <c r="N194" s="7"/>
      <c r="O194" s="8">
        <v>0</v>
      </c>
      <c r="P194" s="7"/>
      <c r="Q194" s="8">
        <v>1061</v>
      </c>
      <c r="R194" s="7"/>
      <c r="S194" s="8">
        <v>3485</v>
      </c>
      <c r="T194" s="7"/>
      <c r="U194" s="8">
        <v>0</v>
      </c>
      <c r="V194" s="7"/>
      <c r="W194" s="33">
        <v>4546</v>
      </c>
      <c r="X194" s="7"/>
      <c r="Y194" s="30">
        <v>0</v>
      </c>
      <c r="Z194" s="7"/>
      <c r="AA194" s="30">
        <v>0</v>
      </c>
      <c r="AB194" s="7"/>
      <c r="AC194" s="30">
        <v>0.6</v>
      </c>
      <c r="AD194" s="7"/>
      <c r="AE194" s="30">
        <v>1.7</v>
      </c>
      <c r="AF194" s="7"/>
      <c r="AG194" s="30">
        <v>0</v>
      </c>
      <c r="AI194" s="32">
        <v>2.2999999999999998</v>
      </c>
      <c r="AK194" s="7" t="str">
        <f t="shared" ref="AK194:AK257" si="3">IF(AJ194&amp;AH194&amp;AF194&amp;AD194&amp;AB194&amp;Z194&amp;X194&amp;V194&amp;T194&amp;R194&amp;P194&amp;N194&lt;&gt;"","Yes","No")</f>
        <v>No</v>
      </c>
    </row>
    <row r="195" spans="1:37">
      <c r="A195" s="7" t="s">
        <v>305</v>
      </c>
      <c r="B195" s="7" t="s">
        <v>306</v>
      </c>
      <c r="C195" s="7" t="s">
        <v>39</v>
      </c>
      <c r="D195" s="302">
        <v>5033</v>
      </c>
      <c r="E195" s="297">
        <v>50033</v>
      </c>
      <c r="F195" s="7" t="s">
        <v>142</v>
      </c>
      <c r="G195" s="7" t="s">
        <v>137</v>
      </c>
      <c r="H195" s="8">
        <v>569935</v>
      </c>
      <c r="I195" s="8">
        <v>229</v>
      </c>
      <c r="J195" s="7" t="s">
        <v>6</v>
      </c>
      <c r="K195" s="7" t="s">
        <v>138</v>
      </c>
      <c r="L195" s="8">
        <v>123</v>
      </c>
      <c r="M195" s="8">
        <v>516809</v>
      </c>
      <c r="N195" s="7"/>
      <c r="O195" s="8">
        <v>52400</v>
      </c>
      <c r="P195" s="7"/>
      <c r="Q195" s="8">
        <v>20164</v>
      </c>
      <c r="R195" s="7"/>
      <c r="S195" s="8">
        <v>66209</v>
      </c>
      <c r="T195" s="7"/>
      <c r="U195" s="8">
        <v>0</v>
      </c>
      <c r="V195" s="7"/>
      <c r="W195" s="33">
        <v>655582</v>
      </c>
      <c r="X195" s="7"/>
      <c r="Y195" s="30">
        <v>267.5</v>
      </c>
      <c r="Z195" s="7"/>
      <c r="AA195" s="30">
        <v>30.5</v>
      </c>
      <c r="AB195" s="7"/>
      <c r="AC195" s="30">
        <v>11.9</v>
      </c>
      <c r="AD195" s="7"/>
      <c r="AE195" s="30">
        <v>35.299999999999997</v>
      </c>
      <c r="AF195" s="7"/>
      <c r="AG195" s="30">
        <v>0</v>
      </c>
      <c r="AI195" s="32">
        <v>345.2</v>
      </c>
      <c r="AK195" s="7" t="str">
        <f t="shared" si="3"/>
        <v>No</v>
      </c>
    </row>
    <row r="196" spans="1:37">
      <c r="A196" s="7" t="s">
        <v>49</v>
      </c>
      <c r="B196" s="7" t="s">
        <v>164</v>
      </c>
      <c r="C196" s="7" t="s">
        <v>48</v>
      </c>
      <c r="D196" s="302">
        <v>2122</v>
      </c>
      <c r="E196" s="297">
        <v>20122</v>
      </c>
      <c r="F196" s="7" t="s">
        <v>149</v>
      </c>
      <c r="G196" s="7" t="s">
        <v>137</v>
      </c>
      <c r="H196" s="8">
        <v>18351295</v>
      </c>
      <c r="I196" s="8">
        <v>225</v>
      </c>
      <c r="J196" s="7" t="s">
        <v>13</v>
      </c>
      <c r="K196" s="7" t="s">
        <v>138</v>
      </c>
      <c r="L196" s="8">
        <v>225</v>
      </c>
      <c r="M196" s="8">
        <v>499340</v>
      </c>
      <c r="N196" s="7"/>
      <c r="O196" s="8">
        <v>103330</v>
      </c>
      <c r="P196" s="7"/>
      <c r="Q196" s="8">
        <v>18594</v>
      </c>
      <c r="R196" s="7"/>
      <c r="S196" s="8">
        <v>42105</v>
      </c>
      <c r="T196" s="7"/>
      <c r="U196" s="8">
        <v>0</v>
      </c>
      <c r="V196" s="7"/>
      <c r="W196" s="33">
        <v>663369</v>
      </c>
      <c r="X196" s="7"/>
      <c r="Y196" s="30">
        <v>241</v>
      </c>
      <c r="Z196" s="7"/>
      <c r="AA196" s="30">
        <v>52</v>
      </c>
      <c r="AB196" s="7"/>
      <c r="AC196" s="30">
        <v>9</v>
      </c>
      <c r="AD196" s="7"/>
      <c r="AE196" s="30">
        <v>20</v>
      </c>
      <c r="AF196" s="7"/>
      <c r="AG196" s="30">
        <v>0</v>
      </c>
      <c r="AI196" s="32">
        <v>322</v>
      </c>
      <c r="AK196" s="7" t="str">
        <f t="shared" si="3"/>
        <v>No</v>
      </c>
    </row>
    <row r="197" spans="1:37">
      <c r="A197" s="7" t="s">
        <v>980</v>
      </c>
      <c r="B197" s="7" t="s">
        <v>193</v>
      </c>
      <c r="C197" s="7" t="s">
        <v>54</v>
      </c>
      <c r="D197" s="302">
        <v>2018</v>
      </c>
      <c r="E197" s="297">
        <v>20018</v>
      </c>
      <c r="F197" s="7" t="s">
        <v>142</v>
      </c>
      <c r="G197" s="7" t="s">
        <v>137</v>
      </c>
      <c r="H197" s="8">
        <v>412317</v>
      </c>
      <c r="I197" s="8">
        <v>222</v>
      </c>
      <c r="J197" s="7" t="s">
        <v>9</v>
      </c>
      <c r="K197" s="7" t="s">
        <v>138</v>
      </c>
      <c r="L197" s="8">
        <v>29</v>
      </c>
      <c r="M197" s="8">
        <v>76119</v>
      </c>
      <c r="N197" s="7"/>
      <c r="O197" s="8">
        <v>15033</v>
      </c>
      <c r="P197" s="7"/>
      <c r="Q197" s="8">
        <v>3180</v>
      </c>
      <c r="R197" s="7"/>
      <c r="S197" s="8">
        <v>7442</v>
      </c>
      <c r="T197" s="7"/>
      <c r="U197" s="8">
        <v>0</v>
      </c>
      <c r="V197" s="7"/>
      <c r="W197" s="33">
        <v>101774</v>
      </c>
      <c r="X197" s="7"/>
      <c r="Y197" s="30">
        <v>35.65</v>
      </c>
      <c r="Z197" s="7"/>
      <c r="AA197" s="30">
        <v>8</v>
      </c>
      <c r="AB197" s="7"/>
      <c r="AC197" s="30">
        <v>2</v>
      </c>
      <c r="AD197" s="7"/>
      <c r="AE197" s="30">
        <v>7</v>
      </c>
      <c r="AF197" s="7"/>
      <c r="AG197" s="30">
        <v>0</v>
      </c>
      <c r="AI197" s="32">
        <v>52.65</v>
      </c>
      <c r="AK197" s="7" t="str">
        <f t="shared" si="3"/>
        <v>No</v>
      </c>
    </row>
    <row r="198" spans="1:37">
      <c r="A198" s="7" t="s">
        <v>980</v>
      </c>
      <c r="B198" s="7" t="s">
        <v>193</v>
      </c>
      <c r="C198" s="7" t="s">
        <v>54</v>
      </c>
      <c r="D198" s="302">
        <v>2018</v>
      </c>
      <c r="E198" s="297">
        <v>20018</v>
      </c>
      <c r="F198" s="7" t="s">
        <v>142</v>
      </c>
      <c r="G198" s="7" t="s">
        <v>137</v>
      </c>
      <c r="H198" s="8">
        <v>412317</v>
      </c>
      <c r="I198" s="8">
        <v>222</v>
      </c>
      <c r="J198" s="7" t="s">
        <v>6</v>
      </c>
      <c r="K198" s="7" t="s">
        <v>138</v>
      </c>
      <c r="L198" s="8">
        <v>162</v>
      </c>
      <c r="M198" s="8">
        <v>596888</v>
      </c>
      <c r="N198" s="7"/>
      <c r="O198" s="8">
        <v>188602</v>
      </c>
      <c r="P198" s="7"/>
      <c r="Q198" s="8">
        <v>45131</v>
      </c>
      <c r="R198" s="7"/>
      <c r="S198" s="8">
        <v>46305</v>
      </c>
      <c r="T198" s="7"/>
      <c r="U198" s="8">
        <v>0</v>
      </c>
      <c r="V198" s="7"/>
      <c r="W198" s="33">
        <v>876926</v>
      </c>
      <c r="X198" s="7"/>
      <c r="Y198" s="30">
        <v>328</v>
      </c>
      <c r="Z198" s="7"/>
      <c r="AA198" s="30">
        <v>98.5</v>
      </c>
      <c r="AB198" s="7"/>
      <c r="AC198" s="30">
        <v>18</v>
      </c>
      <c r="AD198" s="7"/>
      <c r="AE198" s="30">
        <v>32</v>
      </c>
      <c r="AF198" s="7"/>
      <c r="AG198" s="30">
        <v>0</v>
      </c>
      <c r="AI198" s="32">
        <v>476.5</v>
      </c>
      <c r="AK198" s="7" t="str">
        <f t="shared" si="3"/>
        <v>No</v>
      </c>
    </row>
    <row r="199" spans="1:37">
      <c r="A199" s="7" t="s">
        <v>981</v>
      </c>
      <c r="B199" s="7" t="s">
        <v>374</v>
      </c>
      <c r="C199" s="7" t="s">
        <v>57</v>
      </c>
      <c r="D199" s="302">
        <v>5010</v>
      </c>
      <c r="E199" s="297">
        <v>50010</v>
      </c>
      <c r="F199" s="7" t="s">
        <v>142</v>
      </c>
      <c r="G199" s="7" t="s">
        <v>137</v>
      </c>
      <c r="H199" s="8">
        <v>569499</v>
      </c>
      <c r="I199" s="8">
        <v>214</v>
      </c>
      <c r="J199" s="7" t="s">
        <v>9</v>
      </c>
      <c r="K199" s="7" t="s">
        <v>138</v>
      </c>
      <c r="L199" s="8">
        <v>74</v>
      </c>
      <c r="M199" s="8">
        <v>124457</v>
      </c>
      <c r="N199" s="7"/>
      <c r="O199" s="8">
        <v>13035</v>
      </c>
      <c r="P199" s="7"/>
      <c r="Q199" s="8">
        <v>538</v>
      </c>
      <c r="R199" s="7"/>
      <c r="S199" s="8">
        <v>20572</v>
      </c>
      <c r="T199" s="7"/>
      <c r="U199" s="8">
        <v>0</v>
      </c>
      <c r="V199" s="7"/>
      <c r="W199" s="33">
        <v>158602</v>
      </c>
      <c r="X199" s="7"/>
      <c r="Y199" s="30">
        <v>60.1</v>
      </c>
      <c r="Z199" s="7"/>
      <c r="AA199" s="30">
        <v>6.3</v>
      </c>
      <c r="AB199" s="7"/>
      <c r="AC199" s="30">
        <v>0.3</v>
      </c>
      <c r="AD199" s="7"/>
      <c r="AE199" s="30">
        <v>8.8000000000000007</v>
      </c>
      <c r="AF199" s="7"/>
      <c r="AG199" s="30">
        <v>0</v>
      </c>
      <c r="AI199" s="32">
        <v>75.5</v>
      </c>
      <c r="AK199" s="7" t="str">
        <f t="shared" si="3"/>
        <v>No</v>
      </c>
    </row>
    <row r="200" spans="1:37">
      <c r="A200" s="7" t="s">
        <v>981</v>
      </c>
      <c r="B200" s="7" t="s">
        <v>374</v>
      </c>
      <c r="C200" s="7" t="s">
        <v>57</v>
      </c>
      <c r="D200" s="302">
        <v>5010</v>
      </c>
      <c r="E200" s="297">
        <v>50010</v>
      </c>
      <c r="F200" s="7" t="s">
        <v>142</v>
      </c>
      <c r="G200" s="7" t="s">
        <v>137</v>
      </c>
      <c r="H200" s="8">
        <v>569499</v>
      </c>
      <c r="I200" s="8">
        <v>214</v>
      </c>
      <c r="J200" s="7" t="s">
        <v>6</v>
      </c>
      <c r="K200" s="7" t="s">
        <v>138</v>
      </c>
      <c r="L200" s="8">
        <v>121</v>
      </c>
      <c r="M200" s="8">
        <v>451049</v>
      </c>
      <c r="N200" s="7"/>
      <c r="O200" s="8">
        <v>135050</v>
      </c>
      <c r="P200" s="7"/>
      <c r="Q200" s="8">
        <v>7549</v>
      </c>
      <c r="R200" s="7"/>
      <c r="S200" s="8">
        <v>32983</v>
      </c>
      <c r="T200" s="7"/>
      <c r="U200" s="8">
        <v>0</v>
      </c>
      <c r="V200" s="7"/>
      <c r="W200" s="33">
        <v>626631</v>
      </c>
      <c r="X200" s="7"/>
      <c r="Y200" s="30">
        <v>203.9</v>
      </c>
      <c r="Z200" s="7"/>
      <c r="AA200" s="30">
        <v>58.2</v>
      </c>
      <c r="AB200" s="7"/>
      <c r="AC200" s="30">
        <v>4.2</v>
      </c>
      <c r="AD200" s="7"/>
      <c r="AE200" s="30">
        <v>22.2</v>
      </c>
      <c r="AF200" s="7"/>
      <c r="AG200" s="30">
        <v>0</v>
      </c>
      <c r="AI200" s="32">
        <v>288.5</v>
      </c>
      <c r="AK200" s="7" t="str">
        <f t="shared" si="3"/>
        <v>No</v>
      </c>
    </row>
    <row r="201" spans="1:37">
      <c r="A201" s="7" t="s">
        <v>330</v>
      </c>
      <c r="B201" s="7" t="s">
        <v>331</v>
      </c>
      <c r="C201" s="7" t="s">
        <v>32</v>
      </c>
      <c r="D201" s="302">
        <v>5050</v>
      </c>
      <c r="E201" s="297">
        <v>50050</v>
      </c>
      <c r="F201" s="7" t="s">
        <v>142</v>
      </c>
      <c r="G201" s="7" t="s">
        <v>137</v>
      </c>
      <c r="H201" s="8">
        <v>1487483</v>
      </c>
      <c r="I201" s="8">
        <v>211</v>
      </c>
      <c r="J201" s="7" t="s">
        <v>6</v>
      </c>
      <c r="K201" s="7" t="s">
        <v>138</v>
      </c>
      <c r="L201" s="8">
        <v>137</v>
      </c>
      <c r="M201" s="8">
        <v>854425</v>
      </c>
      <c r="N201" s="7"/>
      <c r="O201" s="8">
        <v>208108</v>
      </c>
      <c r="P201" s="7"/>
      <c r="Q201" s="8">
        <v>31068</v>
      </c>
      <c r="R201" s="7"/>
      <c r="S201" s="8">
        <v>143765</v>
      </c>
      <c r="T201" s="7"/>
      <c r="U201" s="8">
        <v>0</v>
      </c>
      <c r="V201" s="7"/>
      <c r="W201" s="33">
        <v>1237366</v>
      </c>
      <c r="X201" s="7"/>
      <c r="Y201" s="30">
        <v>481</v>
      </c>
      <c r="Z201" s="7"/>
      <c r="AA201" s="30">
        <v>100</v>
      </c>
      <c r="AB201" s="7"/>
      <c r="AC201" s="30">
        <v>14</v>
      </c>
      <c r="AD201" s="7"/>
      <c r="AE201" s="30">
        <v>83</v>
      </c>
      <c r="AF201" s="7"/>
      <c r="AG201" s="30">
        <v>0</v>
      </c>
      <c r="AI201" s="32">
        <v>678</v>
      </c>
      <c r="AK201" s="7" t="str">
        <f t="shared" si="3"/>
        <v>No</v>
      </c>
    </row>
    <row r="202" spans="1:37">
      <c r="A202" s="7" t="s">
        <v>511</v>
      </c>
      <c r="B202" s="7" t="s">
        <v>512</v>
      </c>
      <c r="C202" s="7" t="s">
        <v>57</v>
      </c>
      <c r="D202" s="302">
        <v>5022</v>
      </c>
      <c r="E202" s="297">
        <v>50022</v>
      </c>
      <c r="F202" s="7" t="s">
        <v>142</v>
      </c>
      <c r="G202" s="7" t="s">
        <v>137</v>
      </c>
      <c r="H202" s="8">
        <v>507643</v>
      </c>
      <c r="I202" s="8">
        <v>207</v>
      </c>
      <c r="J202" s="7" t="s">
        <v>6</v>
      </c>
      <c r="K202" s="7" t="s">
        <v>138</v>
      </c>
      <c r="L202" s="8">
        <v>96</v>
      </c>
      <c r="M202" s="8">
        <v>320660</v>
      </c>
      <c r="N202" s="7"/>
      <c r="O202" s="8">
        <v>59961</v>
      </c>
      <c r="P202" s="7"/>
      <c r="Q202" s="8">
        <v>7379</v>
      </c>
      <c r="R202" s="7"/>
      <c r="S202" s="8">
        <v>18080</v>
      </c>
      <c r="T202" s="7"/>
      <c r="U202" s="8">
        <v>1200</v>
      </c>
      <c r="V202" s="7"/>
      <c r="W202" s="33">
        <v>407280</v>
      </c>
      <c r="X202" s="7"/>
      <c r="Y202" s="30">
        <v>145</v>
      </c>
      <c r="Z202" s="7"/>
      <c r="AA202" s="30">
        <v>31</v>
      </c>
      <c r="AB202" s="7"/>
      <c r="AC202" s="30">
        <v>4</v>
      </c>
      <c r="AD202" s="7"/>
      <c r="AE202" s="30">
        <v>9.92</v>
      </c>
      <c r="AF202" s="7"/>
      <c r="AG202" s="30">
        <v>0.69</v>
      </c>
      <c r="AI202" s="32">
        <v>190.61</v>
      </c>
      <c r="AK202" s="7" t="str">
        <f t="shared" si="3"/>
        <v>No</v>
      </c>
    </row>
    <row r="203" spans="1:37">
      <c r="A203" s="7" t="s">
        <v>511</v>
      </c>
      <c r="B203" s="7" t="s">
        <v>512</v>
      </c>
      <c r="C203" s="7" t="s">
        <v>57</v>
      </c>
      <c r="D203" s="302">
        <v>5022</v>
      </c>
      <c r="E203" s="297">
        <v>50022</v>
      </c>
      <c r="F203" s="7" t="s">
        <v>142</v>
      </c>
      <c r="G203" s="7" t="s">
        <v>137</v>
      </c>
      <c r="H203" s="8">
        <v>507643</v>
      </c>
      <c r="I203" s="8">
        <v>207</v>
      </c>
      <c r="J203" s="7" t="s">
        <v>9</v>
      </c>
      <c r="K203" s="7" t="s">
        <v>138</v>
      </c>
      <c r="L203" s="8">
        <v>57</v>
      </c>
      <c r="M203" s="8">
        <v>141597</v>
      </c>
      <c r="N203" s="7"/>
      <c r="O203" s="8">
        <v>14947</v>
      </c>
      <c r="P203" s="7"/>
      <c r="Q203" s="8">
        <v>5790</v>
      </c>
      <c r="R203" s="7"/>
      <c r="S203" s="8">
        <v>7606</v>
      </c>
      <c r="T203" s="7"/>
      <c r="U203" s="8">
        <v>550</v>
      </c>
      <c r="V203" s="7"/>
      <c r="W203" s="33">
        <v>170490</v>
      </c>
      <c r="X203" s="7"/>
      <c r="Y203" s="30">
        <v>64</v>
      </c>
      <c r="Z203" s="7"/>
      <c r="AA203" s="30">
        <v>8</v>
      </c>
      <c r="AB203" s="7"/>
      <c r="AC203" s="30">
        <v>3</v>
      </c>
      <c r="AD203" s="7"/>
      <c r="AE203" s="30">
        <v>4.08</v>
      </c>
      <c r="AF203" s="7"/>
      <c r="AG203" s="30">
        <v>0.31</v>
      </c>
      <c r="AI203" s="32">
        <v>79.39</v>
      </c>
      <c r="AK203" s="7" t="str">
        <f t="shared" si="3"/>
        <v>No</v>
      </c>
    </row>
    <row r="204" spans="1:37">
      <c r="A204" s="7" t="s">
        <v>187</v>
      </c>
      <c r="B204" s="7" t="s">
        <v>188</v>
      </c>
      <c r="C204" s="7" t="s">
        <v>39</v>
      </c>
      <c r="D204" s="302">
        <v>5148</v>
      </c>
      <c r="E204" s="297">
        <v>50148</v>
      </c>
      <c r="F204" s="7" t="s">
        <v>142</v>
      </c>
      <c r="G204" s="7" t="s">
        <v>137</v>
      </c>
      <c r="H204" s="8">
        <v>87106</v>
      </c>
      <c r="I204" s="8">
        <v>203</v>
      </c>
      <c r="J204" s="7" t="s">
        <v>6</v>
      </c>
      <c r="K204" s="7" t="s">
        <v>138</v>
      </c>
      <c r="L204" s="8">
        <v>9</v>
      </c>
      <c r="M204" s="8">
        <v>21384</v>
      </c>
      <c r="N204" s="7"/>
      <c r="O204" s="8">
        <v>7929</v>
      </c>
      <c r="P204" s="7"/>
      <c r="Q204" s="8">
        <v>2318</v>
      </c>
      <c r="R204" s="7"/>
      <c r="S204" s="8">
        <v>3481</v>
      </c>
      <c r="T204" s="7"/>
      <c r="U204" s="8">
        <v>288</v>
      </c>
      <c r="V204" s="7"/>
      <c r="W204" s="33">
        <v>35400</v>
      </c>
      <c r="X204" s="7"/>
      <c r="Y204" s="30">
        <v>11.39</v>
      </c>
      <c r="Z204" s="7"/>
      <c r="AA204" s="30">
        <v>5.26</v>
      </c>
      <c r="AB204" s="7"/>
      <c r="AC204" s="30">
        <v>1.17</v>
      </c>
      <c r="AD204" s="7"/>
      <c r="AE204" s="30">
        <v>1.9</v>
      </c>
      <c r="AF204" s="7"/>
      <c r="AG204" s="30">
        <v>0.15</v>
      </c>
      <c r="AI204" s="32">
        <v>19.87</v>
      </c>
      <c r="AK204" s="7" t="str">
        <f t="shared" si="3"/>
        <v>No</v>
      </c>
    </row>
    <row r="205" spans="1:37">
      <c r="A205" s="7" t="s">
        <v>187</v>
      </c>
      <c r="B205" s="7" t="s">
        <v>188</v>
      </c>
      <c r="C205" s="7" t="s">
        <v>39</v>
      </c>
      <c r="D205" s="302">
        <v>5148</v>
      </c>
      <c r="E205" s="297">
        <v>50148</v>
      </c>
      <c r="F205" s="7" t="s">
        <v>142</v>
      </c>
      <c r="G205" s="7" t="s">
        <v>137</v>
      </c>
      <c r="H205" s="8">
        <v>87106</v>
      </c>
      <c r="I205" s="8">
        <v>203</v>
      </c>
      <c r="J205" s="7" t="s">
        <v>9</v>
      </c>
      <c r="K205" s="7" t="s">
        <v>138</v>
      </c>
      <c r="L205" s="8">
        <v>44</v>
      </c>
      <c r="M205" s="8">
        <v>49409</v>
      </c>
      <c r="N205" s="7"/>
      <c r="O205" s="8">
        <v>18319</v>
      </c>
      <c r="P205" s="7"/>
      <c r="Q205" s="8">
        <v>5355</v>
      </c>
      <c r="R205" s="7"/>
      <c r="S205" s="8">
        <v>8043</v>
      </c>
      <c r="T205" s="7"/>
      <c r="U205" s="8">
        <v>665</v>
      </c>
      <c r="V205" s="7"/>
      <c r="W205" s="33">
        <v>81791</v>
      </c>
      <c r="X205" s="7"/>
      <c r="Y205" s="30">
        <v>26.33</v>
      </c>
      <c r="Z205" s="7"/>
      <c r="AA205" s="30">
        <v>12.15</v>
      </c>
      <c r="AB205" s="7"/>
      <c r="AC205" s="30">
        <v>2.7</v>
      </c>
      <c r="AD205" s="7"/>
      <c r="AE205" s="30">
        <v>4.3899999999999997</v>
      </c>
      <c r="AF205" s="7"/>
      <c r="AG205" s="30">
        <v>0.34</v>
      </c>
      <c r="AI205" s="32">
        <v>45.91</v>
      </c>
      <c r="AK205" s="7" t="str">
        <f t="shared" si="3"/>
        <v>No</v>
      </c>
    </row>
    <row r="206" spans="1:37">
      <c r="A206" s="7" t="s">
        <v>187</v>
      </c>
      <c r="B206" s="7" t="s">
        <v>188</v>
      </c>
      <c r="C206" s="7" t="s">
        <v>39</v>
      </c>
      <c r="D206" s="302">
        <v>5148</v>
      </c>
      <c r="E206" s="297">
        <v>50148</v>
      </c>
      <c r="F206" s="7" t="s">
        <v>142</v>
      </c>
      <c r="G206" s="7" t="s">
        <v>137</v>
      </c>
      <c r="H206" s="8">
        <v>87106</v>
      </c>
      <c r="I206" s="8">
        <v>203</v>
      </c>
      <c r="J206" s="7" t="s">
        <v>13</v>
      </c>
      <c r="K206" s="7" t="s">
        <v>138</v>
      </c>
      <c r="L206" s="8">
        <v>3</v>
      </c>
      <c r="M206" s="8">
        <v>2386</v>
      </c>
      <c r="N206" s="7"/>
      <c r="O206" s="8">
        <v>884</v>
      </c>
      <c r="P206" s="7"/>
      <c r="Q206" s="8">
        <v>258</v>
      </c>
      <c r="R206" s="7"/>
      <c r="S206" s="8">
        <v>388</v>
      </c>
      <c r="T206" s="7"/>
      <c r="U206" s="8">
        <v>32</v>
      </c>
      <c r="V206" s="7"/>
      <c r="W206" s="33">
        <v>3948</v>
      </c>
      <c r="X206" s="7"/>
      <c r="Y206" s="30">
        <v>1.3</v>
      </c>
      <c r="Z206" s="7"/>
      <c r="AA206" s="30">
        <v>0.59</v>
      </c>
      <c r="AB206" s="7"/>
      <c r="AC206" s="30">
        <v>0.13</v>
      </c>
      <c r="AD206" s="7"/>
      <c r="AE206" s="30">
        <v>0.21</v>
      </c>
      <c r="AF206" s="7"/>
      <c r="AG206" s="30">
        <v>0.02</v>
      </c>
      <c r="AI206" s="32">
        <v>2.25</v>
      </c>
      <c r="AK206" s="7" t="str">
        <f t="shared" si="3"/>
        <v>No</v>
      </c>
    </row>
    <row r="207" spans="1:37">
      <c r="A207" s="7" t="s">
        <v>357</v>
      </c>
      <c r="B207" s="7" t="s">
        <v>243</v>
      </c>
      <c r="C207" s="7" t="s">
        <v>12</v>
      </c>
      <c r="D207" s="302">
        <v>9023</v>
      </c>
      <c r="E207" s="297">
        <v>90023</v>
      </c>
      <c r="F207" s="7" t="s">
        <v>317</v>
      </c>
      <c r="G207" s="7" t="s">
        <v>137</v>
      </c>
      <c r="H207" s="8">
        <v>12150996</v>
      </c>
      <c r="I207" s="8">
        <v>197</v>
      </c>
      <c r="J207" s="7" t="s">
        <v>6</v>
      </c>
      <c r="K207" s="7" t="s">
        <v>138</v>
      </c>
      <c r="L207" s="8">
        <v>187</v>
      </c>
      <c r="M207" s="8">
        <v>955558</v>
      </c>
      <c r="N207" s="7"/>
      <c r="O207" s="8">
        <v>201167</v>
      </c>
      <c r="P207" s="7"/>
      <c r="Q207" s="8">
        <v>56290</v>
      </c>
      <c r="R207" s="7"/>
      <c r="S207" s="8">
        <v>145961</v>
      </c>
      <c r="T207" s="7"/>
      <c r="U207" s="8">
        <v>0</v>
      </c>
      <c r="V207" s="7"/>
      <c r="W207" s="33">
        <v>1358976</v>
      </c>
      <c r="X207" s="7"/>
      <c r="Y207" s="30">
        <v>513</v>
      </c>
      <c r="Z207" s="7"/>
      <c r="AA207" s="30">
        <v>105</v>
      </c>
      <c r="AB207" s="7"/>
      <c r="AC207" s="30">
        <v>29</v>
      </c>
      <c r="AD207" s="7"/>
      <c r="AE207" s="30">
        <v>77</v>
      </c>
      <c r="AF207" s="7"/>
      <c r="AG207" s="30">
        <v>0</v>
      </c>
      <c r="AI207" s="32">
        <v>724</v>
      </c>
      <c r="AK207" s="7" t="str">
        <f t="shared" si="3"/>
        <v>No</v>
      </c>
    </row>
    <row r="208" spans="1:37">
      <c r="A208" s="7" t="s">
        <v>982</v>
      </c>
      <c r="B208" s="7" t="s">
        <v>499</v>
      </c>
      <c r="C208" s="7" t="s">
        <v>53</v>
      </c>
      <c r="D208" s="302">
        <v>6019</v>
      </c>
      <c r="E208" s="297">
        <v>60019</v>
      </c>
      <c r="F208" s="7" t="s">
        <v>140</v>
      </c>
      <c r="G208" s="7" t="s">
        <v>137</v>
      </c>
      <c r="H208" s="8">
        <v>741318</v>
      </c>
      <c r="I208" s="8">
        <v>193</v>
      </c>
      <c r="J208" s="7" t="s">
        <v>9</v>
      </c>
      <c r="K208" s="7" t="s">
        <v>138</v>
      </c>
      <c r="L208" s="8">
        <v>62</v>
      </c>
      <c r="M208" s="8">
        <v>174110</v>
      </c>
      <c r="N208" s="7"/>
      <c r="O208" s="8">
        <v>16833</v>
      </c>
      <c r="P208" s="7"/>
      <c r="Q208" s="8">
        <v>4586</v>
      </c>
      <c r="R208" s="7"/>
      <c r="S208" s="8">
        <v>15802</v>
      </c>
      <c r="T208" s="7"/>
      <c r="U208" s="8">
        <v>0</v>
      </c>
      <c r="V208" s="7"/>
      <c r="W208" s="33">
        <v>211331</v>
      </c>
      <c r="X208" s="7"/>
      <c r="Y208" s="30">
        <v>79.8</v>
      </c>
      <c r="Z208" s="7"/>
      <c r="AA208" s="30">
        <v>6</v>
      </c>
      <c r="AB208" s="7"/>
      <c r="AC208" s="30">
        <v>2.4</v>
      </c>
      <c r="AD208" s="7"/>
      <c r="AE208" s="30">
        <v>8.6</v>
      </c>
      <c r="AF208" s="7"/>
      <c r="AG208" s="30">
        <v>0</v>
      </c>
      <c r="AI208" s="32">
        <v>96.8</v>
      </c>
      <c r="AK208" s="7" t="str">
        <f t="shared" si="3"/>
        <v>No</v>
      </c>
    </row>
    <row r="209" spans="1:37">
      <c r="A209" s="7" t="s">
        <v>983</v>
      </c>
      <c r="B209" s="7" t="s">
        <v>369</v>
      </c>
      <c r="C209" s="7" t="s">
        <v>68</v>
      </c>
      <c r="D209" s="302">
        <v>6006</v>
      </c>
      <c r="E209" s="297">
        <v>60006</v>
      </c>
      <c r="F209" s="7" t="s">
        <v>140</v>
      </c>
      <c r="G209" s="7" t="s">
        <v>137</v>
      </c>
      <c r="H209" s="8">
        <v>803086</v>
      </c>
      <c r="I209" s="8">
        <v>193</v>
      </c>
      <c r="J209" s="7" t="s">
        <v>6</v>
      </c>
      <c r="K209" s="7" t="s">
        <v>138</v>
      </c>
      <c r="L209" s="8">
        <v>135</v>
      </c>
      <c r="M209" s="8">
        <v>872143</v>
      </c>
      <c r="N209" s="7"/>
      <c r="O209" s="8">
        <v>234505</v>
      </c>
      <c r="P209" s="7"/>
      <c r="Q209" s="8">
        <v>36078</v>
      </c>
      <c r="R209" s="7"/>
      <c r="S209" s="8">
        <v>63148</v>
      </c>
      <c r="T209" s="7"/>
      <c r="U209" s="8">
        <v>0</v>
      </c>
      <c r="V209" s="7"/>
      <c r="W209" s="33">
        <v>1205874</v>
      </c>
      <c r="X209" s="7"/>
      <c r="Y209" s="30">
        <v>462</v>
      </c>
      <c r="Z209" s="7"/>
      <c r="AA209" s="30">
        <v>130</v>
      </c>
      <c r="AB209" s="7"/>
      <c r="AC209" s="30">
        <v>20</v>
      </c>
      <c r="AD209" s="7"/>
      <c r="AE209" s="30">
        <v>46</v>
      </c>
      <c r="AF209" s="7"/>
      <c r="AG209" s="30">
        <v>0</v>
      </c>
      <c r="AI209" s="32">
        <v>658</v>
      </c>
      <c r="AK209" s="7" t="str">
        <f t="shared" si="3"/>
        <v>No</v>
      </c>
    </row>
    <row r="210" spans="1:37">
      <c r="A210" s="7" t="s">
        <v>982</v>
      </c>
      <c r="B210" s="7" t="s">
        <v>499</v>
      </c>
      <c r="C210" s="7" t="s">
        <v>53</v>
      </c>
      <c r="D210" s="302">
        <v>6019</v>
      </c>
      <c r="E210" s="297">
        <v>60019</v>
      </c>
      <c r="F210" s="7" t="s">
        <v>140</v>
      </c>
      <c r="G210" s="7" t="s">
        <v>137</v>
      </c>
      <c r="H210" s="8">
        <v>741318</v>
      </c>
      <c r="I210" s="8">
        <v>193</v>
      </c>
      <c r="J210" s="7" t="s">
        <v>6</v>
      </c>
      <c r="K210" s="7" t="s">
        <v>138</v>
      </c>
      <c r="L210" s="8">
        <v>131</v>
      </c>
      <c r="M210" s="8">
        <v>588883</v>
      </c>
      <c r="N210" s="7"/>
      <c r="O210" s="8">
        <v>158376</v>
      </c>
      <c r="P210" s="7"/>
      <c r="Q210" s="8">
        <v>18346</v>
      </c>
      <c r="R210" s="7"/>
      <c r="S210" s="8">
        <v>63207</v>
      </c>
      <c r="T210" s="7"/>
      <c r="U210" s="8">
        <v>0</v>
      </c>
      <c r="V210" s="7"/>
      <c r="W210" s="33">
        <v>828812</v>
      </c>
      <c r="X210" s="7"/>
      <c r="Y210" s="30">
        <v>247.2</v>
      </c>
      <c r="Z210" s="7"/>
      <c r="AA210" s="30">
        <v>86</v>
      </c>
      <c r="AB210" s="7"/>
      <c r="AC210" s="30">
        <v>9.6</v>
      </c>
      <c r="AD210" s="7"/>
      <c r="AE210" s="30">
        <v>34.4</v>
      </c>
      <c r="AF210" s="7"/>
      <c r="AG210" s="30">
        <v>0</v>
      </c>
      <c r="AI210" s="32">
        <v>377.2</v>
      </c>
      <c r="AK210" s="7" t="str">
        <f t="shared" si="3"/>
        <v>No</v>
      </c>
    </row>
    <row r="211" spans="1:37">
      <c r="A211" s="7" t="s">
        <v>327</v>
      </c>
      <c r="B211" s="7" t="s">
        <v>328</v>
      </c>
      <c r="C211" s="7" t="s">
        <v>48</v>
      </c>
      <c r="D211" s="302">
        <v>2126</v>
      </c>
      <c r="E211" s="297">
        <v>20126</v>
      </c>
      <c r="F211" s="7" t="s">
        <v>149</v>
      </c>
      <c r="G211" s="7" t="s">
        <v>137</v>
      </c>
      <c r="H211" s="8">
        <v>18351295</v>
      </c>
      <c r="I211" s="8">
        <v>184</v>
      </c>
      <c r="J211" s="7" t="s">
        <v>13</v>
      </c>
      <c r="K211" s="7" t="s">
        <v>138</v>
      </c>
      <c r="L211" s="8">
        <v>184</v>
      </c>
      <c r="M211" s="8">
        <v>483864</v>
      </c>
      <c r="N211" s="7" t="s">
        <v>102</v>
      </c>
      <c r="O211" s="8">
        <v>95768</v>
      </c>
      <c r="P211" s="7"/>
      <c r="Q211" s="8">
        <v>0</v>
      </c>
      <c r="R211" s="7"/>
      <c r="S211" s="8">
        <v>50736</v>
      </c>
      <c r="T211" s="7"/>
      <c r="U211" s="8">
        <v>0</v>
      </c>
      <c r="V211" s="7"/>
      <c r="W211" s="33">
        <v>630368</v>
      </c>
      <c r="X211" s="7" t="s">
        <v>102</v>
      </c>
      <c r="Y211" s="30">
        <v>244</v>
      </c>
      <c r="Z211" s="7"/>
      <c r="AA211" s="30">
        <v>49</v>
      </c>
      <c r="AB211" s="7"/>
      <c r="AC211" s="30">
        <v>0</v>
      </c>
      <c r="AD211" s="7"/>
      <c r="AE211" s="30">
        <v>27</v>
      </c>
      <c r="AF211" s="7"/>
      <c r="AG211" s="30">
        <v>0</v>
      </c>
      <c r="AI211" s="32">
        <v>320</v>
      </c>
      <c r="AK211" s="7" t="str">
        <f t="shared" si="3"/>
        <v>Yes</v>
      </c>
    </row>
    <row r="212" spans="1:37">
      <c r="A212" s="7" t="s">
        <v>984</v>
      </c>
      <c r="B212" s="7" t="s">
        <v>441</v>
      </c>
      <c r="C212" s="7" t="s">
        <v>61</v>
      </c>
      <c r="D212" s="302"/>
      <c r="E212" s="297">
        <v>30202</v>
      </c>
      <c r="F212" s="7" t="s">
        <v>142</v>
      </c>
      <c r="G212" s="7" t="s">
        <v>137</v>
      </c>
      <c r="H212" s="8">
        <v>402004</v>
      </c>
      <c r="I212" s="8">
        <v>182</v>
      </c>
      <c r="J212" s="7" t="s">
        <v>6</v>
      </c>
      <c r="K212" s="7" t="s">
        <v>138</v>
      </c>
      <c r="L212" s="8">
        <v>76</v>
      </c>
      <c r="M212" s="8">
        <v>285575</v>
      </c>
      <c r="N212" s="7"/>
      <c r="O212" s="8">
        <v>51892</v>
      </c>
      <c r="P212" s="7"/>
      <c r="Q212" s="8">
        <v>6857</v>
      </c>
      <c r="R212" s="7"/>
      <c r="S212" s="8">
        <v>14269</v>
      </c>
      <c r="T212" s="7"/>
      <c r="U212" s="8">
        <v>3348</v>
      </c>
      <c r="V212" s="7"/>
      <c r="W212" s="33">
        <v>361941</v>
      </c>
      <c r="X212" s="7"/>
      <c r="Y212" s="30">
        <v>158.80000000000001</v>
      </c>
      <c r="Z212" s="7"/>
      <c r="AA212" s="30">
        <v>33.6</v>
      </c>
      <c r="AB212" s="7"/>
      <c r="AC212" s="30">
        <v>4.2</v>
      </c>
      <c r="AD212" s="7"/>
      <c r="AE212" s="30">
        <v>10.1</v>
      </c>
      <c r="AF212" s="7"/>
      <c r="AG212" s="30">
        <v>1.8</v>
      </c>
      <c r="AI212" s="32">
        <v>208.5</v>
      </c>
      <c r="AK212" s="7" t="str">
        <f t="shared" si="3"/>
        <v>No</v>
      </c>
    </row>
    <row r="213" spans="1:37">
      <c r="A213" s="7" t="s">
        <v>984</v>
      </c>
      <c r="B213" s="7" t="s">
        <v>441</v>
      </c>
      <c r="C213" s="7" t="s">
        <v>61</v>
      </c>
      <c r="D213" s="302"/>
      <c r="E213" s="297">
        <v>30202</v>
      </c>
      <c r="F213" s="7" t="s">
        <v>142</v>
      </c>
      <c r="G213" s="7" t="s">
        <v>137</v>
      </c>
      <c r="H213" s="8">
        <v>402004</v>
      </c>
      <c r="I213" s="8">
        <v>182</v>
      </c>
      <c r="J213" s="7" t="s">
        <v>9</v>
      </c>
      <c r="K213" s="7" t="s">
        <v>138</v>
      </c>
      <c r="L213" s="8">
        <v>35</v>
      </c>
      <c r="M213" s="8">
        <v>66473</v>
      </c>
      <c r="N213" s="7"/>
      <c r="O213" s="8">
        <v>12725</v>
      </c>
      <c r="P213" s="7"/>
      <c r="Q213" s="8">
        <v>1719</v>
      </c>
      <c r="R213" s="7"/>
      <c r="S213" s="8">
        <v>15426</v>
      </c>
      <c r="T213" s="7"/>
      <c r="U213" s="8">
        <v>186</v>
      </c>
      <c r="V213" s="7"/>
      <c r="W213" s="33">
        <v>96529</v>
      </c>
      <c r="X213" s="7"/>
      <c r="Y213" s="30">
        <v>35.299999999999997</v>
      </c>
      <c r="Z213" s="7"/>
      <c r="AA213" s="30">
        <v>8.8000000000000007</v>
      </c>
      <c r="AB213" s="7"/>
      <c r="AC213" s="30">
        <v>1.1000000000000001</v>
      </c>
      <c r="AD213" s="7"/>
      <c r="AE213" s="30">
        <v>10.3</v>
      </c>
      <c r="AF213" s="7"/>
      <c r="AG213" s="30">
        <v>0.1</v>
      </c>
      <c r="AI213" s="32">
        <v>55.6</v>
      </c>
      <c r="AK213" s="7" t="str">
        <f t="shared" si="3"/>
        <v>No</v>
      </c>
    </row>
    <row r="214" spans="1:37">
      <c r="A214" s="7" t="s">
        <v>251</v>
      </c>
      <c r="B214" s="7" t="s">
        <v>252</v>
      </c>
      <c r="C214" s="7" t="s">
        <v>73</v>
      </c>
      <c r="D214" s="302">
        <v>24</v>
      </c>
      <c r="E214" s="297">
        <v>24</v>
      </c>
      <c r="F214" s="7" t="s">
        <v>142</v>
      </c>
      <c r="G214" s="7" t="s">
        <v>137</v>
      </c>
      <c r="H214" s="8">
        <v>1849898</v>
      </c>
      <c r="I214" s="8">
        <v>180</v>
      </c>
      <c r="J214" s="7" t="s">
        <v>9</v>
      </c>
      <c r="K214" s="7" t="s">
        <v>138</v>
      </c>
      <c r="L214" s="8">
        <v>55</v>
      </c>
      <c r="M214" s="8">
        <v>102386</v>
      </c>
      <c r="N214" s="7"/>
      <c r="O214" s="8">
        <v>12468</v>
      </c>
      <c r="P214" s="7"/>
      <c r="Q214" s="8">
        <v>5542</v>
      </c>
      <c r="R214" s="7"/>
      <c r="S214" s="8">
        <v>28132</v>
      </c>
      <c r="T214" s="7"/>
      <c r="U214" s="8">
        <v>0</v>
      </c>
      <c r="V214" s="7"/>
      <c r="W214" s="33">
        <v>148528</v>
      </c>
      <c r="X214" s="7"/>
      <c r="Y214" s="30">
        <v>59.76</v>
      </c>
      <c r="Z214" s="7"/>
      <c r="AA214" s="30">
        <v>10.9</v>
      </c>
      <c r="AB214" s="7"/>
      <c r="AC214" s="30">
        <v>3.03</v>
      </c>
      <c r="AD214" s="7"/>
      <c r="AE214" s="30">
        <v>15.76</v>
      </c>
      <c r="AF214" s="7"/>
      <c r="AG214" s="30">
        <v>0</v>
      </c>
      <c r="AI214" s="32">
        <v>89.45</v>
      </c>
      <c r="AK214" s="7" t="str">
        <f t="shared" si="3"/>
        <v>No</v>
      </c>
    </row>
    <row r="215" spans="1:37">
      <c r="A215" s="7" t="s">
        <v>251</v>
      </c>
      <c r="B215" s="7" t="s">
        <v>252</v>
      </c>
      <c r="C215" s="7" t="s">
        <v>73</v>
      </c>
      <c r="D215" s="302">
        <v>24</v>
      </c>
      <c r="E215" s="297">
        <v>24</v>
      </c>
      <c r="F215" s="7" t="s">
        <v>142</v>
      </c>
      <c r="G215" s="7" t="s">
        <v>137</v>
      </c>
      <c r="H215" s="8">
        <v>1849898</v>
      </c>
      <c r="I215" s="8">
        <v>180</v>
      </c>
      <c r="J215" s="7" t="s">
        <v>7</v>
      </c>
      <c r="K215" s="7" t="s">
        <v>138</v>
      </c>
      <c r="L215" s="8">
        <v>24</v>
      </c>
      <c r="M215" s="8">
        <v>0</v>
      </c>
      <c r="N215" s="7"/>
      <c r="O215" s="8">
        <v>6</v>
      </c>
      <c r="P215" s="7"/>
      <c r="Q215" s="8">
        <v>125</v>
      </c>
      <c r="R215" s="7"/>
      <c r="S215" s="8">
        <v>3161</v>
      </c>
      <c r="T215" s="7"/>
      <c r="U215" s="8">
        <v>0</v>
      </c>
      <c r="V215" s="7"/>
      <c r="W215" s="33">
        <v>3292</v>
      </c>
      <c r="X215" s="7"/>
      <c r="Y215" s="30">
        <v>0</v>
      </c>
      <c r="Z215" s="7"/>
      <c r="AA215" s="30">
        <v>0</v>
      </c>
      <c r="AB215" s="7"/>
      <c r="AC215" s="30">
        <v>0.08</v>
      </c>
      <c r="AD215" s="7"/>
      <c r="AE215" s="30">
        <v>1.8</v>
      </c>
      <c r="AF215" s="7"/>
      <c r="AG215" s="30">
        <v>0</v>
      </c>
      <c r="AI215" s="32">
        <v>1.88</v>
      </c>
      <c r="AK215" s="7" t="str">
        <f t="shared" si="3"/>
        <v>No</v>
      </c>
    </row>
    <row r="216" spans="1:37">
      <c r="A216" s="7" t="s">
        <v>251</v>
      </c>
      <c r="B216" s="7" t="s">
        <v>252</v>
      </c>
      <c r="C216" s="7" t="s">
        <v>73</v>
      </c>
      <c r="D216" s="302">
        <v>24</v>
      </c>
      <c r="E216" s="297">
        <v>24</v>
      </c>
      <c r="F216" s="7" t="s">
        <v>142</v>
      </c>
      <c r="G216" s="7" t="s">
        <v>137</v>
      </c>
      <c r="H216" s="8">
        <v>1849898</v>
      </c>
      <c r="I216" s="8">
        <v>180</v>
      </c>
      <c r="J216" s="7" t="s">
        <v>6</v>
      </c>
      <c r="K216" s="7" t="s">
        <v>138</v>
      </c>
      <c r="L216" s="8">
        <v>101</v>
      </c>
      <c r="M216" s="8">
        <v>363612</v>
      </c>
      <c r="N216" s="7"/>
      <c r="O216" s="8">
        <v>72599</v>
      </c>
      <c r="P216" s="7"/>
      <c r="Q216" s="8">
        <v>16815</v>
      </c>
      <c r="R216" s="7"/>
      <c r="S216" s="8">
        <v>82978</v>
      </c>
      <c r="T216" s="7"/>
      <c r="U216" s="8">
        <v>0</v>
      </c>
      <c r="V216" s="7"/>
      <c r="W216" s="33">
        <v>536004</v>
      </c>
      <c r="X216" s="7"/>
      <c r="Y216" s="30">
        <v>197.06</v>
      </c>
      <c r="Z216" s="7"/>
      <c r="AA216" s="30">
        <v>32.24</v>
      </c>
      <c r="AB216" s="7"/>
      <c r="AC216" s="30">
        <v>8.9600000000000009</v>
      </c>
      <c r="AD216" s="7"/>
      <c r="AE216" s="30">
        <v>46.41</v>
      </c>
      <c r="AF216" s="7"/>
      <c r="AG216" s="30">
        <v>0</v>
      </c>
      <c r="AI216" s="32">
        <v>284.67</v>
      </c>
      <c r="AK216" s="7" t="str">
        <f t="shared" si="3"/>
        <v>No</v>
      </c>
    </row>
    <row r="217" spans="1:37">
      <c r="A217" s="7" t="s">
        <v>389</v>
      </c>
      <c r="B217" s="7" t="s">
        <v>390</v>
      </c>
      <c r="C217" s="7" t="s">
        <v>57</v>
      </c>
      <c r="D217" s="302">
        <v>5017</v>
      </c>
      <c r="E217" s="297">
        <v>50017</v>
      </c>
      <c r="F217" s="7" t="s">
        <v>142</v>
      </c>
      <c r="G217" s="7" t="s">
        <v>137</v>
      </c>
      <c r="H217" s="8">
        <v>724091</v>
      </c>
      <c r="I217" s="8">
        <v>178</v>
      </c>
      <c r="J217" s="7" t="s">
        <v>6</v>
      </c>
      <c r="K217" s="7" t="s">
        <v>138</v>
      </c>
      <c r="L217" s="8">
        <v>95</v>
      </c>
      <c r="M217" s="8">
        <v>594232</v>
      </c>
      <c r="N217" s="7"/>
      <c r="O217" s="8">
        <v>121791</v>
      </c>
      <c r="P217" s="7"/>
      <c r="Q217" s="8">
        <v>21566</v>
      </c>
      <c r="R217" s="7"/>
      <c r="S217" s="8">
        <v>71049</v>
      </c>
      <c r="T217" s="7"/>
      <c r="U217" s="8">
        <v>4084</v>
      </c>
      <c r="V217" s="7"/>
      <c r="W217" s="33">
        <v>812722</v>
      </c>
      <c r="X217" s="7"/>
      <c r="Y217" s="30">
        <v>281.10000000000002</v>
      </c>
      <c r="Z217" s="7"/>
      <c r="AA217" s="30">
        <v>55.7</v>
      </c>
      <c r="AB217" s="7"/>
      <c r="AC217" s="30">
        <v>12.9</v>
      </c>
      <c r="AD217" s="7"/>
      <c r="AE217" s="30">
        <v>32.9</v>
      </c>
      <c r="AF217" s="7"/>
      <c r="AG217" s="30">
        <v>2.1</v>
      </c>
      <c r="AI217" s="32">
        <v>384.7</v>
      </c>
      <c r="AK217" s="7" t="str">
        <f t="shared" si="3"/>
        <v>No</v>
      </c>
    </row>
    <row r="218" spans="1:37">
      <c r="A218" s="7" t="s">
        <v>389</v>
      </c>
      <c r="B218" s="7" t="s">
        <v>390</v>
      </c>
      <c r="C218" s="7" t="s">
        <v>57</v>
      </c>
      <c r="D218" s="302">
        <v>5017</v>
      </c>
      <c r="E218" s="297">
        <v>50017</v>
      </c>
      <c r="F218" s="7" t="s">
        <v>142</v>
      </c>
      <c r="G218" s="7" t="s">
        <v>137</v>
      </c>
      <c r="H218" s="8">
        <v>724091</v>
      </c>
      <c r="I218" s="8">
        <v>178</v>
      </c>
      <c r="J218" s="7" t="s">
        <v>9</v>
      </c>
      <c r="K218" s="7" t="s">
        <v>138</v>
      </c>
      <c r="L218" s="8">
        <v>57</v>
      </c>
      <c r="M218" s="8">
        <v>257903</v>
      </c>
      <c r="N218" s="7"/>
      <c r="O218" s="8">
        <v>48859</v>
      </c>
      <c r="P218" s="7"/>
      <c r="Q218" s="8">
        <v>12794</v>
      </c>
      <c r="R218" s="7"/>
      <c r="S218" s="8">
        <v>44171</v>
      </c>
      <c r="T218" s="7"/>
      <c r="U218" s="8">
        <v>2465</v>
      </c>
      <c r="V218" s="7"/>
      <c r="W218" s="33">
        <v>366192</v>
      </c>
      <c r="X218" s="7"/>
      <c r="Y218" s="30">
        <v>133.30000000000001</v>
      </c>
      <c r="Z218" s="7"/>
      <c r="AA218" s="30">
        <v>23.5</v>
      </c>
      <c r="AB218" s="7"/>
      <c r="AC218" s="30">
        <v>6.9</v>
      </c>
      <c r="AD218" s="7"/>
      <c r="AE218" s="30">
        <v>21.8</v>
      </c>
      <c r="AF218" s="7"/>
      <c r="AG218" s="30">
        <v>1.5</v>
      </c>
      <c r="AI218" s="32">
        <v>187</v>
      </c>
      <c r="AK218" s="7" t="str">
        <f t="shared" si="3"/>
        <v>No</v>
      </c>
    </row>
    <row r="219" spans="1:37">
      <c r="A219" s="7" t="s">
        <v>389</v>
      </c>
      <c r="B219" s="7" t="s">
        <v>390</v>
      </c>
      <c r="C219" s="7" t="s">
        <v>57</v>
      </c>
      <c r="D219" s="302">
        <v>5017</v>
      </c>
      <c r="E219" s="297">
        <v>50017</v>
      </c>
      <c r="F219" s="7" t="s">
        <v>142</v>
      </c>
      <c r="G219" s="7" t="s">
        <v>137</v>
      </c>
      <c r="H219" s="8">
        <v>724091</v>
      </c>
      <c r="I219" s="8">
        <v>178</v>
      </c>
      <c r="J219" s="7" t="s">
        <v>20</v>
      </c>
      <c r="K219" s="7" t="s">
        <v>138</v>
      </c>
      <c r="L219" s="8">
        <v>26</v>
      </c>
      <c r="M219" s="8">
        <v>112144</v>
      </c>
      <c r="N219" s="7"/>
      <c r="O219" s="8">
        <v>31440</v>
      </c>
      <c r="P219" s="7"/>
      <c r="Q219" s="8">
        <v>34756</v>
      </c>
      <c r="R219" s="7"/>
      <c r="S219" s="8">
        <v>21662</v>
      </c>
      <c r="T219" s="7"/>
      <c r="U219" s="8">
        <v>1674</v>
      </c>
      <c r="V219" s="7"/>
      <c r="W219" s="33">
        <v>201676</v>
      </c>
      <c r="X219" s="7"/>
      <c r="Y219" s="30">
        <v>50.8</v>
      </c>
      <c r="Z219" s="7"/>
      <c r="AA219" s="30">
        <v>16.5</v>
      </c>
      <c r="AB219" s="7"/>
      <c r="AC219" s="30">
        <v>17.2</v>
      </c>
      <c r="AD219" s="7"/>
      <c r="AE219" s="30">
        <v>12.4</v>
      </c>
      <c r="AF219" s="7"/>
      <c r="AG219" s="30">
        <v>1.1000000000000001</v>
      </c>
      <c r="AI219" s="32">
        <v>98</v>
      </c>
      <c r="AK219" s="7" t="str">
        <f t="shared" si="3"/>
        <v>No</v>
      </c>
    </row>
    <row r="220" spans="1:37">
      <c r="A220" s="7" t="s">
        <v>200</v>
      </c>
      <c r="B220" s="7" t="s">
        <v>201</v>
      </c>
      <c r="C220" s="7" t="s">
        <v>39</v>
      </c>
      <c r="D220" s="302">
        <v>5036</v>
      </c>
      <c r="E220" s="297">
        <v>50036</v>
      </c>
      <c r="F220" s="7" t="s">
        <v>142</v>
      </c>
      <c r="G220" s="7" t="s">
        <v>137</v>
      </c>
      <c r="H220" s="8">
        <v>313532</v>
      </c>
      <c r="I220" s="8">
        <v>174</v>
      </c>
      <c r="J220" s="7" t="s">
        <v>6</v>
      </c>
      <c r="K220" s="7" t="s">
        <v>138</v>
      </c>
      <c r="L220" s="8">
        <v>85</v>
      </c>
      <c r="M220" s="8">
        <v>315021</v>
      </c>
      <c r="N220" s="7"/>
      <c r="O220" s="8">
        <v>54931</v>
      </c>
      <c r="P220" s="7"/>
      <c r="Q220" s="8">
        <v>7220</v>
      </c>
      <c r="R220" s="7"/>
      <c r="S220" s="8">
        <v>32257</v>
      </c>
      <c r="T220" s="7"/>
      <c r="U220" s="8">
        <v>0</v>
      </c>
      <c r="V220" s="7"/>
      <c r="W220" s="33">
        <v>409429</v>
      </c>
      <c r="X220" s="7"/>
      <c r="Y220" s="30">
        <v>151.84</v>
      </c>
      <c r="Z220" s="7"/>
      <c r="AA220" s="30">
        <v>30.85</v>
      </c>
      <c r="AB220" s="7"/>
      <c r="AC220" s="30">
        <v>4.0599999999999996</v>
      </c>
      <c r="AD220" s="7"/>
      <c r="AE220" s="30">
        <v>19.07</v>
      </c>
      <c r="AF220" s="7"/>
      <c r="AG220" s="30">
        <v>0</v>
      </c>
      <c r="AI220" s="32">
        <v>205.82</v>
      </c>
      <c r="AK220" s="7" t="str">
        <f t="shared" si="3"/>
        <v>No</v>
      </c>
    </row>
    <row r="221" spans="1:37">
      <c r="A221" s="7" t="s">
        <v>200</v>
      </c>
      <c r="B221" s="7" t="s">
        <v>201</v>
      </c>
      <c r="C221" s="7" t="s">
        <v>39</v>
      </c>
      <c r="D221" s="302">
        <v>5036</v>
      </c>
      <c r="E221" s="297">
        <v>50036</v>
      </c>
      <c r="F221" s="7" t="s">
        <v>142</v>
      </c>
      <c r="G221" s="7" t="s">
        <v>137</v>
      </c>
      <c r="H221" s="8">
        <v>313532</v>
      </c>
      <c r="I221" s="8">
        <v>174</v>
      </c>
      <c r="J221" s="7" t="s">
        <v>9</v>
      </c>
      <c r="K221" s="7" t="s">
        <v>138</v>
      </c>
      <c r="L221" s="8">
        <v>26</v>
      </c>
      <c r="M221" s="8">
        <v>74373</v>
      </c>
      <c r="N221" s="7"/>
      <c r="O221" s="8">
        <v>12724</v>
      </c>
      <c r="P221" s="7"/>
      <c r="Q221" s="8">
        <v>1673</v>
      </c>
      <c r="R221" s="7"/>
      <c r="S221" s="8">
        <v>7472</v>
      </c>
      <c r="T221" s="7"/>
      <c r="U221" s="8">
        <v>0</v>
      </c>
      <c r="V221" s="7"/>
      <c r="W221" s="33">
        <v>96242</v>
      </c>
      <c r="X221" s="7"/>
      <c r="Y221" s="30">
        <v>35.96</v>
      </c>
      <c r="Z221" s="7"/>
      <c r="AA221" s="30">
        <v>7.15</v>
      </c>
      <c r="AB221" s="7"/>
      <c r="AC221" s="30">
        <v>0.94</v>
      </c>
      <c r="AD221" s="7"/>
      <c r="AE221" s="30">
        <v>4.41</v>
      </c>
      <c r="AF221" s="7"/>
      <c r="AG221" s="30">
        <v>0</v>
      </c>
      <c r="AI221" s="32">
        <v>48.46</v>
      </c>
      <c r="AK221" s="7" t="str">
        <f t="shared" si="3"/>
        <v>No</v>
      </c>
    </row>
    <row r="222" spans="1:37">
      <c r="A222" s="7" t="s">
        <v>355</v>
      </c>
      <c r="B222" s="7" t="s">
        <v>356</v>
      </c>
      <c r="C222" s="7" t="s">
        <v>61</v>
      </c>
      <c r="D222" s="302">
        <v>3010</v>
      </c>
      <c r="E222" s="297">
        <v>30010</v>
      </c>
      <c r="F222" s="7" t="s">
        <v>142</v>
      </c>
      <c r="G222" s="7" t="s">
        <v>137</v>
      </c>
      <c r="H222" s="8">
        <v>664651</v>
      </c>
      <c r="I222" s="8">
        <v>173</v>
      </c>
      <c r="J222" s="7" t="s">
        <v>6</v>
      </c>
      <c r="K222" s="7" t="s">
        <v>138</v>
      </c>
      <c r="L222" s="8">
        <v>72</v>
      </c>
      <c r="M222" s="8">
        <v>404289</v>
      </c>
      <c r="N222" s="7"/>
      <c r="O222" s="8">
        <v>55007</v>
      </c>
      <c r="P222" s="7"/>
      <c r="Q222" s="8">
        <v>3523</v>
      </c>
      <c r="R222" s="7"/>
      <c r="S222" s="8">
        <v>28504</v>
      </c>
      <c r="T222" s="7"/>
      <c r="U222" s="8">
        <v>0</v>
      </c>
      <c r="V222" s="7"/>
      <c r="W222" s="33">
        <v>491323</v>
      </c>
      <c r="X222" s="7"/>
      <c r="Y222" s="30">
        <v>166</v>
      </c>
      <c r="Z222" s="7"/>
      <c r="AA222" s="30">
        <v>27</v>
      </c>
      <c r="AB222" s="7"/>
      <c r="AC222" s="30">
        <v>2</v>
      </c>
      <c r="AD222" s="7"/>
      <c r="AE222" s="30">
        <v>23</v>
      </c>
      <c r="AF222" s="7"/>
      <c r="AG222" s="30">
        <v>0</v>
      </c>
      <c r="AI222" s="32">
        <v>218</v>
      </c>
      <c r="AK222" s="7" t="str">
        <f t="shared" si="3"/>
        <v>No</v>
      </c>
    </row>
    <row r="223" spans="1:37">
      <c r="A223" s="7" t="s">
        <v>985</v>
      </c>
      <c r="B223" s="7" t="s">
        <v>253</v>
      </c>
      <c r="C223" s="7" t="s">
        <v>21</v>
      </c>
      <c r="D223" s="302">
        <v>8005</v>
      </c>
      <c r="E223" s="297">
        <v>80005</v>
      </c>
      <c r="F223" s="7" t="s">
        <v>140</v>
      </c>
      <c r="G223" s="7" t="s">
        <v>137</v>
      </c>
      <c r="H223" s="8">
        <v>559409</v>
      </c>
      <c r="I223" s="8">
        <v>173</v>
      </c>
      <c r="J223" s="7" t="s">
        <v>7</v>
      </c>
      <c r="K223" s="7" t="s">
        <v>138</v>
      </c>
      <c r="L223" s="8">
        <v>26</v>
      </c>
      <c r="M223" s="8">
        <v>0</v>
      </c>
      <c r="N223" s="7"/>
      <c r="O223" s="8">
        <v>2083</v>
      </c>
      <c r="P223" s="7"/>
      <c r="Q223" s="8">
        <v>682</v>
      </c>
      <c r="R223" s="7"/>
      <c r="S223" s="8">
        <v>2884</v>
      </c>
      <c r="T223" s="7"/>
      <c r="U223" s="8">
        <v>0</v>
      </c>
      <c r="V223" s="7"/>
      <c r="W223" s="33">
        <v>5649</v>
      </c>
      <c r="X223" s="7"/>
      <c r="Y223" s="30">
        <v>0</v>
      </c>
      <c r="Z223" s="7"/>
      <c r="AA223" s="30">
        <v>1.27</v>
      </c>
      <c r="AB223" s="7"/>
      <c r="AC223" s="30">
        <v>0.33</v>
      </c>
      <c r="AD223" s="7"/>
      <c r="AE223" s="30">
        <v>1.57</v>
      </c>
      <c r="AF223" s="7"/>
      <c r="AG223" s="30">
        <v>0</v>
      </c>
      <c r="AI223" s="32">
        <v>3.17</v>
      </c>
      <c r="AK223" s="7" t="str">
        <f t="shared" si="3"/>
        <v>No</v>
      </c>
    </row>
    <row r="224" spans="1:37">
      <c r="A224" s="7" t="s">
        <v>324</v>
      </c>
      <c r="B224" s="7" t="s">
        <v>325</v>
      </c>
      <c r="C224" s="7" t="s">
        <v>26</v>
      </c>
      <c r="D224" s="302">
        <v>4041</v>
      </c>
      <c r="E224" s="297">
        <v>40041</v>
      </c>
      <c r="F224" s="7" t="s">
        <v>142</v>
      </c>
      <c r="G224" s="7" t="s">
        <v>137</v>
      </c>
      <c r="H224" s="8">
        <v>2441770</v>
      </c>
      <c r="I224" s="8">
        <v>172</v>
      </c>
      <c r="J224" s="7" t="s">
        <v>9</v>
      </c>
      <c r="K224" s="7" t="s">
        <v>138</v>
      </c>
      <c r="L224" s="8">
        <v>36</v>
      </c>
      <c r="M224" s="8">
        <v>162854</v>
      </c>
      <c r="N224" s="7"/>
      <c r="O224" s="8">
        <v>2231</v>
      </c>
      <c r="P224" s="7"/>
      <c r="Q224" s="8">
        <v>6686</v>
      </c>
      <c r="R224" s="7"/>
      <c r="S224" s="8">
        <v>24272</v>
      </c>
      <c r="T224" s="7"/>
      <c r="U224" s="8">
        <v>0</v>
      </c>
      <c r="V224" s="7"/>
      <c r="W224" s="33">
        <v>196043</v>
      </c>
      <c r="X224" s="7"/>
      <c r="Y224" s="30">
        <v>89</v>
      </c>
      <c r="Z224" s="7"/>
      <c r="AA224" s="30">
        <v>1</v>
      </c>
      <c r="AB224" s="7"/>
      <c r="AC224" s="30">
        <v>4</v>
      </c>
      <c r="AD224" s="7"/>
      <c r="AE224" s="30">
        <v>15</v>
      </c>
      <c r="AF224" s="7"/>
      <c r="AG224" s="30">
        <v>0</v>
      </c>
      <c r="AI224" s="32">
        <v>109</v>
      </c>
      <c r="AK224" s="7" t="str">
        <f t="shared" si="3"/>
        <v>No</v>
      </c>
    </row>
    <row r="225" spans="1:37">
      <c r="A225" s="7" t="s">
        <v>324</v>
      </c>
      <c r="B225" s="7" t="s">
        <v>325</v>
      </c>
      <c r="C225" s="7" t="s">
        <v>26</v>
      </c>
      <c r="D225" s="302">
        <v>4041</v>
      </c>
      <c r="E225" s="297">
        <v>40041</v>
      </c>
      <c r="F225" s="7" t="s">
        <v>142</v>
      </c>
      <c r="G225" s="7" t="s">
        <v>137</v>
      </c>
      <c r="H225" s="8">
        <v>2441770</v>
      </c>
      <c r="I225" s="8">
        <v>172</v>
      </c>
      <c r="J225" s="7" t="s">
        <v>10</v>
      </c>
      <c r="K225" s="7" t="s">
        <v>138</v>
      </c>
      <c r="L225" s="8">
        <v>3</v>
      </c>
      <c r="M225" s="8">
        <v>21163</v>
      </c>
      <c r="N225" s="7"/>
      <c r="O225" s="8">
        <v>13657</v>
      </c>
      <c r="P225" s="7"/>
      <c r="Q225" s="8">
        <v>5314</v>
      </c>
      <c r="R225" s="7"/>
      <c r="S225" s="8">
        <v>0</v>
      </c>
      <c r="T225" s="7"/>
      <c r="U225" s="8">
        <v>0</v>
      </c>
      <c r="V225" s="7"/>
      <c r="W225" s="33">
        <v>40134</v>
      </c>
      <c r="X225" s="7"/>
      <c r="Y225" s="30">
        <v>12</v>
      </c>
      <c r="Z225" s="7"/>
      <c r="AA225" s="30">
        <v>7</v>
      </c>
      <c r="AB225" s="7"/>
      <c r="AC225" s="30">
        <v>3</v>
      </c>
      <c r="AD225" s="7"/>
      <c r="AE225" s="30">
        <v>0</v>
      </c>
      <c r="AF225" s="7"/>
      <c r="AG225" s="30">
        <v>0</v>
      </c>
      <c r="AI225" s="32">
        <v>22</v>
      </c>
      <c r="AK225" s="7" t="str">
        <f t="shared" si="3"/>
        <v>No</v>
      </c>
    </row>
    <row r="226" spans="1:37">
      <c r="A226" s="7" t="s">
        <v>986</v>
      </c>
      <c r="B226" s="7" t="s">
        <v>143</v>
      </c>
      <c r="C226" s="7" t="s">
        <v>12</v>
      </c>
      <c r="D226" s="302">
        <v>9008</v>
      </c>
      <c r="E226" s="297">
        <v>90008</v>
      </c>
      <c r="F226" s="7" t="s">
        <v>140</v>
      </c>
      <c r="G226" s="7" t="s">
        <v>137</v>
      </c>
      <c r="H226" s="8">
        <v>12150996</v>
      </c>
      <c r="I226" s="8">
        <v>172</v>
      </c>
      <c r="J226" s="7" t="s">
        <v>6</v>
      </c>
      <c r="K226" s="7" t="s">
        <v>138</v>
      </c>
      <c r="L226" s="8">
        <v>166</v>
      </c>
      <c r="M226" s="8">
        <v>773666</v>
      </c>
      <c r="N226" s="7"/>
      <c r="O226" s="8">
        <v>128570</v>
      </c>
      <c r="P226" s="7"/>
      <c r="Q226" s="8">
        <v>10918</v>
      </c>
      <c r="R226" s="7"/>
      <c r="S226" s="8">
        <v>61686</v>
      </c>
      <c r="T226" s="7"/>
      <c r="U226" s="8">
        <v>9695</v>
      </c>
      <c r="V226" s="7"/>
      <c r="W226" s="33">
        <v>984535</v>
      </c>
      <c r="X226" s="7"/>
      <c r="Y226" s="30">
        <v>357</v>
      </c>
      <c r="Z226" s="7"/>
      <c r="AA226" s="30">
        <v>75.650000000000006</v>
      </c>
      <c r="AB226" s="7"/>
      <c r="AC226" s="30">
        <v>7</v>
      </c>
      <c r="AD226" s="7"/>
      <c r="AE226" s="30">
        <v>34</v>
      </c>
      <c r="AF226" s="7"/>
      <c r="AG226" s="30">
        <v>5.38</v>
      </c>
      <c r="AI226" s="32">
        <v>479.03</v>
      </c>
      <c r="AK226" s="7" t="str">
        <f t="shared" si="3"/>
        <v>No</v>
      </c>
    </row>
    <row r="227" spans="1:37">
      <c r="A227" s="7" t="s">
        <v>324</v>
      </c>
      <c r="B227" s="7" t="s">
        <v>325</v>
      </c>
      <c r="C227" s="7" t="s">
        <v>26</v>
      </c>
      <c r="D227" s="302">
        <v>4041</v>
      </c>
      <c r="E227" s="297">
        <v>40041</v>
      </c>
      <c r="F227" s="7" t="s">
        <v>142</v>
      </c>
      <c r="G227" s="7" t="s">
        <v>137</v>
      </c>
      <c r="H227" s="8">
        <v>2441770</v>
      </c>
      <c r="I227" s="8">
        <v>172</v>
      </c>
      <c r="J227" s="7" t="s">
        <v>6</v>
      </c>
      <c r="K227" s="7" t="s">
        <v>138</v>
      </c>
      <c r="L227" s="8">
        <v>133</v>
      </c>
      <c r="M227" s="8">
        <v>827447</v>
      </c>
      <c r="N227" s="7"/>
      <c r="O227" s="8">
        <v>160916</v>
      </c>
      <c r="P227" s="7"/>
      <c r="Q227" s="8">
        <v>100245</v>
      </c>
      <c r="R227" s="7"/>
      <c r="S227" s="8">
        <v>138693</v>
      </c>
      <c r="T227" s="7"/>
      <c r="U227" s="8">
        <v>32720</v>
      </c>
      <c r="V227" s="7"/>
      <c r="W227" s="33">
        <v>1260021</v>
      </c>
      <c r="X227" s="7"/>
      <c r="Y227" s="30">
        <v>439</v>
      </c>
      <c r="Z227" s="7"/>
      <c r="AA227" s="30">
        <v>86</v>
      </c>
      <c r="AB227" s="7"/>
      <c r="AC227" s="30">
        <v>53</v>
      </c>
      <c r="AD227" s="7"/>
      <c r="AE227" s="30">
        <v>91</v>
      </c>
      <c r="AF227" s="7"/>
      <c r="AG227" s="30">
        <v>17</v>
      </c>
      <c r="AI227" s="32">
        <v>686</v>
      </c>
      <c r="AK227" s="7" t="str">
        <f t="shared" si="3"/>
        <v>No</v>
      </c>
    </row>
    <row r="228" spans="1:37">
      <c r="A228" s="7" t="s">
        <v>987</v>
      </c>
      <c r="B228" s="7" t="s">
        <v>135</v>
      </c>
      <c r="C228" s="7" t="s">
        <v>4</v>
      </c>
      <c r="D228" s="302">
        <v>12</v>
      </c>
      <c r="E228" s="297">
        <v>12</v>
      </c>
      <c r="F228" s="7" t="s">
        <v>140</v>
      </c>
      <c r="G228" s="7" t="s">
        <v>137</v>
      </c>
      <c r="H228" s="8">
        <v>251243</v>
      </c>
      <c r="I228" s="8">
        <v>162</v>
      </c>
      <c r="J228" s="7" t="s">
        <v>6</v>
      </c>
      <c r="K228" s="7" t="s">
        <v>138</v>
      </c>
      <c r="L228" s="8">
        <v>36</v>
      </c>
      <c r="M228" s="8">
        <v>197084</v>
      </c>
      <c r="N228" s="7"/>
      <c r="O228" s="8">
        <v>56491</v>
      </c>
      <c r="P228" s="7"/>
      <c r="Q228" s="8">
        <v>7411</v>
      </c>
      <c r="R228" s="7"/>
      <c r="S228" s="8">
        <v>33977</v>
      </c>
      <c r="T228" s="7"/>
      <c r="U228" s="8">
        <v>1829</v>
      </c>
      <c r="V228" s="7"/>
      <c r="W228" s="33">
        <v>296792</v>
      </c>
      <c r="X228" s="7"/>
      <c r="Y228" s="30">
        <v>103</v>
      </c>
      <c r="Z228" s="7"/>
      <c r="AA228" s="30">
        <v>34</v>
      </c>
      <c r="AB228" s="7"/>
      <c r="AC228" s="30">
        <v>5</v>
      </c>
      <c r="AD228" s="7"/>
      <c r="AE228" s="30">
        <v>19</v>
      </c>
      <c r="AF228" s="7"/>
      <c r="AG228" s="30">
        <v>1</v>
      </c>
      <c r="AI228" s="32">
        <v>162</v>
      </c>
      <c r="AK228" s="7" t="str">
        <f t="shared" si="3"/>
        <v>No</v>
      </c>
    </row>
    <row r="229" spans="1:37">
      <c r="A229" s="7" t="s">
        <v>988</v>
      </c>
      <c r="B229" s="7" t="s">
        <v>296</v>
      </c>
      <c r="C229" s="7" t="s">
        <v>26</v>
      </c>
      <c r="D229" s="302">
        <v>4030</v>
      </c>
      <c r="E229" s="297">
        <v>40030</v>
      </c>
      <c r="F229" s="7" t="s">
        <v>140</v>
      </c>
      <c r="G229" s="7" t="s">
        <v>137</v>
      </c>
      <c r="H229" s="8">
        <v>187781</v>
      </c>
      <c r="I229" s="8">
        <v>158</v>
      </c>
      <c r="J229" s="7" t="s">
        <v>6</v>
      </c>
      <c r="K229" s="7" t="s">
        <v>138</v>
      </c>
      <c r="L229" s="8">
        <v>112</v>
      </c>
      <c r="M229" s="8">
        <v>396990</v>
      </c>
      <c r="N229" s="7"/>
      <c r="O229" s="8">
        <v>68106</v>
      </c>
      <c r="P229" s="7"/>
      <c r="Q229" s="8">
        <v>6422</v>
      </c>
      <c r="R229" s="7"/>
      <c r="S229" s="8">
        <v>84102</v>
      </c>
      <c r="T229" s="7"/>
      <c r="U229" s="8">
        <v>0</v>
      </c>
      <c r="V229" s="7"/>
      <c r="W229" s="33">
        <v>555620</v>
      </c>
      <c r="X229" s="7"/>
      <c r="Y229" s="30">
        <v>202</v>
      </c>
      <c r="Z229" s="7"/>
      <c r="AA229" s="30">
        <v>40</v>
      </c>
      <c r="AB229" s="7"/>
      <c r="AC229" s="30">
        <v>4</v>
      </c>
      <c r="AD229" s="7"/>
      <c r="AE229" s="30">
        <v>45</v>
      </c>
      <c r="AF229" s="7"/>
      <c r="AG229" s="30">
        <v>0</v>
      </c>
      <c r="AI229" s="32">
        <v>291</v>
      </c>
      <c r="AK229" s="7" t="str">
        <f t="shared" si="3"/>
        <v>No</v>
      </c>
    </row>
    <row r="230" spans="1:37">
      <c r="A230" s="7" t="s">
        <v>268</v>
      </c>
      <c r="B230" s="7" t="s">
        <v>269</v>
      </c>
      <c r="C230" s="7" t="s">
        <v>26</v>
      </c>
      <c r="D230" s="302">
        <v>4032</v>
      </c>
      <c r="E230" s="297">
        <v>40032</v>
      </c>
      <c r="F230" s="7" t="s">
        <v>140</v>
      </c>
      <c r="G230" s="7" t="s">
        <v>137</v>
      </c>
      <c r="H230" s="8">
        <v>349064</v>
      </c>
      <c r="I230" s="8">
        <v>156</v>
      </c>
      <c r="J230" s="7" t="s">
        <v>6</v>
      </c>
      <c r="K230" s="7" t="s">
        <v>138</v>
      </c>
      <c r="L230" s="8">
        <v>60</v>
      </c>
      <c r="M230" s="8">
        <v>271787</v>
      </c>
      <c r="N230" s="7"/>
      <c r="O230" s="8">
        <v>45748</v>
      </c>
      <c r="P230" s="7"/>
      <c r="Q230" s="8">
        <v>13744</v>
      </c>
      <c r="R230" s="7"/>
      <c r="S230" s="8">
        <v>34258</v>
      </c>
      <c r="T230" s="7"/>
      <c r="U230" s="8">
        <v>0</v>
      </c>
      <c r="V230" s="7"/>
      <c r="W230" s="33">
        <v>365537</v>
      </c>
      <c r="X230" s="7"/>
      <c r="Y230" s="30">
        <v>138</v>
      </c>
      <c r="Z230" s="7"/>
      <c r="AA230" s="30">
        <v>21</v>
      </c>
      <c r="AB230" s="7"/>
      <c r="AC230" s="30">
        <v>6</v>
      </c>
      <c r="AD230" s="7"/>
      <c r="AE230" s="30">
        <v>22</v>
      </c>
      <c r="AF230" s="7"/>
      <c r="AG230" s="30">
        <v>0</v>
      </c>
      <c r="AI230" s="32">
        <v>187</v>
      </c>
      <c r="AK230" s="7" t="str">
        <f t="shared" si="3"/>
        <v>No</v>
      </c>
    </row>
    <row r="231" spans="1:37">
      <c r="A231" s="7" t="s">
        <v>268</v>
      </c>
      <c r="B231" s="7" t="s">
        <v>269</v>
      </c>
      <c r="C231" s="7" t="s">
        <v>26</v>
      </c>
      <c r="D231" s="302">
        <v>4032</v>
      </c>
      <c r="E231" s="297">
        <v>40032</v>
      </c>
      <c r="F231" s="7" t="s">
        <v>140</v>
      </c>
      <c r="G231" s="7" t="s">
        <v>137</v>
      </c>
      <c r="H231" s="8">
        <v>349064</v>
      </c>
      <c r="I231" s="8">
        <v>156</v>
      </c>
      <c r="J231" s="7" t="s">
        <v>9</v>
      </c>
      <c r="K231" s="7" t="s">
        <v>138</v>
      </c>
      <c r="L231" s="8">
        <v>60</v>
      </c>
      <c r="M231" s="8">
        <v>155172</v>
      </c>
      <c r="N231" s="7"/>
      <c r="O231" s="8">
        <v>15615</v>
      </c>
      <c r="P231" s="7"/>
      <c r="Q231" s="8">
        <v>11512</v>
      </c>
      <c r="R231" s="7"/>
      <c r="S231" s="8">
        <v>21478</v>
      </c>
      <c r="T231" s="7"/>
      <c r="U231" s="8">
        <v>0</v>
      </c>
      <c r="V231" s="7"/>
      <c r="W231" s="33">
        <v>203777</v>
      </c>
      <c r="X231" s="7"/>
      <c r="Y231" s="30">
        <v>88</v>
      </c>
      <c r="Z231" s="7"/>
      <c r="AA231" s="30">
        <v>8</v>
      </c>
      <c r="AB231" s="7"/>
      <c r="AC231" s="30">
        <v>7</v>
      </c>
      <c r="AD231" s="7"/>
      <c r="AE231" s="30">
        <v>12</v>
      </c>
      <c r="AF231" s="7"/>
      <c r="AG231" s="30">
        <v>0</v>
      </c>
      <c r="AI231" s="32">
        <v>115</v>
      </c>
      <c r="AK231" s="7" t="str">
        <f t="shared" si="3"/>
        <v>No</v>
      </c>
    </row>
    <row r="232" spans="1:37">
      <c r="A232" s="7" t="s">
        <v>301</v>
      </c>
      <c r="B232" s="7" t="s">
        <v>302</v>
      </c>
      <c r="C232" s="7" t="s">
        <v>12</v>
      </c>
      <c r="D232" s="302">
        <v>9016</v>
      </c>
      <c r="E232" s="297">
        <v>90016</v>
      </c>
      <c r="F232" s="7" t="s">
        <v>142</v>
      </c>
      <c r="G232" s="7" t="s">
        <v>137</v>
      </c>
      <c r="H232" s="8">
        <v>3281212</v>
      </c>
      <c r="I232" s="8">
        <v>154</v>
      </c>
      <c r="J232" s="7" t="s">
        <v>14</v>
      </c>
      <c r="K232" s="7" t="s">
        <v>138</v>
      </c>
      <c r="L232" s="8">
        <v>7</v>
      </c>
      <c r="M232" s="8">
        <v>110412</v>
      </c>
      <c r="N232" s="7"/>
      <c r="O232" s="8">
        <v>15823</v>
      </c>
      <c r="P232" s="7"/>
      <c r="Q232" s="8">
        <v>6781</v>
      </c>
      <c r="R232" s="7"/>
      <c r="S232" s="8">
        <v>64458</v>
      </c>
      <c r="T232" s="7"/>
      <c r="U232" s="8">
        <v>3826</v>
      </c>
      <c r="V232" s="7"/>
      <c r="W232" s="33">
        <v>201300</v>
      </c>
      <c r="X232" s="7"/>
      <c r="Y232" s="30">
        <v>64</v>
      </c>
      <c r="Z232" s="7"/>
      <c r="AA232" s="30">
        <v>11</v>
      </c>
      <c r="AB232" s="7"/>
      <c r="AC232" s="30">
        <v>4</v>
      </c>
      <c r="AD232" s="7"/>
      <c r="AE232" s="30">
        <v>35</v>
      </c>
      <c r="AF232" s="7"/>
      <c r="AG232" s="30">
        <v>0</v>
      </c>
      <c r="AI232" s="32">
        <v>114</v>
      </c>
      <c r="AK232" s="7" t="str">
        <f t="shared" si="3"/>
        <v>No</v>
      </c>
    </row>
    <row r="233" spans="1:37">
      <c r="A233" s="7" t="s">
        <v>301</v>
      </c>
      <c r="B233" s="7" t="s">
        <v>302</v>
      </c>
      <c r="C233" s="7" t="s">
        <v>12</v>
      </c>
      <c r="D233" s="302">
        <v>9016</v>
      </c>
      <c r="E233" s="297">
        <v>90016</v>
      </c>
      <c r="F233" s="7" t="s">
        <v>142</v>
      </c>
      <c r="G233" s="7" t="s">
        <v>137</v>
      </c>
      <c r="H233" s="8">
        <v>3281212</v>
      </c>
      <c r="I233" s="8">
        <v>154</v>
      </c>
      <c r="J233" s="7" t="s">
        <v>6</v>
      </c>
      <c r="K233" s="7" t="s">
        <v>138</v>
      </c>
      <c r="L233" s="8">
        <v>132</v>
      </c>
      <c r="M233" s="8">
        <v>502436</v>
      </c>
      <c r="N233" s="7"/>
      <c r="O233" s="8">
        <v>90308</v>
      </c>
      <c r="P233" s="7"/>
      <c r="Q233" s="8">
        <v>6158</v>
      </c>
      <c r="R233" s="7"/>
      <c r="S233" s="8">
        <v>117777</v>
      </c>
      <c r="T233" s="7"/>
      <c r="U233" s="8">
        <v>0</v>
      </c>
      <c r="V233" s="7"/>
      <c r="W233" s="33">
        <v>716679</v>
      </c>
      <c r="X233" s="7"/>
      <c r="Y233" s="30">
        <v>252</v>
      </c>
      <c r="Z233" s="7"/>
      <c r="AA233" s="30">
        <v>54</v>
      </c>
      <c r="AB233" s="7"/>
      <c r="AC233" s="30">
        <v>3</v>
      </c>
      <c r="AD233" s="7"/>
      <c r="AE233" s="30">
        <v>73</v>
      </c>
      <c r="AF233" s="7"/>
      <c r="AG233" s="30">
        <v>0</v>
      </c>
      <c r="AI233" s="32">
        <v>382</v>
      </c>
      <c r="AK233" s="7" t="str">
        <f t="shared" si="3"/>
        <v>No</v>
      </c>
    </row>
    <row r="234" spans="1:37">
      <c r="A234" s="7" t="s">
        <v>989</v>
      </c>
      <c r="B234" s="7" t="s">
        <v>295</v>
      </c>
      <c r="C234" s="7" t="s">
        <v>12</v>
      </c>
      <c r="D234" s="302">
        <v>9027</v>
      </c>
      <c r="E234" s="297">
        <v>90027</v>
      </c>
      <c r="F234" s="7" t="s">
        <v>140</v>
      </c>
      <c r="G234" s="7" t="s">
        <v>137</v>
      </c>
      <c r="H234" s="8">
        <v>654628</v>
      </c>
      <c r="I234" s="8">
        <v>150</v>
      </c>
      <c r="J234" s="7" t="s">
        <v>6</v>
      </c>
      <c r="K234" s="7" t="s">
        <v>138</v>
      </c>
      <c r="L234" s="8">
        <v>98</v>
      </c>
      <c r="M234" s="8">
        <v>562296</v>
      </c>
      <c r="N234" s="7"/>
      <c r="O234" s="8">
        <v>99271</v>
      </c>
      <c r="P234" s="7"/>
      <c r="Q234" s="8">
        <v>17294</v>
      </c>
      <c r="R234" s="7"/>
      <c r="S234" s="8">
        <v>42343</v>
      </c>
      <c r="T234" s="7"/>
      <c r="U234" s="8">
        <v>0</v>
      </c>
      <c r="V234" s="7"/>
      <c r="W234" s="33">
        <v>721204</v>
      </c>
      <c r="X234" s="7"/>
      <c r="Y234" s="30">
        <v>299</v>
      </c>
      <c r="Z234" s="7"/>
      <c r="AA234" s="30">
        <v>63</v>
      </c>
      <c r="AB234" s="7"/>
      <c r="AC234" s="30">
        <v>15</v>
      </c>
      <c r="AD234" s="7"/>
      <c r="AE234" s="30">
        <v>24</v>
      </c>
      <c r="AF234" s="7"/>
      <c r="AG234" s="30">
        <v>0</v>
      </c>
      <c r="AI234" s="32">
        <v>401</v>
      </c>
      <c r="AK234" s="7" t="str">
        <f t="shared" si="3"/>
        <v>No</v>
      </c>
    </row>
    <row r="235" spans="1:37">
      <c r="A235" s="7" t="s">
        <v>990</v>
      </c>
      <c r="B235" s="7" t="s">
        <v>373</v>
      </c>
      <c r="C235" s="7" t="s">
        <v>67</v>
      </c>
      <c r="D235" s="302">
        <v>4003</v>
      </c>
      <c r="E235" s="297">
        <v>40003</v>
      </c>
      <c r="F235" s="7" t="s">
        <v>140</v>
      </c>
      <c r="G235" s="7" t="s">
        <v>137</v>
      </c>
      <c r="H235" s="8">
        <v>1060061</v>
      </c>
      <c r="I235" s="8">
        <v>145</v>
      </c>
      <c r="J235" s="7" t="s">
        <v>9</v>
      </c>
      <c r="K235" s="7" t="s">
        <v>138</v>
      </c>
      <c r="L235" s="8">
        <v>40</v>
      </c>
      <c r="M235" s="8">
        <v>147962</v>
      </c>
      <c r="N235" s="7"/>
      <c r="O235" s="8">
        <v>11494</v>
      </c>
      <c r="P235" s="7"/>
      <c r="Q235" s="8">
        <v>42</v>
      </c>
      <c r="R235" s="7"/>
      <c r="S235" s="8">
        <v>3364</v>
      </c>
      <c r="T235" s="7"/>
      <c r="U235" s="8">
        <v>0</v>
      </c>
      <c r="V235" s="7"/>
      <c r="W235" s="33">
        <v>162862</v>
      </c>
      <c r="X235" s="7"/>
      <c r="Y235" s="30">
        <v>78</v>
      </c>
      <c r="Z235" s="7"/>
      <c r="AA235" s="30">
        <v>6</v>
      </c>
      <c r="AB235" s="7"/>
      <c r="AC235" s="30">
        <v>0</v>
      </c>
      <c r="AD235" s="7"/>
      <c r="AE235" s="30">
        <v>1.5</v>
      </c>
      <c r="AF235" s="7"/>
      <c r="AG235" s="30">
        <v>0</v>
      </c>
      <c r="AI235" s="32">
        <v>85.5</v>
      </c>
      <c r="AK235" s="7" t="str">
        <f t="shared" si="3"/>
        <v>No</v>
      </c>
    </row>
    <row r="236" spans="1:37">
      <c r="A236" s="7" t="s">
        <v>990</v>
      </c>
      <c r="B236" s="7" t="s">
        <v>373</v>
      </c>
      <c r="C236" s="7" t="s">
        <v>67</v>
      </c>
      <c r="D236" s="302">
        <v>4003</v>
      </c>
      <c r="E236" s="297">
        <v>40003</v>
      </c>
      <c r="F236" s="7" t="s">
        <v>140</v>
      </c>
      <c r="G236" s="7" t="s">
        <v>137</v>
      </c>
      <c r="H236" s="8">
        <v>1060061</v>
      </c>
      <c r="I236" s="8">
        <v>145</v>
      </c>
      <c r="J236" s="7" t="s">
        <v>10</v>
      </c>
      <c r="K236" s="7" t="s">
        <v>138</v>
      </c>
      <c r="L236" s="8">
        <v>3</v>
      </c>
      <c r="M236" s="8">
        <v>2761</v>
      </c>
      <c r="N236" s="7"/>
      <c r="O236" s="8">
        <v>28853</v>
      </c>
      <c r="P236" s="7"/>
      <c r="Q236" s="8">
        <v>1898</v>
      </c>
      <c r="R236" s="7"/>
      <c r="S236" s="8">
        <v>8604</v>
      </c>
      <c r="T236" s="7"/>
      <c r="U236" s="8">
        <v>0</v>
      </c>
      <c r="V236" s="7"/>
      <c r="W236" s="33">
        <v>42116</v>
      </c>
      <c r="X236" s="7"/>
      <c r="Y236" s="30">
        <v>13</v>
      </c>
      <c r="Z236" s="7"/>
      <c r="AA236" s="30">
        <v>22</v>
      </c>
      <c r="AB236" s="7"/>
      <c r="AC236" s="30">
        <v>0</v>
      </c>
      <c r="AD236" s="7"/>
      <c r="AE236" s="30">
        <v>5</v>
      </c>
      <c r="AF236" s="7"/>
      <c r="AG236" s="30">
        <v>0</v>
      </c>
      <c r="AI236" s="32">
        <v>40</v>
      </c>
      <c r="AK236" s="7" t="str">
        <f t="shared" si="3"/>
        <v>No</v>
      </c>
    </row>
    <row r="237" spans="1:37">
      <c r="A237" s="7" t="s">
        <v>990</v>
      </c>
      <c r="B237" s="7" t="s">
        <v>373</v>
      </c>
      <c r="C237" s="7" t="s">
        <v>67</v>
      </c>
      <c r="D237" s="302">
        <v>4003</v>
      </c>
      <c r="E237" s="297">
        <v>40003</v>
      </c>
      <c r="F237" s="7" t="s">
        <v>140</v>
      </c>
      <c r="G237" s="7" t="s">
        <v>137</v>
      </c>
      <c r="H237" s="8">
        <v>1060061</v>
      </c>
      <c r="I237" s="8">
        <v>145</v>
      </c>
      <c r="J237" s="7" t="s">
        <v>6</v>
      </c>
      <c r="K237" s="7" t="s">
        <v>138</v>
      </c>
      <c r="L237" s="8">
        <v>102</v>
      </c>
      <c r="M237" s="8">
        <v>487692</v>
      </c>
      <c r="N237" s="7"/>
      <c r="O237" s="8">
        <v>112175</v>
      </c>
      <c r="P237" s="7"/>
      <c r="Q237" s="8">
        <v>9089</v>
      </c>
      <c r="R237" s="7"/>
      <c r="S237" s="8">
        <v>102816</v>
      </c>
      <c r="T237" s="7"/>
      <c r="U237" s="8">
        <v>0</v>
      </c>
      <c r="V237" s="7"/>
      <c r="W237" s="33">
        <v>711772</v>
      </c>
      <c r="X237" s="7"/>
      <c r="Y237" s="30">
        <v>242</v>
      </c>
      <c r="Z237" s="7"/>
      <c r="AA237" s="30">
        <v>69</v>
      </c>
      <c r="AB237" s="7"/>
      <c r="AC237" s="30">
        <v>9</v>
      </c>
      <c r="AD237" s="7"/>
      <c r="AE237" s="30">
        <v>52.5</v>
      </c>
      <c r="AF237" s="7"/>
      <c r="AG237" s="30">
        <v>0</v>
      </c>
      <c r="AI237" s="32">
        <v>372.5</v>
      </c>
      <c r="AK237" s="7" t="str">
        <f t="shared" si="3"/>
        <v>No</v>
      </c>
    </row>
    <row r="238" spans="1:37">
      <c r="A238" s="7" t="s">
        <v>364</v>
      </c>
      <c r="B238" s="7" t="s">
        <v>365</v>
      </c>
      <c r="C238" s="7" t="s">
        <v>30</v>
      </c>
      <c r="D238" s="302">
        <v>5146</v>
      </c>
      <c r="E238" s="297">
        <v>50146</v>
      </c>
      <c r="F238" s="7" t="s">
        <v>142</v>
      </c>
      <c r="G238" s="7" t="s">
        <v>137</v>
      </c>
      <c r="H238" s="8">
        <v>2150706</v>
      </c>
      <c r="I238" s="8">
        <v>144</v>
      </c>
      <c r="J238" s="7" t="s">
        <v>7</v>
      </c>
      <c r="K238" s="7" t="s">
        <v>138</v>
      </c>
      <c r="L238" s="8">
        <v>54</v>
      </c>
      <c r="M238" s="8">
        <v>0</v>
      </c>
      <c r="N238" s="7"/>
      <c r="O238" s="8">
        <v>1855</v>
      </c>
      <c r="P238" s="7"/>
      <c r="Q238" s="8">
        <v>0</v>
      </c>
      <c r="R238" s="7"/>
      <c r="S238" s="8">
        <v>5444</v>
      </c>
      <c r="T238" s="7"/>
      <c r="U238" s="8">
        <v>0</v>
      </c>
      <c r="V238" s="7"/>
      <c r="W238" s="33">
        <v>7299</v>
      </c>
      <c r="X238" s="7"/>
      <c r="Y238" s="30">
        <v>0</v>
      </c>
      <c r="Z238" s="7"/>
      <c r="AA238" s="30">
        <v>1</v>
      </c>
      <c r="AB238" s="7"/>
      <c r="AC238" s="30">
        <v>0</v>
      </c>
      <c r="AD238" s="7"/>
      <c r="AE238" s="30">
        <v>3.6</v>
      </c>
      <c r="AF238" s="7"/>
      <c r="AG238" s="30">
        <v>0</v>
      </c>
      <c r="AI238" s="32">
        <v>4.5999999999999996</v>
      </c>
      <c r="AK238" s="7" t="str">
        <f t="shared" si="3"/>
        <v>No</v>
      </c>
    </row>
    <row r="239" spans="1:37">
      <c r="A239" s="7" t="s">
        <v>991</v>
      </c>
      <c r="B239" s="7" t="s">
        <v>208</v>
      </c>
      <c r="C239" s="7" t="s">
        <v>12</v>
      </c>
      <c r="D239" s="302">
        <v>9078</v>
      </c>
      <c r="E239" s="297">
        <v>90078</v>
      </c>
      <c r="F239" s="7" t="s">
        <v>142</v>
      </c>
      <c r="G239" s="7" t="s">
        <v>137</v>
      </c>
      <c r="H239" s="8">
        <v>615968</v>
      </c>
      <c r="I239" s="8">
        <v>140</v>
      </c>
      <c r="J239" s="7" t="s">
        <v>6</v>
      </c>
      <c r="K239" s="7" t="s">
        <v>138</v>
      </c>
      <c r="L239" s="8">
        <v>92</v>
      </c>
      <c r="M239" s="8">
        <v>324398</v>
      </c>
      <c r="N239" s="7"/>
      <c r="O239" s="8">
        <v>53383</v>
      </c>
      <c r="P239" s="7"/>
      <c r="Q239" s="8">
        <v>10596</v>
      </c>
      <c r="R239" s="7"/>
      <c r="S239" s="8">
        <v>60687</v>
      </c>
      <c r="T239" s="7"/>
      <c r="U239" s="8">
        <v>0</v>
      </c>
      <c r="V239" s="7"/>
      <c r="W239" s="33">
        <v>449064</v>
      </c>
      <c r="X239" s="7"/>
      <c r="Y239" s="30">
        <v>176</v>
      </c>
      <c r="Z239" s="7"/>
      <c r="AA239" s="30">
        <v>31</v>
      </c>
      <c r="AB239" s="7"/>
      <c r="AC239" s="30">
        <v>6</v>
      </c>
      <c r="AD239" s="7"/>
      <c r="AE239" s="30">
        <v>35</v>
      </c>
      <c r="AF239" s="7"/>
      <c r="AG239" s="30">
        <v>0</v>
      </c>
      <c r="AI239" s="32">
        <v>248</v>
      </c>
      <c r="AK239" s="7" t="str">
        <f t="shared" si="3"/>
        <v>No</v>
      </c>
    </row>
    <row r="240" spans="1:37">
      <c r="A240" s="7" t="s">
        <v>992</v>
      </c>
      <c r="B240" s="7" t="s">
        <v>444</v>
      </c>
      <c r="C240" s="7" t="s">
        <v>44</v>
      </c>
      <c r="D240" s="302">
        <v>4108</v>
      </c>
      <c r="E240" s="297">
        <v>40108</v>
      </c>
      <c r="F240" s="7" t="s">
        <v>142</v>
      </c>
      <c r="G240" s="7" t="s">
        <v>137</v>
      </c>
      <c r="H240" s="8">
        <v>347602</v>
      </c>
      <c r="I240" s="8">
        <v>140</v>
      </c>
      <c r="J240" s="7" t="s">
        <v>6</v>
      </c>
      <c r="K240" s="7" t="s">
        <v>138</v>
      </c>
      <c r="L240" s="8">
        <v>57</v>
      </c>
      <c r="M240" s="8">
        <v>224942</v>
      </c>
      <c r="N240" s="7"/>
      <c r="O240" s="8">
        <v>41417</v>
      </c>
      <c r="P240" s="7"/>
      <c r="Q240" s="8">
        <v>0</v>
      </c>
      <c r="R240" s="7"/>
      <c r="S240" s="8">
        <v>37469</v>
      </c>
      <c r="T240" s="7"/>
      <c r="U240" s="8">
        <v>0</v>
      </c>
      <c r="V240" s="7"/>
      <c r="W240" s="33">
        <v>303828</v>
      </c>
      <c r="X240" s="7"/>
      <c r="Y240" s="30">
        <v>110</v>
      </c>
      <c r="Z240" s="7"/>
      <c r="AA240" s="30">
        <v>21</v>
      </c>
      <c r="AB240" s="7"/>
      <c r="AC240" s="30">
        <v>0</v>
      </c>
      <c r="AD240" s="7"/>
      <c r="AE240" s="30">
        <v>22</v>
      </c>
      <c r="AF240" s="7"/>
      <c r="AG240" s="30">
        <v>0</v>
      </c>
      <c r="AI240" s="32">
        <v>153</v>
      </c>
      <c r="AK240" s="7" t="str">
        <f t="shared" si="3"/>
        <v>No</v>
      </c>
    </row>
    <row r="241" spans="1:37">
      <c r="A241" s="7" t="s">
        <v>992</v>
      </c>
      <c r="B241" s="7" t="s">
        <v>444</v>
      </c>
      <c r="C241" s="7" t="s">
        <v>44</v>
      </c>
      <c r="D241" s="302">
        <v>4108</v>
      </c>
      <c r="E241" s="297">
        <v>40108</v>
      </c>
      <c r="F241" s="7" t="s">
        <v>142</v>
      </c>
      <c r="G241" s="7" t="s">
        <v>137</v>
      </c>
      <c r="H241" s="8">
        <v>347602</v>
      </c>
      <c r="I241" s="8">
        <v>140</v>
      </c>
      <c r="J241" s="7" t="s">
        <v>7</v>
      </c>
      <c r="K241" s="7" t="s">
        <v>138</v>
      </c>
      <c r="L241" s="8">
        <v>51</v>
      </c>
      <c r="M241" s="8">
        <v>8318</v>
      </c>
      <c r="N241" s="7"/>
      <c r="O241" s="8">
        <v>9917</v>
      </c>
      <c r="P241" s="7"/>
      <c r="Q241" s="8">
        <v>0</v>
      </c>
      <c r="R241" s="7"/>
      <c r="S241" s="8">
        <v>31224</v>
      </c>
      <c r="T241" s="7"/>
      <c r="U241" s="8">
        <v>0</v>
      </c>
      <c r="V241" s="7"/>
      <c r="W241" s="33">
        <v>49459</v>
      </c>
      <c r="X241" s="7"/>
      <c r="Y241" s="30">
        <v>4.5</v>
      </c>
      <c r="Z241" s="7"/>
      <c r="AA241" s="30">
        <v>5</v>
      </c>
      <c r="AB241" s="7"/>
      <c r="AC241" s="30">
        <v>0</v>
      </c>
      <c r="AD241" s="7"/>
      <c r="AE241" s="30">
        <v>16.5</v>
      </c>
      <c r="AF241" s="7"/>
      <c r="AG241" s="30">
        <v>0</v>
      </c>
      <c r="AI241" s="32">
        <v>26</v>
      </c>
      <c r="AK241" s="7" t="str">
        <f t="shared" si="3"/>
        <v>No</v>
      </c>
    </row>
    <row r="242" spans="1:37">
      <c r="A242" s="7" t="s">
        <v>992</v>
      </c>
      <c r="B242" s="7" t="s">
        <v>444</v>
      </c>
      <c r="C242" s="7" t="s">
        <v>44</v>
      </c>
      <c r="D242" s="302">
        <v>4108</v>
      </c>
      <c r="E242" s="297">
        <v>40108</v>
      </c>
      <c r="F242" s="7" t="s">
        <v>142</v>
      </c>
      <c r="G242" s="7" t="s">
        <v>137</v>
      </c>
      <c r="H242" s="8">
        <v>347602</v>
      </c>
      <c r="I242" s="8">
        <v>140</v>
      </c>
      <c r="J242" s="7" t="s">
        <v>9</v>
      </c>
      <c r="K242" s="7" t="s">
        <v>138</v>
      </c>
      <c r="L242" s="8">
        <v>19</v>
      </c>
      <c r="M242" s="8">
        <v>57889</v>
      </c>
      <c r="N242" s="7"/>
      <c r="O242" s="8">
        <v>7000</v>
      </c>
      <c r="P242" s="7"/>
      <c r="Q242" s="8">
        <v>0</v>
      </c>
      <c r="R242" s="7"/>
      <c r="S242" s="8">
        <v>9367</v>
      </c>
      <c r="T242" s="7"/>
      <c r="U242" s="8">
        <v>0</v>
      </c>
      <c r="V242" s="7"/>
      <c r="W242" s="33">
        <v>74256</v>
      </c>
      <c r="X242" s="7"/>
      <c r="Y242" s="30">
        <v>30</v>
      </c>
      <c r="Z242" s="7"/>
      <c r="AA242" s="30">
        <v>4</v>
      </c>
      <c r="AB242" s="7"/>
      <c r="AC242" s="30">
        <v>0</v>
      </c>
      <c r="AD242" s="7"/>
      <c r="AE242" s="30">
        <v>6</v>
      </c>
      <c r="AF242" s="7"/>
      <c r="AG242" s="30">
        <v>0</v>
      </c>
      <c r="AI242" s="32">
        <v>40</v>
      </c>
      <c r="AK242" s="7" t="str">
        <f t="shared" si="3"/>
        <v>No</v>
      </c>
    </row>
    <row r="243" spans="1:37">
      <c r="A243" s="7" t="s">
        <v>18</v>
      </c>
      <c r="B243" s="7" t="s">
        <v>458</v>
      </c>
      <c r="C243" s="7" t="s">
        <v>12</v>
      </c>
      <c r="D243" s="302">
        <v>9223</v>
      </c>
      <c r="E243" s="297">
        <v>90223</v>
      </c>
      <c r="F243" s="7" t="s">
        <v>142</v>
      </c>
      <c r="G243" s="7" t="s">
        <v>137</v>
      </c>
      <c r="H243" s="8">
        <v>1723634</v>
      </c>
      <c r="I243" s="8">
        <v>137</v>
      </c>
      <c r="J243" s="7" t="s">
        <v>9</v>
      </c>
      <c r="K243" s="7" t="s">
        <v>138</v>
      </c>
      <c r="L243" s="8">
        <v>100</v>
      </c>
      <c r="M243" s="8">
        <v>323644</v>
      </c>
      <c r="N243" s="7"/>
      <c r="O243" s="8">
        <v>21150</v>
      </c>
      <c r="P243" s="7"/>
      <c r="Q243" s="8">
        <v>2598</v>
      </c>
      <c r="R243" s="7"/>
      <c r="S243" s="8">
        <v>33706</v>
      </c>
      <c r="T243" s="7"/>
      <c r="U243" s="8">
        <v>0</v>
      </c>
      <c r="V243" s="7"/>
      <c r="W243" s="33">
        <v>381098</v>
      </c>
      <c r="X243" s="7"/>
      <c r="Y243" s="30">
        <v>143.30000000000001</v>
      </c>
      <c r="Z243" s="7"/>
      <c r="AA243" s="30">
        <v>11.8</v>
      </c>
      <c r="AB243" s="7"/>
      <c r="AC243" s="30">
        <v>1.4</v>
      </c>
      <c r="AD243" s="7"/>
      <c r="AE243" s="30">
        <v>17.899999999999999</v>
      </c>
      <c r="AF243" s="7"/>
      <c r="AG243" s="30">
        <v>0</v>
      </c>
      <c r="AI243" s="32">
        <v>174.4</v>
      </c>
      <c r="AK243" s="7" t="str">
        <f t="shared" si="3"/>
        <v>No</v>
      </c>
    </row>
    <row r="244" spans="1:37">
      <c r="A244" s="7" t="s">
        <v>993</v>
      </c>
      <c r="B244" s="7" t="s">
        <v>488</v>
      </c>
      <c r="C244" s="7" t="s">
        <v>26</v>
      </c>
      <c r="D244" s="302">
        <v>4063</v>
      </c>
      <c r="E244" s="297">
        <v>40063</v>
      </c>
      <c r="F244" s="7" t="s">
        <v>140</v>
      </c>
      <c r="G244" s="7" t="s">
        <v>137</v>
      </c>
      <c r="H244" s="8">
        <v>452791</v>
      </c>
      <c r="I244" s="8">
        <v>135</v>
      </c>
      <c r="J244" s="7" t="s">
        <v>6</v>
      </c>
      <c r="K244" s="7" t="s">
        <v>138</v>
      </c>
      <c r="L244" s="8">
        <v>32</v>
      </c>
      <c r="M244" s="8">
        <v>135462</v>
      </c>
      <c r="N244" s="7"/>
      <c r="O244" s="8">
        <v>0</v>
      </c>
      <c r="P244" s="7"/>
      <c r="Q244" s="8">
        <v>0</v>
      </c>
      <c r="R244" s="7"/>
      <c r="S244" s="8">
        <v>4327</v>
      </c>
      <c r="T244" s="7"/>
      <c r="U244" s="8">
        <v>0</v>
      </c>
      <c r="V244" s="7"/>
      <c r="W244" s="33">
        <v>139789</v>
      </c>
      <c r="X244" s="7"/>
      <c r="Y244" s="30">
        <v>73.34</v>
      </c>
      <c r="Z244" s="7"/>
      <c r="AA244" s="30">
        <v>0</v>
      </c>
      <c r="AB244" s="7"/>
      <c r="AC244" s="30">
        <v>0</v>
      </c>
      <c r="AD244" s="7"/>
      <c r="AE244" s="30">
        <v>4.32</v>
      </c>
      <c r="AF244" s="7"/>
      <c r="AG244" s="30">
        <v>0</v>
      </c>
      <c r="AI244" s="32">
        <v>77.66</v>
      </c>
      <c r="AK244" s="7" t="str">
        <f t="shared" si="3"/>
        <v>No</v>
      </c>
    </row>
    <row r="245" spans="1:37">
      <c r="A245" s="7" t="s">
        <v>993</v>
      </c>
      <c r="B245" s="7" t="s">
        <v>488</v>
      </c>
      <c r="C245" s="7" t="s">
        <v>26</v>
      </c>
      <c r="D245" s="302">
        <v>4063</v>
      </c>
      <c r="E245" s="297">
        <v>40063</v>
      </c>
      <c r="F245" s="7" t="s">
        <v>140</v>
      </c>
      <c r="G245" s="7" t="s">
        <v>137</v>
      </c>
      <c r="H245" s="8">
        <v>452791</v>
      </c>
      <c r="I245" s="8">
        <v>135</v>
      </c>
      <c r="J245" s="7" t="s">
        <v>9</v>
      </c>
      <c r="K245" s="7" t="s">
        <v>138</v>
      </c>
      <c r="L245" s="8">
        <v>27</v>
      </c>
      <c r="M245" s="8">
        <v>103972</v>
      </c>
      <c r="N245" s="7"/>
      <c r="O245" s="8">
        <v>0</v>
      </c>
      <c r="P245" s="7"/>
      <c r="Q245" s="8">
        <v>0</v>
      </c>
      <c r="R245" s="7"/>
      <c r="S245" s="8">
        <v>7371</v>
      </c>
      <c r="T245" s="7"/>
      <c r="U245" s="8">
        <v>0</v>
      </c>
      <c r="V245" s="7"/>
      <c r="W245" s="33">
        <v>111343</v>
      </c>
      <c r="X245" s="7"/>
      <c r="Y245" s="30">
        <v>57.66</v>
      </c>
      <c r="Z245" s="7"/>
      <c r="AA245" s="30">
        <v>0</v>
      </c>
      <c r="AB245" s="7"/>
      <c r="AC245" s="30">
        <v>0</v>
      </c>
      <c r="AD245" s="7"/>
      <c r="AE245" s="30">
        <v>3.68</v>
      </c>
      <c r="AF245" s="7"/>
      <c r="AG245" s="30">
        <v>0</v>
      </c>
      <c r="AI245" s="32">
        <v>61.34</v>
      </c>
      <c r="AK245" s="7" t="str">
        <f t="shared" si="3"/>
        <v>No</v>
      </c>
    </row>
    <row r="246" spans="1:37">
      <c r="A246" s="7" t="s">
        <v>994</v>
      </c>
      <c r="B246" s="7" t="s">
        <v>271</v>
      </c>
      <c r="C246" s="7" t="s">
        <v>61</v>
      </c>
      <c r="D246" s="302">
        <v>3014</v>
      </c>
      <c r="E246" s="297">
        <v>30014</v>
      </c>
      <c r="F246" s="7" t="s">
        <v>142</v>
      </c>
      <c r="G246" s="7" t="s">
        <v>137</v>
      </c>
      <c r="H246" s="8">
        <v>444474</v>
      </c>
      <c r="I246" s="8">
        <v>125</v>
      </c>
      <c r="J246" s="7" t="s">
        <v>6</v>
      </c>
      <c r="K246" s="7" t="s">
        <v>138</v>
      </c>
      <c r="L246" s="8">
        <v>68</v>
      </c>
      <c r="M246" s="8">
        <v>237664</v>
      </c>
      <c r="N246" s="7"/>
      <c r="O246" s="8">
        <v>55795</v>
      </c>
      <c r="P246" s="7"/>
      <c r="Q246" s="8">
        <v>9283</v>
      </c>
      <c r="R246" s="7"/>
      <c r="S246" s="8">
        <v>25309</v>
      </c>
      <c r="T246" s="7"/>
      <c r="U246" s="8">
        <v>0</v>
      </c>
      <c r="V246" s="7"/>
      <c r="W246" s="33">
        <v>328051</v>
      </c>
      <c r="X246" s="7"/>
      <c r="Y246" s="30">
        <v>112.34</v>
      </c>
      <c r="Z246" s="7"/>
      <c r="AA246" s="30">
        <v>25.33</v>
      </c>
      <c r="AB246" s="7"/>
      <c r="AC246" s="30">
        <v>2.57</v>
      </c>
      <c r="AD246" s="7"/>
      <c r="AE246" s="30">
        <v>9.39</v>
      </c>
      <c r="AF246" s="7"/>
      <c r="AG246" s="30">
        <v>0</v>
      </c>
      <c r="AI246" s="32">
        <v>149.63</v>
      </c>
      <c r="AK246" s="7" t="str">
        <f t="shared" si="3"/>
        <v>No</v>
      </c>
    </row>
    <row r="247" spans="1:37">
      <c r="A247" s="7" t="s">
        <v>994</v>
      </c>
      <c r="B247" s="7" t="s">
        <v>271</v>
      </c>
      <c r="C247" s="7" t="s">
        <v>61</v>
      </c>
      <c r="D247" s="302">
        <v>3014</v>
      </c>
      <c r="E247" s="297">
        <v>30014</v>
      </c>
      <c r="F247" s="7" t="s">
        <v>142</v>
      </c>
      <c r="G247" s="7" t="s">
        <v>137</v>
      </c>
      <c r="H247" s="8">
        <v>444474</v>
      </c>
      <c r="I247" s="8">
        <v>125</v>
      </c>
      <c r="J247" s="7" t="s">
        <v>9</v>
      </c>
      <c r="K247" s="7" t="s">
        <v>138</v>
      </c>
      <c r="L247" s="8">
        <v>34</v>
      </c>
      <c r="M247" s="8">
        <v>80693</v>
      </c>
      <c r="N247" s="7"/>
      <c r="O247" s="8">
        <v>8675</v>
      </c>
      <c r="P247" s="7"/>
      <c r="Q247" s="8">
        <v>449</v>
      </c>
      <c r="R247" s="7"/>
      <c r="S247" s="8">
        <v>1774</v>
      </c>
      <c r="T247" s="7"/>
      <c r="U247" s="8">
        <v>0</v>
      </c>
      <c r="V247" s="7"/>
      <c r="W247" s="33">
        <v>91591</v>
      </c>
      <c r="X247" s="7"/>
      <c r="Y247" s="30">
        <v>37.659999999999997</v>
      </c>
      <c r="Z247" s="7"/>
      <c r="AA247" s="30">
        <v>4.4800000000000004</v>
      </c>
      <c r="AB247" s="7"/>
      <c r="AC247" s="30">
        <v>0.43</v>
      </c>
      <c r="AD247" s="7"/>
      <c r="AE247" s="30">
        <v>0.8</v>
      </c>
      <c r="AF247" s="7"/>
      <c r="AG247" s="30">
        <v>0</v>
      </c>
      <c r="AI247" s="32">
        <v>43.37</v>
      </c>
      <c r="AK247" s="7" t="str">
        <f t="shared" si="3"/>
        <v>No</v>
      </c>
    </row>
    <row r="248" spans="1:37">
      <c r="A248" s="7" t="s">
        <v>615</v>
      </c>
      <c r="B248" s="7" t="s">
        <v>271</v>
      </c>
      <c r="C248" s="7" t="s">
        <v>30</v>
      </c>
      <c r="D248" s="302">
        <v>5211</v>
      </c>
      <c r="E248" s="297">
        <v>50211</v>
      </c>
      <c r="F248" s="7" t="s">
        <v>142</v>
      </c>
      <c r="G248" s="7" t="s">
        <v>137</v>
      </c>
      <c r="H248" s="8">
        <v>67821</v>
      </c>
      <c r="I248" s="8">
        <v>125</v>
      </c>
      <c r="J248" s="7" t="s">
        <v>6</v>
      </c>
      <c r="K248" s="7" t="s">
        <v>138</v>
      </c>
      <c r="L248" s="8">
        <v>125</v>
      </c>
      <c r="M248" s="8">
        <v>366221</v>
      </c>
      <c r="N248" s="7"/>
      <c r="O248" s="8">
        <v>38181</v>
      </c>
      <c r="P248" s="7"/>
      <c r="Q248" s="8">
        <v>0</v>
      </c>
      <c r="R248" s="7"/>
      <c r="S248" s="8">
        <v>61607</v>
      </c>
      <c r="T248" s="7"/>
      <c r="U248" s="8">
        <v>0</v>
      </c>
      <c r="V248" s="7"/>
      <c r="W248" s="33">
        <v>466009</v>
      </c>
      <c r="X248" s="7"/>
      <c r="Y248" s="30">
        <v>179</v>
      </c>
      <c r="Z248" s="7"/>
      <c r="AA248" s="30">
        <v>20</v>
      </c>
      <c r="AB248" s="7"/>
      <c r="AC248" s="30">
        <v>0</v>
      </c>
      <c r="AD248" s="7"/>
      <c r="AE248" s="30">
        <v>33</v>
      </c>
      <c r="AF248" s="7"/>
      <c r="AG248" s="30">
        <v>0</v>
      </c>
      <c r="AI248" s="32">
        <v>232</v>
      </c>
      <c r="AK248" s="7" t="str">
        <f t="shared" si="3"/>
        <v>No</v>
      </c>
    </row>
    <row r="249" spans="1:37">
      <c r="A249" s="7" t="s">
        <v>381</v>
      </c>
      <c r="B249" s="7" t="s">
        <v>382</v>
      </c>
      <c r="C249" s="7" t="s">
        <v>63</v>
      </c>
      <c r="D249" s="302">
        <v>4086</v>
      </c>
      <c r="E249" s="297">
        <v>40086</v>
      </c>
      <c r="F249" s="7" t="s">
        <v>142</v>
      </c>
      <c r="G249" s="7" t="s">
        <v>137</v>
      </c>
      <c r="H249" s="8">
        <v>2148346</v>
      </c>
      <c r="I249" s="8">
        <v>124</v>
      </c>
      <c r="J249" s="7" t="s">
        <v>6</v>
      </c>
      <c r="K249" s="7" t="s">
        <v>138</v>
      </c>
      <c r="L249" s="8">
        <v>87</v>
      </c>
      <c r="M249" s="8">
        <v>596728</v>
      </c>
      <c r="N249" s="7"/>
      <c r="O249" s="8">
        <v>287762</v>
      </c>
      <c r="P249" s="7"/>
      <c r="Q249" s="8">
        <v>56863</v>
      </c>
      <c r="R249" s="7"/>
      <c r="S249" s="8">
        <v>166074</v>
      </c>
      <c r="T249" s="7"/>
      <c r="U249" s="8">
        <v>0</v>
      </c>
      <c r="V249" s="7"/>
      <c r="W249" s="33">
        <v>1107427</v>
      </c>
      <c r="X249" s="7"/>
      <c r="Y249" s="30">
        <v>352</v>
      </c>
      <c r="Z249" s="7"/>
      <c r="AA249" s="30">
        <v>166</v>
      </c>
      <c r="AB249" s="7"/>
      <c r="AC249" s="30">
        <v>33</v>
      </c>
      <c r="AD249" s="7"/>
      <c r="AE249" s="30">
        <v>94</v>
      </c>
      <c r="AF249" s="7"/>
      <c r="AG249" s="30">
        <v>0</v>
      </c>
      <c r="AI249" s="32">
        <v>645</v>
      </c>
      <c r="AK249" s="7" t="str">
        <f t="shared" si="3"/>
        <v>No</v>
      </c>
    </row>
    <row r="250" spans="1:37">
      <c r="A250" s="7" t="s">
        <v>381</v>
      </c>
      <c r="B250" s="7" t="s">
        <v>382</v>
      </c>
      <c r="C250" s="7" t="s">
        <v>63</v>
      </c>
      <c r="D250" s="302">
        <v>4086</v>
      </c>
      <c r="E250" s="297">
        <v>40086</v>
      </c>
      <c r="F250" s="7" t="s">
        <v>142</v>
      </c>
      <c r="G250" s="7" t="s">
        <v>137</v>
      </c>
      <c r="H250" s="8">
        <v>2148346</v>
      </c>
      <c r="I250" s="8">
        <v>124</v>
      </c>
      <c r="J250" s="7" t="s">
        <v>9</v>
      </c>
      <c r="K250" s="7" t="s">
        <v>138</v>
      </c>
      <c r="L250" s="8">
        <v>37</v>
      </c>
      <c r="M250" s="8">
        <v>137986</v>
      </c>
      <c r="N250" s="7"/>
      <c r="O250" s="8">
        <v>12726</v>
      </c>
      <c r="P250" s="7"/>
      <c r="Q250" s="8">
        <v>3250</v>
      </c>
      <c r="R250" s="7"/>
      <c r="S250" s="8">
        <v>8585</v>
      </c>
      <c r="T250" s="7"/>
      <c r="U250" s="8">
        <v>0</v>
      </c>
      <c r="V250" s="7"/>
      <c r="W250" s="33">
        <v>162547</v>
      </c>
      <c r="X250" s="7"/>
      <c r="Y250" s="30">
        <v>78</v>
      </c>
      <c r="Z250" s="7"/>
      <c r="AA250" s="30">
        <v>7</v>
      </c>
      <c r="AB250" s="7"/>
      <c r="AC250" s="30">
        <v>2</v>
      </c>
      <c r="AD250" s="7"/>
      <c r="AE250" s="30">
        <v>5</v>
      </c>
      <c r="AF250" s="7"/>
      <c r="AG250" s="30">
        <v>0</v>
      </c>
      <c r="AI250" s="32">
        <v>92</v>
      </c>
      <c r="AK250" s="7" t="str">
        <f t="shared" si="3"/>
        <v>No</v>
      </c>
    </row>
    <row r="251" spans="1:37">
      <c r="A251" s="7" t="s">
        <v>521</v>
      </c>
      <c r="B251" s="7" t="s">
        <v>522</v>
      </c>
      <c r="C251" s="7" t="s">
        <v>34</v>
      </c>
      <c r="D251" s="302">
        <v>4019</v>
      </c>
      <c r="E251" s="297">
        <v>40019</v>
      </c>
      <c r="F251" s="7" t="s">
        <v>142</v>
      </c>
      <c r="G251" s="7" t="s">
        <v>137</v>
      </c>
      <c r="H251" s="8">
        <v>1624827</v>
      </c>
      <c r="I251" s="8">
        <v>123</v>
      </c>
      <c r="J251" s="7" t="s">
        <v>6</v>
      </c>
      <c r="K251" s="7" t="s">
        <v>138</v>
      </c>
      <c r="L251" s="8">
        <v>97</v>
      </c>
      <c r="M251" s="8">
        <v>332284</v>
      </c>
      <c r="N251" s="7"/>
      <c r="O251" s="8">
        <v>60577</v>
      </c>
      <c r="P251" s="7"/>
      <c r="Q251" s="8">
        <v>6170</v>
      </c>
      <c r="R251" s="7"/>
      <c r="S251" s="8">
        <v>27303</v>
      </c>
      <c r="T251" s="7"/>
      <c r="U251" s="8">
        <v>0</v>
      </c>
      <c r="V251" s="7"/>
      <c r="W251" s="33">
        <v>426334</v>
      </c>
      <c r="X251" s="7"/>
      <c r="Y251" s="30">
        <v>170</v>
      </c>
      <c r="Z251" s="7"/>
      <c r="AA251" s="30">
        <v>31</v>
      </c>
      <c r="AB251" s="7"/>
      <c r="AC251" s="30">
        <v>2.8</v>
      </c>
      <c r="AD251" s="7"/>
      <c r="AE251" s="30">
        <v>15.3</v>
      </c>
      <c r="AF251" s="7"/>
      <c r="AG251" s="30">
        <v>0</v>
      </c>
      <c r="AI251" s="32">
        <v>219.1</v>
      </c>
      <c r="AK251" s="7" t="str">
        <f t="shared" si="3"/>
        <v>No</v>
      </c>
    </row>
    <row r="252" spans="1:37">
      <c r="A252" s="7" t="s">
        <v>521</v>
      </c>
      <c r="B252" s="7" t="s">
        <v>522</v>
      </c>
      <c r="C252" s="7" t="s">
        <v>34</v>
      </c>
      <c r="D252" s="302">
        <v>4019</v>
      </c>
      <c r="E252" s="297">
        <v>40019</v>
      </c>
      <c r="F252" s="7" t="s">
        <v>142</v>
      </c>
      <c r="G252" s="7" t="s">
        <v>137</v>
      </c>
      <c r="H252" s="8">
        <v>1624827</v>
      </c>
      <c r="I252" s="8">
        <v>123</v>
      </c>
      <c r="J252" s="7" t="s">
        <v>9</v>
      </c>
      <c r="K252" s="7" t="s">
        <v>138</v>
      </c>
      <c r="L252" s="8">
        <v>26</v>
      </c>
      <c r="M252" s="8">
        <v>82220</v>
      </c>
      <c r="N252" s="7"/>
      <c r="O252" s="8">
        <v>2095</v>
      </c>
      <c r="P252" s="7"/>
      <c r="Q252" s="8">
        <v>1491</v>
      </c>
      <c r="R252" s="7"/>
      <c r="S252" s="8">
        <v>6600</v>
      </c>
      <c r="T252" s="7"/>
      <c r="U252" s="8">
        <v>0</v>
      </c>
      <c r="V252" s="7"/>
      <c r="W252" s="33">
        <v>92406</v>
      </c>
      <c r="X252" s="7"/>
      <c r="Y252" s="30">
        <v>38.5</v>
      </c>
      <c r="Z252" s="7"/>
      <c r="AA252" s="30">
        <v>1.5</v>
      </c>
      <c r="AB252" s="7"/>
      <c r="AC252" s="30">
        <v>0.7</v>
      </c>
      <c r="AD252" s="7"/>
      <c r="AE252" s="30">
        <v>3.7</v>
      </c>
      <c r="AF252" s="7"/>
      <c r="AG252" s="30">
        <v>0</v>
      </c>
      <c r="AI252" s="32">
        <v>44.4</v>
      </c>
      <c r="AK252" s="7" t="str">
        <f t="shared" si="3"/>
        <v>No</v>
      </c>
    </row>
    <row r="253" spans="1:37">
      <c r="A253" s="7" t="s">
        <v>399</v>
      </c>
      <c r="B253" s="7" t="s">
        <v>400</v>
      </c>
      <c r="C253" s="7" t="s">
        <v>12</v>
      </c>
      <c r="D253" s="302">
        <v>9062</v>
      </c>
      <c r="E253" s="297">
        <v>90062</v>
      </c>
      <c r="F253" s="7" t="s">
        <v>142</v>
      </c>
      <c r="G253" s="7" t="s">
        <v>137</v>
      </c>
      <c r="H253" s="8">
        <v>114237</v>
      </c>
      <c r="I253" s="8">
        <v>120</v>
      </c>
      <c r="J253" s="7" t="s">
        <v>13</v>
      </c>
      <c r="K253" s="7" t="s">
        <v>138</v>
      </c>
      <c r="L253" s="8">
        <v>6</v>
      </c>
      <c r="M253" s="8">
        <v>37808</v>
      </c>
      <c r="N253" s="7"/>
      <c r="O253" s="8">
        <v>8463</v>
      </c>
      <c r="P253" s="7"/>
      <c r="Q253" s="8">
        <v>1962</v>
      </c>
      <c r="R253" s="7"/>
      <c r="S253" s="8">
        <v>8264</v>
      </c>
      <c r="T253" s="7"/>
      <c r="U253" s="8">
        <v>0</v>
      </c>
      <c r="V253" s="7"/>
      <c r="W253" s="33">
        <v>56497</v>
      </c>
      <c r="X253" s="7"/>
      <c r="Y253" s="30">
        <v>19.100000000000001</v>
      </c>
      <c r="Z253" s="7"/>
      <c r="AA253" s="30">
        <v>4.5999999999999996</v>
      </c>
      <c r="AB253" s="7"/>
      <c r="AC253" s="30">
        <v>0.9</v>
      </c>
      <c r="AD253" s="7"/>
      <c r="AE253" s="30">
        <v>4.4000000000000004</v>
      </c>
      <c r="AF253" s="7"/>
      <c r="AG253" s="30">
        <v>0</v>
      </c>
      <c r="AI253" s="32">
        <v>29</v>
      </c>
      <c r="AK253" s="7" t="str">
        <f t="shared" si="3"/>
        <v>No</v>
      </c>
    </row>
    <row r="254" spans="1:37">
      <c r="A254" s="7" t="s">
        <v>399</v>
      </c>
      <c r="B254" s="7" t="s">
        <v>400</v>
      </c>
      <c r="C254" s="7" t="s">
        <v>12</v>
      </c>
      <c r="D254" s="302">
        <v>9062</v>
      </c>
      <c r="E254" s="297">
        <v>90062</v>
      </c>
      <c r="F254" s="7" t="s">
        <v>142</v>
      </c>
      <c r="G254" s="7" t="s">
        <v>137</v>
      </c>
      <c r="H254" s="8">
        <v>114237</v>
      </c>
      <c r="I254" s="8">
        <v>120</v>
      </c>
      <c r="J254" s="7" t="s">
        <v>6</v>
      </c>
      <c r="K254" s="7" t="s">
        <v>138</v>
      </c>
      <c r="L254" s="8">
        <v>54</v>
      </c>
      <c r="M254" s="8">
        <v>287682</v>
      </c>
      <c r="N254" s="7"/>
      <c r="O254" s="8">
        <v>64393</v>
      </c>
      <c r="P254" s="7"/>
      <c r="Q254" s="8">
        <v>14928</v>
      </c>
      <c r="R254" s="7"/>
      <c r="S254" s="8">
        <v>62879</v>
      </c>
      <c r="T254" s="7"/>
      <c r="U254" s="8">
        <v>0</v>
      </c>
      <c r="V254" s="7"/>
      <c r="W254" s="33">
        <v>429882</v>
      </c>
      <c r="X254" s="7"/>
      <c r="Y254" s="30">
        <v>144.9</v>
      </c>
      <c r="Z254" s="7"/>
      <c r="AA254" s="30">
        <v>35.4</v>
      </c>
      <c r="AB254" s="7"/>
      <c r="AC254" s="30">
        <v>7.1</v>
      </c>
      <c r="AD254" s="7"/>
      <c r="AE254" s="30">
        <v>33.6</v>
      </c>
      <c r="AF254" s="7"/>
      <c r="AG254" s="30">
        <v>0</v>
      </c>
      <c r="AI254" s="32">
        <v>221</v>
      </c>
      <c r="AK254" s="7" t="str">
        <f t="shared" si="3"/>
        <v>No</v>
      </c>
    </row>
    <row r="255" spans="1:37">
      <c r="A255" s="7" t="s">
        <v>286</v>
      </c>
      <c r="B255" s="7" t="s">
        <v>287</v>
      </c>
      <c r="C255" s="7" t="s">
        <v>61</v>
      </c>
      <c r="D255" s="302">
        <v>3013</v>
      </c>
      <c r="E255" s="297">
        <v>30013</v>
      </c>
      <c r="F255" s="7" t="s">
        <v>142</v>
      </c>
      <c r="G255" s="7" t="s">
        <v>137</v>
      </c>
      <c r="H255" s="8">
        <v>196611</v>
      </c>
      <c r="I255" s="8">
        <v>117</v>
      </c>
      <c r="J255" s="7" t="s">
        <v>6</v>
      </c>
      <c r="K255" s="7" t="s">
        <v>138</v>
      </c>
      <c r="L255" s="8">
        <v>70</v>
      </c>
      <c r="M255" s="8">
        <v>225070</v>
      </c>
      <c r="N255" s="7"/>
      <c r="O255" s="8">
        <v>44170</v>
      </c>
      <c r="P255" s="7"/>
      <c r="Q255" s="8">
        <v>3027</v>
      </c>
      <c r="R255" s="7"/>
      <c r="S255" s="8">
        <v>21187</v>
      </c>
      <c r="T255" s="7"/>
      <c r="U255" s="8">
        <v>0</v>
      </c>
      <c r="V255" s="7"/>
      <c r="W255" s="33">
        <v>293454</v>
      </c>
      <c r="X255" s="7"/>
      <c r="Y255" s="30">
        <v>120</v>
      </c>
      <c r="Z255" s="7"/>
      <c r="AA255" s="30">
        <v>22</v>
      </c>
      <c r="AB255" s="7"/>
      <c r="AC255" s="30">
        <v>2</v>
      </c>
      <c r="AD255" s="7"/>
      <c r="AE255" s="30">
        <v>10</v>
      </c>
      <c r="AF255" s="7"/>
      <c r="AG255" s="30">
        <v>0</v>
      </c>
      <c r="AI255" s="32">
        <v>154</v>
      </c>
      <c r="AK255" s="7" t="str">
        <f t="shared" si="3"/>
        <v>No</v>
      </c>
    </row>
    <row r="256" spans="1:37">
      <c r="A256" s="7" t="s">
        <v>286</v>
      </c>
      <c r="B256" s="7" t="s">
        <v>287</v>
      </c>
      <c r="C256" s="7" t="s">
        <v>61</v>
      </c>
      <c r="D256" s="302">
        <v>3013</v>
      </c>
      <c r="E256" s="297">
        <v>30013</v>
      </c>
      <c r="F256" s="7" t="s">
        <v>142</v>
      </c>
      <c r="G256" s="7" t="s">
        <v>137</v>
      </c>
      <c r="H256" s="8">
        <v>196611</v>
      </c>
      <c r="I256" s="8">
        <v>117</v>
      </c>
      <c r="J256" s="7" t="s">
        <v>9</v>
      </c>
      <c r="K256" s="7" t="s">
        <v>138</v>
      </c>
      <c r="L256" s="8">
        <v>47</v>
      </c>
      <c r="M256" s="8">
        <v>75245</v>
      </c>
      <c r="N256" s="7"/>
      <c r="O256" s="8">
        <v>15656</v>
      </c>
      <c r="P256" s="7"/>
      <c r="Q256" s="8">
        <v>467</v>
      </c>
      <c r="R256" s="7"/>
      <c r="S256" s="8">
        <v>14485</v>
      </c>
      <c r="T256" s="7"/>
      <c r="U256" s="8">
        <v>0</v>
      </c>
      <c r="V256" s="7"/>
      <c r="W256" s="33">
        <v>105853</v>
      </c>
      <c r="X256" s="7"/>
      <c r="Y256" s="30">
        <v>36</v>
      </c>
      <c r="Z256" s="7"/>
      <c r="AA256" s="30">
        <v>6</v>
      </c>
      <c r="AB256" s="7"/>
      <c r="AC256" s="30">
        <v>0.25</v>
      </c>
      <c r="AD256" s="7"/>
      <c r="AE256" s="30">
        <v>7</v>
      </c>
      <c r="AF256" s="7"/>
      <c r="AG256" s="30">
        <v>0</v>
      </c>
      <c r="AI256" s="32">
        <v>49.25</v>
      </c>
      <c r="AK256" s="7" t="str">
        <f t="shared" si="3"/>
        <v>No</v>
      </c>
    </row>
    <row r="257" spans="1:37">
      <c r="A257" s="7" t="s">
        <v>545</v>
      </c>
      <c r="B257" s="7" t="s">
        <v>546</v>
      </c>
      <c r="C257" s="7" t="s">
        <v>73</v>
      </c>
      <c r="D257" s="302">
        <v>21</v>
      </c>
      <c r="E257" s="297">
        <v>21</v>
      </c>
      <c r="F257" s="7" t="s">
        <v>142</v>
      </c>
      <c r="G257" s="7" t="s">
        <v>137</v>
      </c>
      <c r="H257" s="8">
        <v>114473</v>
      </c>
      <c r="I257" s="8">
        <v>114</v>
      </c>
      <c r="J257" s="7" t="s">
        <v>6</v>
      </c>
      <c r="K257" s="7" t="s">
        <v>138</v>
      </c>
      <c r="L257" s="8">
        <v>47</v>
      </c>
      <c r="M257" s="8">
        <v>236108</v>
      </c>
      <c r="N257" s="7"/>
      <c r="O257" s="8">
        <v>34477</v>
      </c>
      <c r="P257" s="7"/>
      <c r="Q257" s="8">
        <v>8734</v>
      </c>
      <c r="R257" s="7"/>
      <c r="S257" s="8">
        <v>34411</v>
      </c>
      <c r="T257" s="7"/>
      <c r="U257" s="8">
        <v>2521</v>
      </c>
      <c r="V257" s="7"/>
      <c r="W257" s="33">
        <v>316251</v>
      </c>
      <c r="X257" s="7"/>
      <c r="Y257" s="30">
        <v>142.08000000000001</v>
      </c>
      <c r="Z257" s="7"/>
      <c r="AA257" s="30">
        <v>18.829999999999998</v>
      </c>
      <c r="AB257" s="7"/>
      <c r="AC257" s="30">
        <v>4.72</v>
      </c>
      <c r="AD257" s="7"/>
      <c r="AE257" s="30">
        <v>18.690000000000001</v>
      </c>
      <c r="AF257" s="7"/>
      <c r="AG257" s="30">
        <v>1.2</v>
      </c>
      <c r="AI257" s="32">
        <v>185.52</v>
      </c>
      <c r="AK257" s="7" t="str">
        <f t="shared" si="3"/>
        <v>No</v>
      </c>
    </row>
    <row r="258" spans="1:37">
      <c r="A258" s="7" t="s">
        <v>545</v>
      </c>
      <c r="B258" s="7" t="s">
        <v>546</v>
      </c>
      <c r="C258" s="7" t="s">
        <v>73</v>
      </c>
      <c r="D258" s="302">
        <v>21</v>
      </c>
      <c r="E258" s="297">
        <v>21</v>
      </c>
      <c r="F258" s="7" t="s">
        <v>142</v>
      </c>
      <c r="G258" s="7" t="s">
        <v>137</v>
      </c>
      <c r="H258" s="8">
        <v>114473</v>
      </c>
      <c r="I258" s="8">
        <v>114</v>
      </c>
      <c r="J258" s="7" t="s">
        <v>9</v>
      </c>
      <c r="K258" s="7" t="s">
        <v>138</v>
      </c>
      <c r="L258" s="8">
        <v>41</v>
      </c>
      <c r="M258" s="8">
        <v>129182</v>
      </c>
      <c r="N258" s="7"/>
      <c r="O258" s="8">
        <v>10091</v>
      </c>
      <c r="P258" s="7"/>
      <c r="Q258" s="8">
        <v>1428</v>
      </c>
      <c r="R258" s="7"/>
      <c r="S258" s="8">
        <v>16547</v>
      </c>
      <c r="T258" s="7"/>
      <c r="U258" s="8">
        <v>0</v>
      </c>
      <c r="V258" s="7"/>
      <c r="W258" s="33">
        <v>157248</v>
      </c>
      <c r="X258" s="7"/>
      <c r="Y258" s="30">
        <v>69.92</v>
      </c>
      <c r="Z258" s="7"/>
      <c r="AA258" s="30">
        <v>5.04</v>
      </c>
      <c r="AB258" s="7"/>
      <c r="AC258" s="30">
        <v>0.74</v>
      </c>
      <c r="AD258" s="7"/>
      <c r="AE258" s="30">
        <v>8.86</v>
      </c>
      <c r="AF258" s="7"/>
      <c r="AG258" s="30">
        <v>0</v>
      </c>
      <c r="AI258" s="32">
        <v>84.56</v>
      </c>
      <c r="AK258" s="7" t="str">
        <f t="shared" ref="AK258:AK321" si="4">IF(AJ258&amp;AH258&amp;AF258&amp;AD258&amp;AB258&amp;Z258&amp;X258&amp;V258&amp;T258&amp;R258&amp;P258&amp;N258&lt;&gt;"","Yes","No")</f>
        <v>No</v>
      </c>
    </row>
    <row r="259" spans="1:37">
      <c r="A259" s="7" t="s">
        <v>545</v>
      </c>
      <c r="B259" s="7" t="s">
        <v>546</v>
      </c>
      <c r="C259" s="7" t="s">
        <v>73</v>
      </c>
      <c r="D259" s="302">
        <v>21</v>
      </c>
      <c r="E259" s="297">
        <v>21</v>
      </c>
      <c r="F259" s="7" t="s">
        <v>142</v>
      </c>
      <c r="G259" s="7" t="s">
        <v>137</v>
      </c>
      <c r="H259" s="8">
        <v>114473</v>
      </c>
      <c r="I259" s="8">
        <v>114</v>
      </c>
      <c r="J259" s="7" t="s">
        <v>7</v>
      </c>
      <c r="K259" s="7" t="s">
        <v>138</v>
      </c>
      <c r="L259" s="8">
        <v>24</v>
      </c>
      <c r="M259" s="8">
        <v>0</v>
      </c>
      <c r="N259" s="7"/>
      <c r="O259" s="8">
        <v>925</v>
      </c>
      <c r="P259" s="7"/>
      <c r="Q259" s="8">
        <v>64</v>
      </c>
      <c r="R259" s="7"/>
      <c r="S259" s="8">
        <v>611</v>
      </c>
      <c r="T259" s="7"/>
      <c r="U259" s="8">
        <v>0</v>
      </c>
      <c r="V259" s="7"/>
      <c r="W259" s="33">
        <v>1600</v>
      </c>
      <c r="X259" s="7"/>
      <c r="Y259" s="30">
        <v>0</v>
      </c>
      <c r="Z259" s="7"/>
      <c r="AA259" s="30">
        <v>0.52</v>
      </c>
      <c r="AB259" s="7"/>
      <c r="AC259" s="30">
        <v>0.04</v>
      </c>
      <c r="AD259" s="7"/>
      <c r="AE259" s="30">
        <v>0.35</v>
      </c>
      <c r="AF259" s="7"/>
      <c r="AG259" s="30">
        <v>0</v>
      </c>
      <c r="AI259" s="32">
        <v>0.91</v>
      </c>
      <c r="AK259" s="7" t="str">
        <f t="shared" si="4"/>
        <v>No</v>
      </c>
    </row>
    <row r="260" spans="1:37">
      <c r="A260" s="7" t="s">
        <v>217</v>
      </c>
      <c r="B260" s="7" t="s">
        <v>218</v>
      </c>
      <c r="C260" s="7" t="s">
        <v>30</v>
      </c>
      <c r="D260" s="302">
        <v>5060</v>
      </c>
      <c r="E260" s="297">
        <v>50060</v>
      </c>
      <c r="F260" s="7" t="s">
        <v>142</v>
      </c>
      <c r="G260" s="7" t="s">
        <v>137</v>
      </c>
      <c r="H260" s="8">
        <v>145361</v>
      </c>
      <c r="I260" s="8">
        <v>113</v>
      </c>
      <c r="J260" s="7" t="s">
        <v>6</v>
      </c>
      <c r="K260" s="7" t="s">
        <v>138</v>
      </c>
      <c r="L260" s="8">
        <v>93</v>
      </c>
      <c r="M260" s="8">
        <v>275912</v>
      </c>
      <c r="N260" s="7"/>
      <c r="O260" s="8">
        <v>71421</v>
      </c>
      <c r="P260" s="7"/>
      <c r="Q260" s="8">
        <v>8749</v>
      </c>
      <c r="R260" s="7"/>
      <c r="S260" s="8">
        <v>29237</v>
      </c>
      <c r="T260" s="7"/>
      <c r="U260" s="8">
        <v>0</v>
      </c>
      <c r="V260" s="7"/>
      <c r="W260" s="33">
        <v>385319</v>
      </c>
      <c r="X260" s="7"/>
      <c r="Y260" s="30">
        <v>151.80000000000001</v>
      </c>
      <c r="Z260" s="7"/>
      <c r="AA260" s="30">
        <v>41.3</v>
      </c>
      <c r="AB260" s="7"/>
      <c r="AC260" s="30">
        <v>4.9000000000000004</v>
      </c>
      <c r="AD260" s="7"/>
      <c r="AE260" s="30">
        <v>15.5</v>
      </c>
      <c r="AF260" s="7"/>
      <c r="AG260" s="30">
        <v>0</v>
      </c>
      <c r="AI260" s="32">
        <v>213.5</v>
      </c>
      <c r="AK260" s="7" t="str">
        <f t="shared" si="4"/>
        <v>No</v>
      </c>
    </row>
    <row r="261" spans="1:37">
      <c r="A261" s="7" t="s">
        <v>523</v>
      </c>
      <c r="B261" s="7" t="s">
        <v>524</v>
      </c>
      <c r="C261" s="7" t="s">
        <v>46</v>
      </c>
      <c r="D261" s="302">
        <v>7002</v>
      </c>
      <c r="E261" s="297">
        <v>70002</v>
      </c>
      <c r="F261" s="7" t="s">
        <v>142</v>
      </c>
      <c r="G261" s="7" t="s">
        <v>137</v>
      </c>
      <c r="H261" s="8">
        <v>725008</v>
      </c>
      <c r="I261" s="8">
        <v>113</v>
      </c>
      <c r="J261" s="7" t="s">
        <v>6</v>
      </c>
      <c r="K261" s="7" t="s">
        <v>138</v>
      </c>
      <c r="L261" s="8">
        <v>88</v>
      </c>
      <c r="M261" s="8">
        <v>332178</v>
      </c>
      <c r="N261" s="7"/>
      <c r="O261" s="8">
        <v>59241</v>
      </c>
      <c r="P261" s="7"/>
      <c r="Q261" s="8">
        <v>23158</v>
      </c>
      <c r="R261" s="7"/>
      <c r="S261" s="8">
        <v>64679</v>
      </c>
      <c r="T261" s="7"/>
      <c r="U261" s="8">
        <v>0</v>
      </c>
      <c r="V261" s="7"/>
      <c r="W261" s="33">
        <v>479256</v>
      </c>
      <c r="X261" s="7"/>
      <c r="Y261" s="30">
        <v>180</v>
      </c>
      <c r="Z261" s="7"/>
      <c r="AA261" s="30">
        <v>32</v>
      </c>
      <c r="AB261" s="7"/>
      <c r="AC261" s="30">
        <v>14</v>
      </c>
      <c r="AD261" s="7"/>
      <c r="AE261" s="30">
        <v>36</v>
      </c>
      <c r="AF261" s="7"/>
      <c r="AG261" s="30">
        <v>0</v>
      </c>
      <c r="AI261" s="32">
        <v>262</v>
      </c>
      <c r="AK261" s="7" t="str">
        <f t="shared" si="4"/>
        <v>No</v>
      </c>
    </row>
    <row r="262" spans="1:37">
      <c r="A262" s="7" t="s">
        <v>217</v>
      </c>
      <c r="B262" s="7" t="s">
        <v>218</v>
      </c>
      <c r="C262" s="7" t="s">
        <v>30</v>
      </c>
      <c r="D262" s="302">
        <v>5060</v>
      </c>
      <c r="E262" s="297">
        <v>50060</v>
      </c>
      <c r="F262" s="7" t="s">
        <v>142</v>
      </c>
      <c r="G262" s="7" t="s">
        <v>137</v>
      </c>
      <c r="H262" s="8">
        <v>145361</v>
      </c>
      <c r="I262" s="8">
        <v>113</v>
      </c>
      <c r="J262" s="7" t="s">
        <v>9</v>
      </c>
      <c r="K262" s="7" t="s">
        <v>138</v>
      </c>
      <c r="L262" s="8">
        <v>8</v>
      </c>
      <c r="M262" s="8">
        <v>17064</v>
      </c>
      <c r="N262" s="7"/>
      <c r="O262" s="8">
        <v>2958</v>
      </c>
      <c r="P262" s="7"/>
      <c r="Q262" s="8">
        <v>620</v>
      </c>
      <c r="R262" s="7"/>
      <c r="S262" s="8">
        <v>2038</v>
      </c>
      <c r="T262" s="7"/>
      <c r="U262" s="8">
        <v>0</v>
      </c>
      <c r="V262" s="7"/>
      <c r="W262" s="33">
        <v>22680</v>
      </c>
      <c r="X262" s="7"/>
      <c r="Y262" s="30">
        <v>8.9600000000000009</v>
      </c>
      <c r="Z262" s="7"/>
      <c r="AA262" s="30">
        <v>1.6</v>
      </c>
      <c r="AB262" s="7"/>
      <c r="AC262" s="30">
        <v>0.23</v>
      </c>
      <c r="AD262" s="7"/>
      <c r="AE262" s="30">
        <v>1.25</v>
      </c>
      <c r="AF262" s="7"/>
      <c r="AG262" s="30">
        <v>0</v>
      </c>
      <c r="AI262" s="32">
        <v>12.04</v>
      </c>
      <c r="AK262" s="7" t="str">
        <f t="shared" si="4"/>
        <v>No</v>
      </c>
    </row>
    <row r="263" spans="1:37">
      <c r="A263" s="7" t="s">
        <v>523</v>
      </c>
      <c r="B263" s="7" t="s">
        <v>524</v>
      </c>
      <c r="C263" s="7" t="s">
        <v>46</v>
      </c>
      <c r="D263" s="302">
        <v>7002</v>
      </c>
      <c r="E263" s="297">
        <v>70002</v>
      </c>
      <c r="F263" s="7" t="s">
        <v>142</v>
      </c>
      <c r="G263" s="7" t="s">
        <v>137</v>
      </c>
      <c r="H263" s="8">
        <v>725008</v>
      </c>
      <c r="I263" s="8">
        <v>113</v>
      </c>
      <c r="J263" s="7" t="s">
        <v>9</v>
      </c>
      <c r="K263" s="7" t="s">
        <v>138</v>
      </c>
      <c r="L263" s="8">
        <v>25</v>
      </c>
      <c r="M263" s="8">
        <v>74986</v>
      </c>
      <c r="N263" s="7"/>
      <c r="O263" s="8">
        <v>3780</v>
      </c>
      <c r="P263" s="7"/>
      <c r="Q263" s="8">
        <v>0</v>
      </c>
      <c r="R263" s="7"/>
      <c r="S263" s="8">
        <v>0</v>
      </c>
      <c r="T263" s="7"/>
      <c r="U263" s="8">
        <v>0</v>
      </c>
      <c r="V263" s="7"/>
      <c r="W263" s="33">
        <v>78766</v>
      </c>
      <c r="X263" s="7"/>
      <c r="Y263" s="30">
        <v>40</v>
      </c>
      <c r="Z263" s="7"/>
      <c r="AA263" s="30">
        <v>2</v>
      </c>
      <c r="AB263" s="7"/>
      <c r="AC263" s="30">
        <v>0</v>
      </c>
      <c r="AD263" s="7"/>
      <c r="AE263" s="30">
        <v>0</v>
      </c>
      <c r="AF263" s="7"/>
      <c r="AG263" s="30">
        <v>0</v>
      </c>
      <c r="AI263" s="32">
        <v>42</v>
      </c>
      <c r="AK263" s="7" t="str">
        <f t="shared" si="4"/>
        <v>No</v>
      </c>
    </row>
    <row r="264" spans="1:37">
      <c r="A264" s="7" t="s">
        <v>264</v>
      </c>
      <c r="B264" s="7" t="s">
        <v>265</v>
      </c>
      <c r="C264" s="7" t="s">
        <v>68</v>
      </c>
      <c r="D264" s="302">
        <v>6051</v>
      </c>
      <c r="E264" s="297">
        <v>60051</v>
      </c>
      <c r="F264" s="7" t="s">
        <v>142</v>
      </c>
      <c r="G264" s="7" t="s">
        <v>137</v>
      </c>
      <c r="H264" s="8">
        <v>320069</v>
      </c>
      <c r="I264" s="8">
        <v>112</v>
      </c>
      <c r="J264" s="7" t="s">
        <v>6</v>
      </c>
      <c r="K264" s="7" t="s">
        <v>138</v>
      </c>
      <c r="L264" s="8">
        <v>58</v>
      </c>
      <c r="M264" s="8">
        <v>328685</v>
      </c>
      <c r="N264" s="7"/>
      <c r="O264" s="8">
        <v>75884</v>
      </c>
      <c r="P264" s="7"/>
      <c r="Q264" s="8">
        <v>29357</v>
      </c>
      <c r="R264" s="7"/>
      <c r="S264" s="8">
        <v>58372</v>
      </c>
      <c r="T264" s="7"/>
      <c r="U264" s="8">
        <v>0</v>
      </c>
      <c r="V264" s="7"/>
      <c r="W264" s="33">
        <v>492298</v>
      </c>
      <c r="X264" s="7"/>
      <c r="Y264" s="30">
        <v>131.5</v>
      </c>
      <c r="Z264" s="7"/>
      <c r="AA264" s="30">
        <v>39.14</v>
      </c>
      <c r="AB264" s="7"/>
      <c r="AC264" s="30">
        <v>15</v>
      </c>
      <c r="AD264" s="7"/>
      <c r="AE264" s="30">
        <v>31.79</v>
      </c>
      <c r="AF264" s="7"/>
      <c r="AG264" s="30">
        <v>0</v>
      </c>
      <c r="AI264" s="32">
        <v>217.43</v>
      </c>
      <c r="AK264" s="7" t="str">
        <f t="shared" si="4"/>
        <v>No</v>
      </c>
    </row>
    <row r="265" spans="1:37">
      <c r="A265" s="7" t="s">
        <v>264</v>
      </c>
      <c r="B265" s="7" t="s">
        <v>265</v>
      </c>
      <c r="C265" s="7" t="s">
        <v>68</v>
      </c>
      <c r="D265" s="302">
        <v>6051</v>
      </c>
      <c r="E265" s="297">
        <v>60051</v>
      </c>
      <c r="F265" s="7" t="s">
        <v>142</v>
      </c>
      <c r="G265" s="7" t="s">
        <v>137</v>
      </c>
      <c r="H265" s="8">
        <v>320069</v>
      </c>
      <c r="I265" s="8">
        <v>112</v>
      </c>
      <c r="J265" s="7" t="s">
        <v>9</v>
      </c>
      <c r="K265" s="7" t="s">
        <v>138</v>
      </c>
      <c r="L265" s="8">
        <v>1</v>
      </c>
      <c r="M265" s="8">
        <v>2785</v>
      </c>
      <c r="N265" s="7"/>
      <c r="O265" s="8">
        <v>51</v>
      </c>
      <c r="P265" s="7"/>
      <c r="Q265" s="8">
        <v>21</v>
      </c>
      <c r="R265" s="7"/>
      <c r="S265" s="8">
        <v>484</v>
      </c>
      <c r="T265" s="7"/>
      <c r="U265" s="8">
        <v>0</v>
      </c>
      <c r="V265" s="7"/>
      <c r="W265" s="33">
        <v>3341</v>
      </c>
      <c r="X265" s="7"/>
      <c r="Y265" s="30">
        <v>1.02</v>
      </c>
      <c r="Z265" s="7"/>
      <c r="AA265" s="30">
        <v>0.03</v>
      </c>
      <c r="AB265" s="7"/>
      <c r="AC265" s="30">
        <v>0.01</v>
      </c>
      <c r="AD265" s="7"/>
      <c r="AE265" s="30">
        <v>0.26</v>
      </c>
      <c r="AF265" s="7"/>
      <c r="AG265" s="30">
        <v>0</v>
      </c>
      <c r="AI265" s="32">
        <v>1.32</v>
      </c>
      <c r="AK265" s="7" t="str">
        <f t="shared" si="4"/>
        <v>No</v>
      </c>
    </row>
    <row r="266" spans="1:37">
      <c r="A266" s="7" t="s">
        <v>995</v>
      </c>
      <c r="B266" s="7" t="s">
        <v>354</v>
      </c>
      <c r="C266" s="7" t="s">
        <v>26</v>
      </c>
      <c r="D266" s="302">
        <v>4028</v>
      </c>
      <c r="E266" s="297">
        <v>40028</v>
      </c>
      <c r="F266" s="7" t="s">
        <v>140</v>
      </c>
      <c r="G266" s="7" t="s">
        <v>137</v>
      </c>
      <c r="H266" s="8">
        <v>530290</v>
      </c>
      <c r="I266" s="8">
        <v>111</v>
      </c>
      <c r="J266" s="7" t="s">
        <v>6</v>
      </c>
      <c r="K266" s="7" t="s">
        <v>138</v>
      </c>
      <c r="L266" s="8">
        <v>48</v>
      </c>
      <c r="M266" s="8">
        <v>275259</v>
      </c>
      <c r="N266" s="7"/>
      <c r="O266" s="8">
        <v>28121</v>
      </c>
      <c r="P266" s="7"/>
      <c r="Q266" s="8">
        <v>10900</v>
      </c>
      <c r="R266" s="7"/>
      <c r="S266" s="8">
        <v>21406</v>
      </c>
      <c r="T266" s="7"/>
      <c r="U266" s="8">
        <v>0</v>
      </c>
      <c r="V266" s="7"/>
      <c r="W266" s="33">
        <v>335686</v>
      </c>
      <c r="X266" s="7"/>
      <c r="Y266" s="30">
        <v>149.80000000000001</v>
      </c>
      <c r="Z266" s="7"/>
      <c r="AA266" s="30">
        <v>15.86</v>
      </c>
      <c r="AB266" s="7"/>
      <c r="AC266" s="30">
        <v>5.7</v>
      </c>
      <c r="AD266" s="7"/>
      <c r="AE266" s="30">
        <v>12.73</v>
      </c>
      <c r="AF266" s="7"/>
      <c r="AG266" s="30">
        <v>0</v>
      </c>
      <c r="AI266" s="32">
        <v>184.09</v>
      </c>
      <c r="AK266" s="7" t="str">
        <f t="shared" si="4"/>
        <v>No</v>
      </c>
    </row>
    <row r="267" spans="1:37">
      <c r="A267" s="7" t="s">
        <v>995</v>
      </c>
      <c r="B267" s="7" t="s">
        <v>354</v>
      </c>
      <c r="C267" s="7" t="s">
        <v>26</v>
      </c>
      <c r="D267" s="302">
        <v>4028</v>
      </c>
      <c r="E267" s="297">
        <v>40028</v>
      </c>
      <c r="F267" s="7" t="s">
        <v>140</v>
      </c>
      <c r="G267" s="7" t="s">
        <v>137</v>
      </c>
      <c r="H267" s="8">
        <v>530290</v>
      </c>
      <c r="I267" s="8">
        <v>111</v>
      </c>
      <c r="J267" s="7" t="s">
        <v>9</v>
      </c>
      <c r="K267" s="7" t="s">
        <v>138</v>
      </c>
      <c r="L267" s="8">
        <v>41</v>
      </c>
      <c r="M267" s="8">
        <v>120488</v>
      </c>
      <c r="N267" s="7"/>
      <c r="O267" s="8">
        <v>17979</v>
      </c>
      <c r="P267" s="7"/>
      <c r="Q267" s="8">
        <v>656</v>
      </c>
      <c r="R267" s="7"/>
      <c r="S267" s="8">
        <v>9889</v>
      </c>
      <c r="T267" s="7"/>
      <c r="U267" s="8">
        <v>0</v>
      </c>
      <c r="V267" s="7"/>
      <c r="W267" s="33">
        <v>149012</v>
      </c>
      <c r="X267" s="7"/>
      <c r="Y267" s="30">
        <v>66</v>
      </c>
      <c r="Z267" s="7"/>
      <c r="AA267" s="30">
        <v>10.14</v>
      </c>
      <c r="AB267" s="7"/>
      <c r="AC267" s="30">
        <v>0.3</v>
      </c>
      <c r="AD267" s="7"/>
      <c r="AE267" s="30">
        <v>5.47</v>
      </c>
      <c r="AF267" s="7"/>
      <c r="AG267" s="30">
        <v>0</v>
      </c>
      <c r="AI267" s="32">
        <v>81.91</v>
      </c>
      <c r="AK267" s="7" t="str">
        <f t="shared" si="4"/>
        <v>No</v>
      </c>
    </row>
    <row r="268" spans="1:37">
      <c r="A268" s="7" t="s">
        <v>215</v>
      </c>
      <c r="B268" s="7" t="s">
        <v>216</v>
      </c>
      <c r="C268" s="7" t="s">
        <v>61</v>
      </c>
      <c r="D268" s="302">
        <v>3054</v>
      </c>
      <c r="E268" s="297">
        <v>30054</v>
      </c>
      <c r="F268" s="7" t="s">
        <v>142</v>
      </c>
      <c r="G268" s="7" t="s">
        <v>137</v>
      </c>
      <c r="H268" s="8">
        <v>87454</v>
      </c>
      <c r="I268" s="8">
        <v>110</v>
      </c>
      <c r="J268" s="7" t="s">
        <v>6</v>
      </c>
      <c r="K268" s="7" t="s">
        <v>138</v>
      </c>
      <c r="L268" s="8">
        <v>62</v>
      </c>
      <c r="M268" s="8">
        <v>253227</v>
      </c>
      <c r="N268" s="7"/>
      <c r="O268" s="8">
        <v>32264</v>
      </c>
      <c r="P268" s="7"/>
      <c r="Q268" s="8">
        <v>14337</v>
      </c>
      <c r="R268" s="7"/>
      <c r="S268" s="8">
        <v>34874</v>
      </c>
      <c r="T268" s="7"/>
      <c r="U268" s="8">
        <v>0</v>
      </c>
      <c r="V268" s="7"/>
      <c r="W268" s="33">
        <v>334702</v>
      </c>
      <c r="X268" s="7"/>
      <c r="Y268" s="30">
        <v>148.71</v>
      </c>
      <c r="Z268" s="7"/>
      <c r="AA268" s="30">
        <v>19.489999999999998</v>
      </c>
      <c r="AB268" s="7"/>
      <c r="AC268" s="30">
        <v>8.92</v>
      </c>
      <c r="AD268" s="7"/>
      <c r="AE268" s="30">
        <v>21.83</v>
      </c>
      <c r="AF268" s="7"/>
      <c r="AG268" s="30">
        <v>0</v>
      </c>
      <c r="AI268" s="32">
        <v>198.95</v>
      </c>
      <c r="AK268" s="7" t="str">
        <f t="shared" si="4"/>
        <v>No</v>
      </c>
    </row>
    <row r="269" spans="1:37">
      <c r="A269" s="7" t="s">
        <v>215</v>
      </c>
      <c r="B269" s="7" t="s">
        <v>216</v>
      </c>
      <c r="C269" s="7" t="s">
        <v>61</v>
      </c>
      <c r="D269" s="302">
        <v>3054</v>
      </c>
      <c r="E269" s="297">
        <v>30054</v>
      </c>
      <c r="F269" s="7" t="s">
        <v>142</v>
      </c>
      <c r="G269" s="7" t="s">
        <v>137</v>
      </c>
      <c r="H269" s="8">
        <v>87454</v>
      </c>
      <c r="I269" s="8">
        <v>110</v>
      </c>
      <c r="J269" s="7" t="s">
        <v>7</v>
      </c>
      <c r="K269" s="7" t="s">
        <v>138</v>
      </c>
      <c r="L269" s="8">
        <v>38</v>
      </c>
      <c r="M269" s="8">
        <v>353</v>
      </c>
      <c r="N269" s="7"/>
      <c r="O269" s="8">
        <v>1741</v>
      </c>
      <c r="P269" s="7"/>
      <c r="Q269" s="8">
        <v>342</v>
      </c>
      <c r="R269" s="7"/>
      <c r="S269" s="8">
        <v>3078</v>
      </c>
      <c r="T269" s="7"/>
      <c r="U269" s="8">
        <v>0</v>
      </c>
      <c r="V269" s="7"/>
      <c r="W269" s="33">
        <v>5514</v>
      </c>
      <c r="X269" s="7"/>
      <c r="Y269" s="30">
        <v>0.2</v>
      </c>
      <c r="Z269" s="7"/>
      <c r="AA269" s="30">
        <v>1.08</v>
      </c>
      <c r="AB269" s="7"/>
      <c r="AC269" s="30">
        <v>0.2</v>
      </c>
      <c r="AD269" s="7"/>
      <c r="AE269" s="30">
        <v>2.77</v>
      </c>
      <c r="AF269" s="7"/>
      <c r="AG269" s="30">
        <v>0</v>
      </c>
      <c r="AI269" s="32">
        <v>4.25</v>
      </c>
      <c r="AK269" s="7" t="str">
        <f t="shared" si="4"/>
        <v>No</v>
      </c>
    </row>
    <row r="270" spans="1:37">
      <c r="A270" s="7" t="s">
        <v>996</v>
      </c>
      <c r="B270" s="7" t="s">
        <v>150</v>
      </c>
      <c r="C270" s="7" t="s">
        <v>37</v>
      </c>
      <c r="D270" s="302">
        <v>3085</v>
      </c>
      <c r="E270" s="297">
        <v>30085</v>
      </c>
      <c r="F270" s="7" t="s">
        <v>140</v>
      </c>
      <c r="G270" s="7" t="s">
        <v>137</v>
      </c>
      <c r="H270" s="8">
        <v>4586770</v>
      </c>
      <c r="I270" s="8">
        <v>109</v>
      </c>
      <c r="J270" s="7" t="s">
        <v>9</v>
      </c>
      <c r="K270" s="7" t="s">
        <v>138</v>
      </c>
      <c r="L270" s="8">
        <v>31</v>
      </c>
      <c r="M270" s="8">
        <v>57113</v>
      </c>
      <c r="N270" s="7"/>
      <c r="O270" s="8">
        <v>3068</v>
      </c>
      <c r="P270" s="7"/>
      <c r="Q270" s="8">
        <v>1886</v>
      </c>
      <c r="R270" s="7"/>
      <c r="S270" s="8">
        <v>18791</v>
      </c>
      <c r="T270" s="7"/>
      <c r="U270" s="8">
        <v>0</v>
      </c>
      <c r="V270" s="7"/>
      <c r="W270" s="33">
        <v>80858</v>
      </c>
      <c r="X270" s="7"/>
      <c r="Y270" s="30">
        <v>41</v>
      </c>
      <c r="Z270" s="7"/>
      <c r="AA270" s="30">
        <v>2.2000000000000002</v>
      </c>
      <c r="AB270" s="7"/>
      <c r="AC270" s="30">
        <v>1.1000000000000001</v>
      </c>
      <c r="AD270" s="7"/>
      <c r="AE270" s="30">
        <v>10.199999999999999</v>
      </c>
      <c r="AF270" s="7"/>
      <c r="AG270" s="30">
        <v>0</v>
      </c>
      <c r="AI270" s="32">
        <v>54.5</v>
      </c>
      <c r="AK270" s="7" t="str">
        <f t="shared" si="4"/>
        <v>No</v>
      </c>
    </row>
    <row r="271" spans="1:37">
      <c r="A271" s="7" t="s">
        <v>519</v>
      </c>
      <c r="B271" s="7" t="s">
        <v>520</v>
      </c>
      <c r="C271" s="7" t="s">
        <v>34</v>
      </c>
      <c r="D271" s="302">
        <v>4017</v>
      </c>
      <c r="E271" s="297">
        <v>40017</v>
      </c>
      <c r="F271" s="7" t="s">
        <v>142</v>
      </c>
      <c r="G271" s="7" t="s">
        <v>137</v>
      </c>
      <c r="H271" s="8">
        <v>290263</v>
      </c>
      <c r="I271" s="8">
        <v>108</v>
      </c>
      <c r="J271" s="7" t="s">
        <v>6</v>
      </c>
      <c r="K271" s="7" t="s">
        <v>138</v>
      </c>
      <c r="L271" s="8">
        <v>52</v>
      </c>
      <c r="M271" s="8">
        <v>266548</v>
      </c>
      <c r="N271" s="7"/>
      <c r="O271" s="8">
        <v>69589</v>
      </c>
      <c r="P271" s="7"/>
      <c r="Q271" s="8">
        <v>7840</v>
      </c>
      <c r="R271" s="7"/>
      <c r="S271" s="8">
        <v>31566</v>
      </c>
      <c r="T271" s="7"/>
      <c r="U271" s="8">
        <v>0</v>
      </c>
      <c r="V271" s="7"/>
      <c r="W271" s="33">
        <v>375543</v>
      </c>
      <c r="X271" s="7"/>
      <c r="Y271" s="30">
        <v>138</v>
      </c>
      <c r="Z271" s="7"/>
      <c r="AA271" s="30">
        <v>39</v>
      </c>
      <c r="AB271" s="7"/>
      <c r="AC271" s="30">
        <v>6</v>
      </c>
      <c r="AD271" s="7"/>
      <c r="AE271" s="30">
        <v>17</v>
      </c>
      <c r="AF271" s="7"/>
      <c r="AG271" s="30">
        <v>0</v>
      </c>
      <c r="AI271" s="32">
        <v>200</v>
      </c>
      <c r="AK271" s="7" t="str">
        <f t="shared" si="4"/>
        <v>No</v>
      </c>
    </row>
    <row r="272" spans="1:37">
      <c r="A272" s="7" t="s">
        <v>997</v>
      </c>
      <c r="B272" s="7" t="s">
        <v>398</v>
      </c>
      <c r="C272" s="7" t="s">
        <v>12</v>
      </c>
      <c r="D272" s="302">
        <v>9041</v>
      </c>
      <c r="E272" s="297">
        <v>90041</v>
      </c>
      <c r="F272" s="7" t="s">
        <v>140</v>
      </c>
      <c r="G272" s="7" t="s">
        <v>137</v>
      </c>
      <c r="H272" s="8">
        <v>12150996</v>
      </c>
      <c r="I272" s="8">
        <v>107</v>
      </c>
      <c r="J272" s="7" t="s">
        <v>6</v>
      </c>
      <c r="K272" s="7" t="s">
        <v>138</v>
      </c>
      <c r="L272" s="8">
        <v>62</v>
      </c>
      <c r="M272" s="8">
        <v>208077</v>
      </c>
      <c r="N272" s="7"/>
      <c r="O272" s="8">
        <v>52151</v>
      </c>
      <c r="P272" s="7"/>
      <c r="Q272" s="8">
        <v>10999</v>
      </c>
      <c r="R272" s="7"/>
      <c r="S272" s="8">
        <v>16535</v>
      </c>
      <c r="T272" s="7"/>
      <c r="U272" s="8">
        <v>0</v>
      </c>
      <c r="V272" s="7"/>
      <c r="W272" s="33">
        <v>287762</v>
      </c>
      <c r="X272" s="7"/>
      <c r="Y272" s="30">
        <v>112</v>
      </c>
      <c r="Z272" s="7"/>
      <c r="AA272" s="30">
        <v>29</v>
      </c>
      <c r="AB272" s="7"/>
      <c r="AC272" s="30">
        <v>7</v>
      </c>
      <c r="AD272" s="7"/>
      <c r="AE272" s="30">
        <v>10</v>
      </c>
      <c r="AF272" s="7"/>
      <c r="AG272" s="30">
        <v>0</v>
      </c>
      <c r="AI272" s="32">
        <v>158</v>
      </c>
      <c r="AK272" s="7" t="str">
        <f t="shared" si="4"/>
        <v>No</v>
      </c>
    </row>
    <row r="273" spans="1:37">
      <c r="A273" s="7" t="s">
        <v>998</v>
      </c>
      <c r="B273" s="7" t="s">
        <v>229</v>
      </c>
      <c r="C273" s="7" t="s">
        <v>70</v>
      </c>
      <c r="D273" s="302">
        <v>3071</v>
      </c>
      <c r="E273" s="297">
        <v>30071</v>
      </c>
      <c r="F273" s="7" t="s">
        <v>140</v>
      </c>
      <c r="G273" s="7" t="s">
        <v>137</v>
      </c>
      <c r="H273" s="8">
        <v>4586770</v>
      </c>
      <c r="I273" s="8">
        <v>105</v>
      </c>
      <c r="J273" s="7" t="s">
        <v>6</v>
      </c>
      <c r="K273" s="7" t="s">
        <v>138</v>
      </c>
      <c r="L273" s="8">
        <v>72</v>
      </c>
      <c r="M273" s="8">
        <v>289922</v>
      </c>
      <c r="N273" s="7"/>
      <c r="O273" s="8">
        <v>46592</v>
      </c>
      <c r="P273" s="7"/>
      <c r="Q273" s="8">
        <v>1888</v>
      </c>
      <c r="R273" s="7"/>
      <c r="S273" s="8">
        <v>28635</v>
      </c>
      <c r="T273" s="7"/>
      <c r="U273" s="8">
        <v>0</v>
      </c>
      <c r="V273" s="7"/>
      <c r="W273" s="33">
        <v>367037</v>
      </c>
      <c r="X273" s="7"/>
      <c r="Y273" s="30">
        <v>142</v>
      </c>
      <c r="Z273" s="7"/>
      <c r="AA273" s="30">
        <v>27</v>
      </c>
      <c r="AB273" s="7"/>
      <c r="AC273" s="30">
        <v>1</v>
      </c>
      <c r="AD273" s="7"/>
      <c r="AE273" s="30">
        <v>17</v>
      </c>
      <c r="AF273" s="7"/>
      <c r="AG273" s="30">
        <v>0</v>
      </c>
      <c r="AI273" s="32">
        <v>187</v>
      </c>
      <c r="AK273" s="7" t="str">
        <f t="shared" si="4"/>
        <v>No</v>
      </c>
    </row>
    <row r="274" spans="1:37">
      <c r="A274" s="7" t="s">
        <v>471</v>
      </c>
      <c r="B274" s="7" t="s">
        <v>472</v>
      </c>
      <c r="C274" s="7" t="s">
        <v>12</v>
      </c>
      <c r="D274" s="302">
        <v>9006</v>
      </c>
      <c r="E274" s="297">
        <v>90006</v>
      </c>
      <c r="F274" s="7" t="s">
        <v>142</v>
      </c>
      <c r="G274" s="7" t="s">
        <v>137</v>
      </c>
      <c r="H274" s="8">
        <v>163703</v>
      </c>
      <c r="I274" s="8">
        <v>105</v>
      </c>
      <c r="J274" s="7" t="s">
        <v>6</v>
      </c>
      <c r="K274" s="7" t="s">
        <v>138</v>
      </c>
      <c r="L274" s="8">
        <v>64</v>
      </c>
      <c r="M274" s="8">
        <v>281968</v>
      </c>
      <c r="N274" s="7"/>
      <c r="O274" s="8">
        <v>54082</v>
      </c>
      <c r="P274" s="7"/>
      <c r="Q274" s="8">
        <v>24958</v>
      </c>
      <c r="R274" s="7"/>
      <c r="S274" s="8">
        <v>88949</v>
      </c>
      <c r="T274" s="7"/>
      <c r="U274" s="8">
        <v>620</v>
      </c>
      <c r="V274" s="7"/>
      <c r="W274" s="33">
        <v>450577</v>
      </c>
      <c r="X274" s="7"/>
      <c r="Y274" s="30">
        <v>149.1</v>
      </c>
      <c r="Z274" s="7"/>
      <c r="AA274" s="30">
        <v>28.4</v>
      </c>
      <c r="AB274" s="7"/>
      <c r="AC274" s="30">
        <v>13.1</v>
      </c>
      <c r="AD274" s="7"/>
      <c r="AE274" s="30">
        <v>47.3</v>
      </c>
      <c r="AF274" s="7"/>
      <c r="AG274" s="30">
        <v>0.3</v>
      </c>
      <c r="AI274" s="32">
        <v>238.2</v>
      </c>
      <c r="AK274" s="7" t="str">
        <f t="shared" si="4"/>
        <v>No</v>
      </c>
    </row>
    <row r="275" spans="1:37">
      <c r="A275" s="7" t="s">
        <v>471</v>
      </c>
      <c r="B275" s="7" t="s">
        <v>472</v>
      </c>
      <c r="C275" s="7" t="s">
        <v>12</v>
      </c>
      <c r="D275" s="302">
        <v>9006</v>
      </c>
      <c r="E275" s="297">
        <v>90006</v>
      </c>
      <c r="F275" s="7" t="s">
        <v>142</v>
      </c>
      <c r="G275" s="7" t="s">
        <v>137</v>
      </c>
      <c r="H275" s="8">
        <v>163703</v>
      </c>
      <c r="I275" s="8">
        <v>105</v>
      </c>
      <c r="J275" s="7" t="s">
        <v>9</v>
      </c>
      <c r="K275" s="7" t="s">
        <v>138</v>
      </c>
      <c r="L275" s="8">
        <v>29</v>
      </c>
      <c r="M275" s="8">
        <v>74120</v>
      </c>
      <c r="N275" s="7"/>
      <c r="O275" s="8">
        <v>3707</v>
      </c>
      <c r="P275" s="7"/>
      <c r="Q275" s="8">
        <v>365</v>
      </c>
      <c r="R275" s="7"/>
      <c r="S275" s="8">
        <v>11486</v>
      </c>
      <c r="T275" s="7"/>
      <c r="U275" s="8">
        <v>0</v>
      </c>
      <c r="V275" s="7"/>
      <c r="W275" s="33">
        <v>89678</v>
      </c>
      <c r="X275" s="7"/>
      <c r="Y275" s="30">
        <v>37.299999999999997</v>
      </c>
      <c r="Z275" s="7"/>
      <c r="AA275" s="30">
        <v>2</v>
      </c>
      <c r="AB275" s="7"/>
      <c r="AC275" s="30">
        <v>0.2</v>
      </c>
      <c r="AD275" s="7"/>
      <c r="AE275" s="30">
        <v>6</v>
      </c>
      <c r="AF275" s="7"/>
      <c r="AG275" s="30">
        <v>0</v>
      </c>
      <c r="AI275" s="32">
        <v>45.5</v>
      </c>
      <c r="AK275" s="7" t="str">
        <f t="shared" si="4"/>
        <v>No</v>
      </c>
    </row>
    <row r="276" spans="1:37">
      <c r="A276" s="7" t="s">
        <v>471</v>
      </c>
      <c r="B276" s="7" t="s">
        <v>472</v>
      </c>
      <c r="C276" s="7" t="s">
        <v>12</v>
      </c>
      <c r="D276" s="302">
        <v>9006</v>
      </c>
      <c r="E276" s="297">
        <v>90006</v>
      </c>
      <c r="F276" s="7" t="s">
        <v>142</v>
      </c>
      <c r="G276" s="7" t="s">
        <v>137</v>
      </c>
      <c r="H276" s="8">
        <v>163703</v>
      </c>
      <c r="I276" s="8">
        <v>105</v>
      </c>
      <c r="J276" s="7" t="s">
        <v>13</v>
      </c>
      <c r="K276" s="7" t="s">
        <v>138</v>
      </c>
      <c r="L276" s="8">
        <v>12</v>
      </c>
      <c r="M276" s="8">
        <v>35636</v>
      </c>
      <c r="N276" s="7"/>
      <c r="O276" s="8">
        <v>7392</v>
      </c>
      <c r="P276" s="7"/>
      <c r="Q276" s="8">
        <v>3154</v>
      </c>
      <c r="R276" s="7"/>
      <c r="S276" s="8">
        <v>11241</v>
      </c>
      <c r="T276" s="7"/>
      <c r="U276" s="8">
        <v>78</v>
      </c>
      <c r="V276" s="7"/>
      <c r="W276" s="33">
        <v>57501</v>
      </c>
      <c r="X276" s="7"/>
      <c r="Y276" s="30">
        <v>18.899999999999999</v>
      </c>
      <c r="Z276" s="7"/>
      <c r="AA276" s="30">
        <v>3.9</v>
      </c>
      <c r="AB276" s="7"/>
      <c r="AC276" s="30">
        <v>1.7</v>
      </c>
      <c r="AD276" s="7"/>
      <c r="AE276" s="30">
        <v>6</v>
      </c>
      <c r="AF276" s="7"/>
      <c r="AG276" s="30">
        <v>0.04</v>
      </c>
      <c r="AI276" s="32">
        <v>30.54</v>
      </c>
      <c r="AK276" s="7" t="str">
        <f t="shared" si="4"/>
        <v>No</v>
      </c>
    </row>
    <row r="277" spans="1:37">
      <c r="A277" s="7" t="s">
        <v>571</v>
      </c>
      <c r="B277" s="7" t="s">
        <v>572</v>
      </c>
      <c r="C277" s="7" t="s">
        <v>68</v>
      </c>
      <c r="D277" s="302">
        <v>6101</v>
      </c>
      <c r="E277" s="297">
        <v>60101</v>
      </c>
      <c r="F277" s="7" t="s">
        <v>142</v>
      </c>
      <c r="G277" s="7" t="s">
        <v>137</v>
      </c>
      <c r="H277" s="8">
        <v>366174</v>
      </c>
      <c r="I277" s="8">
        <v>104</v>
      </c>
      <c r="J277" s="7" t="s">
        <v>6</v>
      </c>
      <c r="K277" s="7" t="s">
        <v>138</v>
      </c>
      <c r="L277" s="8">
        <v>52</v>
      </c>
      <c r="M277" s="8">
        <v>172971</v>
      </c>
      <c r="N277" s="7"/>
      <c r="O277" s="8">
        <v>29031</v>
      </c>
      <c r="P277" s="7"/>
      <c r="Q277" s="8">
        <v>1684</v>
      </c>
      <c r="R277" s="7"/>
      <c r="S277" s="8">
        <v>36334</v>
      </c>
      <c r="T277" s="7"/>
      <c r="U277" s="8">
        <v>0</v>
      </c>
      <c r="V277" s="7"/>
      <c r="W277" s="33">
        <v>240020</v>
      </c>
      <c r="X277" s="7"/>
      <c r="Y277" s="30">
        <v>85.93</v>
      </c>
      <c r="Z277" s="7"/>
      <c r="AA277" s="30">
        <v>13.82</v>
      </c>
      <c r="AB277" s="7"/>
      <c r="AC277" s="30">
        <v>0.86</v>
      </c>
      <c r="AD277" s="7"/>
      <c r="AE277" s="30">
        <v>20.88</v>
      </c>
      <c r="AF277" s="7"/>
      <c r="AG277" s="30">
        <v>0</v>
      </c>
      <c r="AI277" s="32">
        <v>121.49</v>
      </c>
      <c r="AK277" s="7" t="str">
        <f t="shared" si="4"/>
        <v>No</v>
      </c>
    </row>
    <row r="278" spans="1:37">
      <c r="A278" s="7" t="s">
        <v>571</v>
      </c>
      <c r="B278" s="7" t="s">
        <v>572</v>
      </c>
      <c r="C278" s="7" t="s">
        <v>68</v>
      </c>
      <c r="D278" s="302">
        <v>6101</v>
      </c>
      <c r="E278" s="297">
        <v>60101</v>
      </c>
      <c r="F278" s="7" t="s">
        <v>142</v>
      </c>
      <c r="G278" s="7" t="s">
        <v>137</v>
      </c>
      <c r="H278" s="8">
        <v>366174</v>
      </c>
      <c r="I278" s="8">
        <v>104</v>
      </c>
      <c r="J278" s="7" t="s">
        <v>9</v>
      </c>
      <c r="K278" s="7" t="s">
        <v>138</v>
      </c>
      <c r="L278" s="8">
        <v>10</v>
      </c>
      <c r="M278" s="8">
        <v>43522</v>
      </c>
      <c r="N278" s="7"/>
      <c r="O278" s="8">
        <v>4589</v>
      </c>
      <c r="P278" s="7"/>
      <c r="Q278" s="8">
        <v>271</v>
      </c>
      <c r="R278" s="7"/>
      <c r="S278" s="8">
        <v>5372</v>
      </c>
      <c r="T278" s="7"/>
      <c r="U278" s="8">
        <v>0</v>
      </c>
      <c r="V278" s="7"/>
      <c r="W278" s="33">
        <v>53754</v>
      </c>
      <c r="X278" s="7"/>
      <c r="Y278" s="30">
        <v>21.07</v>
      </c>
      <c r="Z278" s="7"/>
      <c r="AA278" s="30">
        <v>2.1800000000000002</v>
      </c>
      <c r="AB278" s="7"/>
      <c r="AC278" s="30">
        <v>0.14000000000000001</v>
      </c>
      <c r="AD278" s="7"/>
      <c r="AE278" s="30">
        <v>3.09</v>
      </c>
      <c r="AF278" s="7"/>
      <c r="AG278" s="30">
        <v>0</v>
      </c>
      <c r="AI278" s="32">
        <v>26.48</v>
      </c>
      <c r="AK278" s="7" t="str">
        <f t="shared" si="4"/>
        <v>No</v>
      </c>
    </row>
    <row r="279" spans="1:37">
      <c r="A279" s="7" t="s">
        <v>181</v>
      </c>
      <c r="B279" s="7" t="s">
        <v>182</v>
      </c>
      <c r="C279" s="7" t="s">
        <v>8</v>
      </c>
      <c r="D279" s="302">
        <v>4042</v>
      </c>
      <c r="E279" s="297">
        <v>40042</v>
      </c>
      <c r="F279" s="7" t="s">
        <v>142</v>
      </c>
      <c r="G279" s="7" t="s">
        <v>137</v>
      </c>
      <c r="H279" s="8">
        <v>749495</v>
      </c>
      <c r="I279" s="8">
        <v>99</v>
      </c>
      <c r="J279" s="7" t="s">
        <v>6</v>
      </c>
      <c r="K279" s="7" t="s">
        <v>138</v>
      </c>
      <c r="L279" s="8">
        <v>70</v>
      </c>
      <c r="M279" s="8">
        <v>340821</v>
      </c>
      <c r="N279" s="7"/>
      <c r="O279" s="8">
        <v>94115</v>
      </c>
      <c r="P279" s="7"/>
      <c r="Q279" s="8">
        <v>11659</v>
      </c>
      <c r="R279" s="7"/>
      <c r="S279" s="8">
        <v>78142</v>
      </c>
      <c r="T279" s="7"/>
      <c r="U279" s="8">
        <v>0</v>
      </c>
      <c r="V279" s="7"/>
      <c r="W279" s="33">
        <v>524737</v>
      </c>
      <c r="X279" s="7"/>
      <c r="Y279" s="30">
        <v>144</v>
      </c>
      <c r="Z279" s="7"/>
      <c r="AA279" s="30">
        <v>53</v>
      </c>
      <c r="AB279" s="7"/>
      <c r="AC279" s="30">
        <v>7</v>
      </c>
      <c r="AD279" s="7"/>
      <c r="AE279" s="30">
        <v>41</v>
      </c>
      <c r="AF279" s="7"/>
      <c r="AG279" s="30">
        <v>0</v>
      </c>
      <c r="AI279" s="32">
        <v>245</v>
      </c>
      <c r="AK279" s="7" t="str">
        <f t="shared" si="4"/>
        <v>No</v>
      </c>
    </row>
    <row r="280" spans="1:37">
      <c r="A280" s="7" t="s">
        <v>551</v>
      </c>
      <c r="B280" s="7" t="s">
        <v>552</v>
      </c>
      <c r="C280" s="7" t="s">
        <v>36</v>
      </c>
      <c r="D280" s="302">
        <v>1014</v>
      </c>
      <c r="E280" s="297">
        <v>10014</v>
      </c>
      <c r="F280" s="7" t="s">
        <v>142</v>
      </c>
      <c r="G280" s="7" t="s">
        <v>137</v>
      </c>
      <c r="H280" s="8">
        <v>486514</v>
      </c>
      <c r="I280" s="8">
        <v>99</v>
      </c>
      <c r="J280" s="7" t="s">
        <v>6</v>
      </c>
      <c r="K280" s="7" t="s">
        <v>138</v>
      </c>
      <c r="L280" s="8">
        <v>41</v>
      </c>
      <c r="M280" s="8">
        <v>223926</v>
      </c>
      <c r="N280" s="7"/>
      <c r="O280" s="8">
        <v>54161</v>
      </c>
      <c r="P280" s="7"/>
      <c r="Q280" s="8">
        <v>10540</v>
      </c>
      <c r="R280" s="7"/>
      <c r="S280" s="8">
        <v>27674</v>
      </c>
      <c r="T280" s="7"/>
      <c r="U280" s="8">
        <v>0</v>
      </c>
      <c r="V280" s="7"/>
      <c r="W280" s="33">
        <v>316301</v>
      </c>
      <c r="X280" s="7"/>
      <c r="Y280" s="30">
        <v>90.1</v>
      </c>
      <c r="Z280" s="7"/>
      <c r="AA280" s="30">
        <v>23.8</v>
      </c>
      <c r="AB280" s="7"/>
      <c r="AC280" s="30">
        <v>5.7</v>
      </c>
      <c r="AD280" s="7"/>
      <c r="AE280" s="30">
        <v>14.2</v>
      </c>
      <c r="AF280" s="7"/>
      <c r="AG280" s="30">
        <v>0</v>
      </c>
      <c r="AI280" s="32">
        <v>133.80000000000001</v>
      </c>
      <c r="AK280" s="7" t="str">
        <f t="shared" si="4"/>
        <v>No</v>
      </c>
    </row>
    <row r="281" spans="1:37">
      <c r="A281" s="7" t="s">
        <v>181</v>
      </c>
      <c r="B281" s="7" t="s">
        <v>182</v>
      </c>
      <c r="C281" s="7" t="s">
        <v>8</v>
      </c>
      <c r="D281" s="302">
        <v>4042</v>
      </c>
      <c r="E281" s="297">
        <v>40042</v>
      </c>
      <c r="F281" s="7" t="s">
        <v>142</v>
      </c>
      <c r="G281" s="7" t="s">
        <v>137</v>
      </c>
      <c r="H281" s="8">
        <v>749495</v>
      </c>
      <c r="I281" s="8">
        <v>99</v>
      </c>
      <c r="J281" s="7" t="s">
        <v>9</v>
      </c>
      <c r="K281" s="7" t="s">
        <v>138</v>
      </c>
      <c r="L281" s="8">
        <v>29</v>
      </c>
      <c r="M281" s="8">
        <v>105301</v>
      </c>
      <c r="N281" s="7"/>
      <c r="O281" s="8">
        <v>11632</v>
      </c>
      <c r="P281" s="7"/>
      <c r="Q281" s="8">
        <v>2915</v>
      </c>
      <c r="R281" s="7"/>
      <c r="S281" s="8">
        <v>10656</v>
      </c>
      <c r="T281" s="7"/>
      <c r="U281" s="8">
        <v>0</v>
      </c>
      <c r="V281" s="7"/>
      <c r="W281" s="33">
        <v>130504</v>
      </c>
      <c r="X281" s="7"/>
      <c r="Y281" s="30">
        <v>44</v>
      </c>
      <c r="Z281" s="7"/>
      <c r="AA281" s="30">
        <v>7</v>
      </c>
      <c r="AB281" s="7"/>
      <c r="AC281" s="30">
        <v>2</v>
      </c>
      <c r="AD281" s="7"/>
      <c r="AE281" s="30">
        <v>6</v>
      </c>
      <c r="AF281" s="7"/>
      <c r="AG281" s="30">
        <v>0</v>
      </c>
      <c r="AI281" s="32">
        <v>59</v>
      </c>
      <c r="AK281" s="7" t="str">
        <f t="shared" si="4"/>
        <v>No</v>
      </c>
    </row>
    <row r="282" spans="1:37">
      <c r="A282" s="7" t="s">
        <v>551</v>
      </c>
      <c r="B282" s="7" t="s">
        <v>552</v>
      </c>
      <c r="C282" s="7" t="s">
        <v>36</v>
      </c>
      <c r="D282" s="302">
        <v>1014</v>
      </c>
      <c r="E282" s="297">
        <v>10014</v>
      </c>
      <c r="F282" s="7" t="s">
        <v>142</v>
      </c>
      <c r="G282" s="7" t="s">
        <v>137</v>
      </c>
      <c r="H282" s="8">
        <v>486514</v>
      </c>
      <c r="I282" s="8">
        <v>99</v>
      </c>
      <c r="J282" s="7" t="s">
        <v>9</v>
      </c>
      <c r="K282" s="7" t="s">
        <v>138</v>
      </c>
      <c r="L282" s="8">
        <v>10</v>
      </c>
      <c r="M282" s="8">
        <v>28985</v>
      </c>
      <c r="N282" s="7"/>
      <c r="O282" s="8">
        <v>6625</v>
      </c>
      <c r="P282" s="7"/>
      <c r="Q282" s="8">
        <v>487</v>
      </c>
      <c r="R282" s="7"/>
      <c r="S282" s="8">
        <v>4128</v>
      </c>
      <c r="T282" s="7"/>
      <c r="U282" s="8">
        <v>0</v>
      </c>
      <c r="V282" s="7"/>
      <c r="W282" s="33">
        <v>40225</v>
      </c>
      <c r="X282" s="7"/>
      <c r="Y282" s="30">
        <v>12.5</v>
      </c>
      <c r="Z282" s="7"/>
      <c r="AA282" s="30">
        <v>2.9</v>
      </c>
      <c r="AB282" s="7"/>
      <c r="AC282" s="30">
        <v>0.3</v>
      </c>
      <c r="AD282" s="7"/>
      <c r="AE282" s="30">
        <v>2.2000000000000002</v>
      </c>
      <c r="AF282" s="7"/>
      <c r="AG282" s="30">
        <v>0</v>
      </c>
      <c r="AI282" s="32">
        <v>17.899999999999999</v>
      </c>
      <c r="AK282" s="7" t="str">
        <f t="shared" si="4"/>
        <v>No</v>
      </c>
    </row>
    <row r="283" spans="1:37">
      <c r="A283" s="7" t="s">
        <v>261</v>
      </c>
      <c r="B283" s="7" t="s">
        <v>260</v>
      </c>
      <c r="C283" s="7" t="s">
        <v>22</v>
      </c>
      <c r="D283" s="302">
        <v>1055</v>
      </c>
      <c r="E283" s="297">
        <v>10055</v>
      </c>
      <c r="F283" s="7" t="s">
        <v>136</v>
      </c>
      <c r="G283" s="7" t="s">
        <v>137</v>
      </c>
      <c r="H283" s="8">
        <v>562839</v>
      </c>
      <c r="I283" s="8">
        <v>98</v>
      </c>
      <c r="J283" s="7" t="s">
        <v>6</v>
      </c>
      <c r="K283" s="7" t="s">
        <v>138</v>
      </c>
      <c r="L283" s="8">
        <v>98</v>
      </c>
      <c r="M283" s="8">
        <v>501172</v>
      </c>
      <c r="N283" s="7"/>
      <c r="O283" s="8">
        <v>114370</v>
      </c>
      <c r="P283" s="7"/>
      <c r="Q283" s="8">
        <v>19913</v>
      </c>
      <c r="R283" s="7"/>
      <c r="S283" s="8">
        <v>47819</v>
      </c>
      <c r="T283" s="7"/>
      <c r="U283" s="8">
        <v>0</v>
      </c>
      <c r="V283" s="7"/>
      <c r="W283" s="33">
        <v>683274</v>
      </c>
      <c r="X283" s="7"/>
      <c r="Y283" s="30">
        <v>231</v>
      </c>
      <c r="Z283" s="7"/>
      <c r="AA283" s="30">
        <v>56</v>
      </c>
      <c r="AB283" s="7"/>
      <c r="AC283" s="30">
        <v>10</v>
      </c>
      <c r="AD283" s="7"/>
      <c r="AE283" s="30">
        <v>25</v>
      </c>
      <c r="AF283" s="7"/>
      <c r="AG283" s="30">
        <v>0</v>
      </c>
      <c r="AI283" s="32">
        <v>322</v>
      </c>
      <c r="AK283" s="7" t="str">
        <f t="shared" si="4"/>
        <v>No</v>
      </c>
    </row>
    <row r="284" spans="1:37">
      <c r="A284" s="7" t="s">
        <v>497</v>
      </c>
      <c r="B284" s="7" t="s">
        <v>498</v>
      </c>
      <c r="C284" s="7" t="s">
        <v>48</v>
      </c>
      <c r="D284" s="302">
        <v>2128</v>
      </c>
      <c r="E284" s="297">
        <v>20128</v>
      </c>
      <c r="F284" s="7" t="s">
        <v>149</v>
      </c>
      <c r="G284" s="7" t="s">
        <v>137</v>
      </c>
      <c r="H284" s="8">
        <v>18351295</v>
      </c>
      <c r="I284" s="8">
        <v>98</v>
      </c>
      <c r="J284" s="7" t="s">
        <v>13</v>
      </c>
      <c r="K284" s="7" t="s">
        <v>138</v>
      </c>
      <c r="L284" s="8">
        <v>98</v>
      </c>
      <c r="M284" s="8">
        <v>266859</v>
      </c>
      <c r="N284" s="7"/>
      <c r="O284" s="8">
        <v>101281</v>
      </c>
      <c r="P284" s="7"/>
      <c r="Q284" s="8">
        <v>0</v>
      </c>
      <c r="R284" s="7"/>
      <c r="S284" s="8">
        <v>38471</v>
      </c>
      <c r="T284" s="7"/>
      <c r="U284" s="8">
        <v>0</v>
      </c>
      <c r="V284" s="7"/>
      <c r="W284" s="33">
        <v>406611</v>
      </c>
      <c r="X284" s="7"/>
      <c r="Y284" s="30">
        <v>174</v>
      </c>
      <c r="Z284" s="7"/>
      <c r="AA284" s="30">
        <v>37</v>
      </c>
      <c r="AB284" s="7"/>
      <c r="AC284" s="30">
        <v>0</v>
      </c>
      <c r="AD284" s="7"/>
      <c r="AE284" s="30">
        <v>13</v>
      </c>
      <c r="AF284" s="7"/>
      <c r="AG284" s="30">
        <v>0</v>
      </c>
      <c r="AI284" s="32">
        <v>224</v>
      </c>
      <c r="AK284" s="7" t="str">
        <f t="shared" si="4"/>
        <v>No</v>
      </c>
    </row>
    <row r="285" spans="1:37">
      <c r="A285" s="7" t="s">
        <v>999</v>
      </c>
      <c r="B285" s="7" t="s">
        <v>220</v>
      </c>
      <c r="C285" s="7" t="s">
        <v>44</v>
      </c>
      <c r="D285" s="302">
        <v>4228</v>
      </c>
      <c r="E285" s="297">
        <v>40228</v>
      </c>
      <c r="F285" s="7" t="s">
        <v>140</v>
      </c>
      <c r="G285" s="7" t="s">
        <v>137</v>
      </c>
      <c r="H285" s="8">
        <v>1249442</v>
      </c>
      <c r="I285" s="8">
        <v>98</v>
      </c>
      <c r="J285" s="7" t="s">
        <v>9</v>
      </c>
      <c r="K285" s="7" t="s">
        <v>138</v>
      </c>
      <c r="L285" s="8">
        <v>22</v>
      </c>
      <c r="M285" s="8">
        <v>49166</v>
      </c>
      <c r="N285" s="7"/>
      <c r="O285" s="8">
        <v>0</v>
      </c>
      <c r="P285" s="7"/>
      <c r="Q285" s="8">
        <v>0</v>
      </c>
      <c r="R285" s="7"/>
      <c r="S285" s="8">
        <v>43152</v>
      </c>
      <c r="T285" s="7"/>
      <c r="U285" s="8">
        <v>0</v>
      </c>
      <c r="V285" s="7"/>
      <c r="W285" s="33">
        <v>92318</v>
      </c>
      <c r="X285" s="7"/>
      <c r="Y285" s="30">
        <v>27</v>
      </c>
      <c r="Z285" s="7"/>
      <c r="AA285" s="30">
        <v>0</v>
      </c>
      <c r="AB285" s="7"/>
      <c r="AC285" s="30">
        <v>0</v>
      </c>
      <c r="AD285" s="7"/>
      <c r="AE285" s="30">
        <v>24</v>
      </c>
      <c r="AF285" s="7"/>
      <c r="AG285" s="30">
        <v>0</v>
      </c>
      <c r="AI285" s="32">
        <v>51</v>
      </c>
      <c r="AK285" s="7" t="str">
        <f t="shared" si="4"/>
        <v>No</v>
      </c>
    </row>
    <row r="286" spans="1:37">
      <c r="A286" s="7" t="s">
        <v>500</v>
      </c>
      <c r="B286" s="7" t="s">
        <v>501</v>
      </c>
      <c r="C286" s="7" t="s">
        <v>12</v>
      </c>
      <c r="D286" s="302">
        <v>9079</v>
      </c>
      <c r="E286" s="297">
        <v>90079</v>
      </c>
      <c r="F286" s="7" t="s">
        <v>142</v>
      </c>
      <c r="G286" s="7" t="s">
        <v>137</v>
      </c>
      <c r="H286" s="8">
        <v>345580</v>
      </c>
      <c r="I286" s="8">
        <v>96</v>
      </c>
      <c r="J286" s="7" t="s">
        <v>6</v>
      </c>
      <c r="K286" s="7" t="s">
        <v>138</v>
      </c>
      <c r="L286" s="8">
        <v>57</v>
      </c>
      <c r="M286" s="8">
        <v>317257</v>
      </c>
      <c r="N286" s="7"/>
      <c r="O286" s="8">
        <v>54876</v>
      </c>
      <c r="P286" s="7"/>
      <c r="Q286" s="8">
        <v>22296</v>
      </c>
      <c r="R286" s="7"/>
      <c r="S286" s="8">
        <v>93403</v>
      </c>
      <c r="T286" s="7"/>
      <c r="U286" s="8">
        <v>0</v>
      </c>
      <c r="V286" s="7"/>
      <c r="W286" s="33">
        <v>487832</v>
      </c>
      <c r="X286" s="7"/>
      <c r="Y286" s="30">
        <v>154.72999999999999</v>
      </c>
      <c r="Z286" s="7"/>
      <c r="AA286" s="30">
        <v>30.45</v>
      </c>
      <c r="AB286" s="7"/>
      <c r="AC286" s="30">
        <v>11.35</v>
      </c>
      <c r="AD286" s="7"/>
      <c r="AE286" s="30">
        <v>51.44</v>
      </c>
      <c r="AF286" s="7"/>
      <c r="AG286" s="30">
        <v>0</v>
      </c>
      <c r="AI286" s="32">
        <v>247.97</v>
      </c>
      <c r="AK286" s="7" t="str">
        <f t="shared" si="4"/>
        <v>No</v>
      </c>
    </row>
    <row r="287" spans="1:37">
      <c r="A287" s="7" t="s">
        <v>500</v>
      </c>
      <c r="B287" s="7" t="s">
        <v>501</v>
      </c>
      <c r="C287" s="7" t="s">
        <v>12</v>
      </c>
      <c r="D287" s="302">
        <v>9079</v>
      </c>
      <c r="E287" s="297">
        <v>90079</v>
      </c>
      <c r="F287" s="7" t="s">
        <v>142</v>
      </c>
      <c r="G287" s="7" t="s">
        <v>137</v>
      </c>
      <c r="H287" s="8">
        <v>345580</v>
      </c>
      <c r="I287" s="8">
        <v>96</v>
      </c>
      <c r="J287" s="7" t="s">
        <v>9</v>
      </c>
      <c r="K287" s="7" t="s">
        <v>138</v>
      </c>
      <c r="L287" s="8">
        <v>30</v>
      </c>
      <c r="M287" s="8">
        <v>124153</v>
      </c>
      <c r="N287" s="7"/>
      <c r="O287" s="8">
        <v>14922</v>
      </c>
      <c r="P287" s="7"/>
      <c r="Q287" s="8">
        <v>3069</v>
      </c>
      <c r="R287" s="7"/>
      <c r="S287" s="8">
        <v>6345</v>
      </c>
      <c r="T287" s="7"/>
      <c r="U287" s="8">
        <v>0</v>
      </c>
      <c r="V287" s="7"/>
      <c r="W287" s="33">
        <v>148489</v>
      </c>
      <c r="X287" s="7"/>
      <c r="Y287" s="30">
        <v>62.27</v>
      </c>
      <c r="Z287" s="7"/>
      <c r="AA287" s="30">
        <v>8.5500000000000007</v>
      </c>
      <c r="AB287" s="7"/>
      <c r="AC287" s="30">
        <v>1.65</v>
      </c>
      <c r="AD287" s="7"/>
      <c r="AE287" s="30">
        <v>3.56</v>
      </c>
      <c r="AF287" s="7"/>
      <c r="AG287" s="30">
        <v>0</v>
      </c>
      <c r="AI287" s="32">
        <v>76.03</v>
      </c>
      <c r="AK287" s="7" t="str">
        <f t="shared" si="4"/>
        <v>No</v>
      </c>
    </row>
    <row r="288" spans="1:37">
      <c r="A288" s="7" t="s">
        <v>1000</v>
      </c>
      <c r="B288" s="7" t="s">
        <v>443</v>
      </c>
      <c r="C288" s="7" t="s">
        <v>21</v>
      </c>
      <c r="D288" s="302">
        <v>8109</v>
      </c>
      <c r="E288" s="297">
        <v>80109</v>
      </c>
      <c r="F288" s="7" t="s">
        <v>196</v>
      </c>
      <c r="G288" s="7" t="s">
        <v>137</v>
      </c>
      <c r="H288" s="8">
        <v>2374203</v>
      </c>
      <c r="I288" s="8">
        <v>95</v>
      </c>
      <c r="J288" s="7" t="s">
        <v>7</v>
      </c>
      <c r="K288" s="7" t="s">
        <v>138</v>
      </c>
      <c r="L288" s="8">
        <v>95</v>
      </c>
      <c r="M288" s="8">
        <v>0</v>
      </c>
      <c r="N288" s="7"/>
      <c r="O288" s="8">
        <v>0</v>
      </c>
      <c r="P288" s="7"/>
      <c r="Q288" s="8">
        <v>0</v>
      </c>
      <c r="R288" s="7"/>
      <c r="S288" s="8">
        <v>6434</v>
      </c>
      <c r="T288" s="7"/>
      <c r="U288" s="8">
        <v>0</v>
      </c>
      <c r="V288" s="7"/>
      <c r="W288" s="33">
        <v>6434</v>
      </c>
      <c r="X288" s="7"/>
      <c r="Y288" s="30">
        <v>0</v>
      </c>
      <c r="Z288" s="7"/>
      <c r="AA288" s="30">
        <v>0</v>
      </c>
      <c r="AB288" s="7"/>
      <c r="AC288" s="30">
        <v>0</v>
      </c>
      <c r="AD288" s="7"/>
      <c r="AE288" s="30">
        <v>3</v>
      </c>
      <c r="AF288" s="7"/>
      <c r="AG288" s="30">
        <v>0</v>
      </c>
      <c r="AI288" s="32">
        <v>3</v>
      </c>
      <c r="AK288" s="7" t="str">
        <f t="shared" si="4"/>
        <v>No</v>
      </c>
    </row>
    <row r="289" spans="1:37">
      <c r="A289" s="7" t="s">
        <v>1001</v>
      </c>
      <c r="B289" s="7" t="s">
        <v>227</v>
      </c>
      <c r="C289" s="7" t="s">
        <v>68</v>
      </c>
      <c r="D289" s="302">
        <v>6010</v>
      </c>
      <c r="E289" s="297">
        <v>60010</v>
      </c>
      <c r="F289" s="7" t="s">
        <v>140</v>
      </c>
      <c r="G289" s="7" t="s">
        <v>137</v>
      </c>
      <c r="H289" s="8">
        <v>237356</v>
      </c>
      <c r="I289" s="8">
        <v>94</v>
      </c>
      <c r="J289" s="7" t="s">
        <v>6</v>
      </c>
      <c r="K289" s="7" t="s">
        <v>138</v>
      </c>
      <c r="L289" s="8">
        <v>65</v>
      </c>
      <c r="M289" s="8">
        <v>148632</v>
      </c>
      <c r="N289" s="7"/>
      <c r="O289" s="8">
        <v>54869</v>
      </c>
      <c r="P289" s="7"/>
      <c r="Q289" s="8">
        <v>5216</v>
      </c>
      <c r="R289" s="7"/>
      <c r="S289" s="8">
        <v>16851</v>
      </c>
      <c r="T289" s="7"/>
      <c r="U289" s="8">
        <v>0</v>
      </c>
      <c r="V289" s="7"/>
      <c r="W289" s="33">
        <v>225568</v>
      </c>
      <c r="X289" s="7"/>
      <c r="Y289" s="30">
        <v>77</v>
      </c>
      <c r="Z289" s="7"/>
      <c r="AA289" s="30">
        <v>28.75</v>
      </c>
      <c r="AB289" s="7"/>
      <c r="AC289" s="30">
        <v>2.75</v>
      </c>
      <c r="AD289" s="7"/>
      <c r="AE289" s="30">
        <v>9</v>
      </c>
      <c r="AF289" s="7"/>
      <c r="AG289" s="30">
        <v>0</v>
      </c>
      <c r="AI289" s="32">
        <v>117.5</v>
      </c>
      <c r="AK289" s="7" t="str">
        <f t="shared" si="4"/>
        <v>No</v>
      </c>
    </row>
    <row r="290" spans="1:37">
      <c r="A290" s="7" t="s">
        <v>1001</v>
      </c>
      <c r="B290" s="7" t="s">
        <v>227</v>
      </c>
      <c r="C290" s="7" t="s">
        <v>68</v>
      </c>
      <c r="D290" s="302">
        <v>6010</v>
      </c>
      <c r="E290" s="297">
        <v>60010</v>
      </c>
      <c r="F290" s="7" t="s">
        <v>140</v>
      </c>
      <c r="G290" s="7" t="s">
        <v>137</v>
      </c>
      <c r="H290" s="8">
        <v>237356</v>
      </c>
      <c r="I290" s="8">
        <v>94</v>
      </c>
      <c r="J290" s="7" t="s">
        <v>9</v>
      </c>
      <c r="K290" s="7" t="s">
        <v>138</v>
      </c>
      <c r="L290" s="8">
        <v>29</v>
      </c>
      <c r="M290" s="8">
        <v>59394</v>
      </c>
      <c r="N290" s="7"/>
      <c r="O290" s="8">
        <v>15841</v>
      </c>
      <c r="P290" s="7"/>
      <c r="Q290" s="8">
        <v>2545</v>
      </c>
      <c r="R290" s="7"/>
      <c r="S290" s="8">
        <v>5933</v>
      </c>
      <c r="T290" s="7"/>
      <c r="U290" s="8">
        <v>0</v>
      </c>
      <c r="V290" s="7"/>
      <c r="W290" s="33">
        <v>83713</v>
      </c>
      <c r="X290" s="7"/>
      <c r="Y290" s="30">
        <v>30</v>
      </c>
      <c r="Z290" s="7"/>
      <c r="AA290" s="30">
        <v>8.25</v>
      </c>
      <c r="AB290" s="7"/>
      <c r="AC290" s="30">
        <v>1.25</v>
      </c>
      <c r="AD290" s="7"/>
      <c r="AE290" s="30">
        <v>3</v>
      </c>
      <c r="AF290" s="7"/>
      <c r="AG290" s="30">
        <v>0</v>
      </c>
      <c r="AI290" s="32">
        <v>42.5</v>
      </c>
      <c r="AK290" s="7" t="str">
        <f t="shared" si="4"/>
        <v>No</v>
      </c>
    </row>
    <row r="291" spans="1:37">
      <c r="A291" s="7" t="s">
        <v>467</v>
      </c>
      <c r="B291" s="7" t="s">
        <v>468</v>
      </c>
      <c r="C291" s="7" t="s">
        <v>12</v>
      </c>
      <c r="D291" s="302">
        <v>9020</v>
      </c>
      <c r="E291" s="297">
        <v>90020</v>
      </c>
      <c r="F291" s="7" t="s">
        <v>142</v>
      </c>
      <c r="G291" s="7" t="s">
        <v>137</v>
      </c>
      <c r="H291" s="8">
        <v>195861</v>
      </c>
      <c r="I291" s="8">
        <v>93</v>
      </c>
      <c r="J291" s="7" t="s">
        <v>6</v>
      </c>
      <c r="K291" s="7" t="s">
        <v>138</v>
      </c>
      <c r="L291" s="8">
        <v>93</v>
      </c>
      <c r="M291" s="8">
        <v>332784</v>
      </c>
      <c r="N291" s="7"/>
      <c r="O291" s="8">
        <v>36665</v>
      </c>
      <c r="P291" s="7"/>
      <c r="Q291" s="8">
        <v>5432</v>
      </c>
      <c r="R291" s="7"/>
      <c r="S291" s="8">
        <v>29976</v>
      </c>
      <c r="T291" s="7"/>
      <c r="U291" s="8">
        <v>693</v>
      </c>
      <c r="V291" s="7"/>
      <c r="W291" s="33">
        <v>405550</v>
      </c>
      <c r="X291" s="7"/>
      <c r="Y291" s="30">
        <v>163</v>
      </c>
      <c r="Z291" s="7"/>
      <c r="AA291" s="30">
        <v>19.7</v>
      </c>
      <c r="AB291" s="7"/>
      <c r="AC291" s="30">
        <v>3</v>
      </c>
      <c r="AD291" s="7"/>
      <c r="AE291" s="30">
        <v>17</v>
      </c>
      <c r="AF291" s="7"/>
      <c r="AG291" s="30">
        <v>0.3</v>
      </c>
      <c r="AI291" s="32">
        <v>203</v>
      </c>
      <c r="AK291" s="7" t="str">
        <f t="shared" si="4"/>
        <v>No</v>
      </c>
    </row>
    <row r="292" spans="1:37">
      <c r="A292" s="7" t="s">
        <v>1002</v>
      </c>
      <c r="B292" s="7" t="s">
        <v>219</v>
      </c>
      <c r="C292" s="7" t="s">
        <v>44</v>
      </c>
      <c r="D292" s="302">
        <v>4051</v>
      </c>
      <c r="E292" s="297">
        <v>40051</v>
      </c>
      <c r="F292" s="7" t="s">
        <v>140</v>
      </c>
      <c r="G292" s="7" t="s">
        <v>137</v>
      </c>
      <c r="H292" s="8">
        <v>347602</v>
      </c>
      <c r="I292" s="8">
        <v>93</v>
      </c>
      <c r="J292" s="7" t="s">
        <v>6</v>
      </c>
      <c r="K292" s="7" t="s">
        <v>138</v>
      </c>
      <c r="L292" s="8">
        <v>79</v>
      </c>
      <c r="M292" s="8">
        <v>285191</v>
      </c>
      <c r="N292" s="7"/>
      <c r="O292" s="8">
        <v>51599</v>
      </c>
      <c r="P292" s="7"/>
      <c r="Q292" s="8">
        <v>2204</v>
      </c>
      <c r="R292" s="7"/>
      <c r="S292" s="8">
        <v>26137</v>
      </c>
      <c r="T292" s="7"/>
      <c r="U292" s="8">
        <v>0</v>
      </c>
      <c r="V292" s="7"/>
      <c r="W292" s="33">
        <v>365131</v>
      </c>
      <c r="X292" s="7"/>
      <c r="Y292" s="30">
        <v>133</v>
      </c>
      <c r="Z292" s="7"/>
      <c r="AA292" s="30">
        <v>24.36</v>
      </c>
      <c r="AB292" s="7"/>
      <c r="AC292" s="30">
        <v>1</v>
      </c>
      <c r="AD292" s="7"/>
      <c r="AE292" s="30">
        <v>12</v>
      </c>
      <c r="AF292" s="7"/>
      <c r="AG292" s="30">
        <v>0</v>
      </c>
      <c r="AI292" s="32">
        <v>170.36</v>
      </c>
      <c r="AK292" s="7" t="str">
        <f t="shared" si="4"/>
        <v>No</v>
      </c>
    </row>
    <row r="293" spans="1:37">
      <c r="A293" s="7" t="s">
        <v>1002</v>
      </c>
      <c r="B293" s="7" t="s">
        <v>219</v>
      </c>
      <c r="C293" s="7" t="s">
        <v>44</v>
      </c>
      <c r="D293" s="302">
        <v>4051</v>
      </c>
      <c r="E293" s="297">
        <v>40051</v>
      </c>
      <c r="F293" s="7" t="s">
        <v>140</v>
      </c>
      <c r="G293" s="7" t="s">
        <v>137</v>
      </c>
      <c r="H293" s="8">
        <v>347602</v>
      </c>
      <c r="I293" s="8">
        <v>93</v>
      </c>
      <c r="J293" s="7" t="s">
        <v>9</v>
      </c>
      <c r="K293" s="7" t="s">
        <v>138</v>
      </c>
      <c r="L293" s="8">
        <v>14</v>
      </c>
      <c r="M293" s="8">
        <v>51810</v>
      </c>
      <c r="N293" s="7"/>
      <c r="O293" s="8">
        <v>9857</v>
      </c>
      <c r="P293" s="7"/>
      <c r="Q293" s="8">
        <v>181</v>
      </c>
      <c r="R293" s="7"/>
      <c r="S293" s="8">
        <v>5145</v>
      </c>
      <c r="T293" s="7"/>
      <c r="U293" s="8">
        <v>0</v>
      </c>
      <c r="V293" s="7"/>
      <c r="W293" s="33">
        <v>66993</v>
      </c>
      <c r="X293" s="7"/>
      <c r="Y293" s="30">
        <v>23</v>
      </c>
      <c r="Z293" s="7"/>
      <c r="AA293" s="30">
        <v>4.6399999999999997</v>
      </c>
      <c r="AB293" s="7"/>
      <c r="AC293" s="30">
        <v>0.16</v>
      </c>
      <c r="AD293" s="7"/>
      <c r="AE293" s="30">
        <v>2.5</v>
      </c>
      <c r="AF293" s="7"/>
      <c r="AG293" s="30">
        <v>0</v>
      </c>
      <c r="AI293" s="32">
        <v>30.3</v>
      </c>
      <c r="AK293" s="7" t="str">
        <f t="shared" si="4"/>
        <v>No</v>
      </c>
    </row>
    <row r="294" spans="1:37">
      <c r="A294" s="7" t="s">
        <v>387</v>
      </c>
      <c r="B294" s="7" t="s">
        <v>388</v>
      </c>
      <c r="C294" s="7" t="s">
        <v>59</v>
      </c>
      <c r="D294" s="302">
        <v>6018</v>
      </c>
      <c r="E294" s="297">
        <v>60018</v>
      </c>
      <c r="F294" s="7" t="s">
        <v>140</v>
      </c>
      <c r="G294" s="7" t="s">
        <v>137</v>
      </c>
      <c r="H294" s="8">
        <v>655479</v>
      </c>
      <c r="I294" s="8">
        <v>92</v>
      </c>
      <c r="J294" s="7" t="s">
        <v>6</v>
      </c>
      <c r="K294" s="7" t="s">
        <v>138</v>
      </c>
      <c r="L294" s="8">
        <v>52</v>
      </c>
      <c r="M294" s="8">
        <v>252946</v>
      </c>
      <c r="N294" s="7"/>
      <c r="O294" s="8">
        <v>55506</v>
      </c>
      <c r="P294" s="7"/>
      <c r="Q294" s="8">
        <v>3944</v>
      </c>
      <c r="R294" s="7"/>
      <c r="S294" s="8">
        <v>67907</v>
      </c>
      <c r="T294" s="7"/>
      <c r="U294" s="8">
        <v>0</v>
      </c>
      <c r="V294" s="7"/>
      <c r="W294" s="33">
        <v>380303</v>
      </c>
      <c r="X294" s="7"/>
      <c r="Y294" s="30">
        <v>114</v>
      </c>
      <c r="Z294" s="7"/>
      <c r="AA294" s="30">
        <v>28</v>
      </c>
      <c r="AB294" s="7"/>
      <c r="AC294" s="30">
        <v>2</v>
      </c>
      <c r="AD294" s="7"/>
      <c r="AE294" s="30">
        <v>34</v>
      </c>
      <c r="AF294" s="7"/>
      <c r="AG294" s="30">
        <v>0</v>
      </c>
      <c r="AI294" s="32">
        <v>178</v>
      </c>
      <c r="AK294" s="7" t="str">
        <f t="shared" si="4"/>
        <v>No</v>
      </c>
    </row>
    <row r="295" spans="1:37">
      <c r="A295" s="7" t="s">
        <v>465</v>
      </c>
      <c r="B295" s="7" t="s">
        <v>466</v>
      </c>
      <c r="C295" s="7" t="s">
        <v>12</v>
      </c>
      <c r="D295" s="302">
        <v>9012</v>
      </c>
      <c r="E295" s="297">
        <v>90012</v>
      </c>
      <c r="F295" s="7" t="s">
        <v>142</v>
      </c>
      <c r="G295" s="7" t="s">
        <v>137</v>
      </c>
      <c r="H295" s="8">
        <v>370583</v>
      </c>
      <c r="I295" s="8">
        <v>92</v>
      </c>
      <c r="J295" s="7" t="s">
        <v>6</v>
      </c>
      <c r="K295" s="7" t="s">
        <v>138</v>
      </c>
      <c r="L295" s="8">
        <v>41</v>
      </c>
      <c r="M295" s="8">
        <v>188485</v>
      </c>
      <c r="N295" s="7"/>
      <c r="O295" s="8">
        <v>64134</v>
      </c>
      <c r="P295" s="7"/>
      <c r="Q295" s="8">
        <v>30594</v>
      </c>
      <c r="R295" s="7"/>
      <c r="S295" s="8">
        <v>74843</v>
      </c>
      <c r="T295" s="7"/>
      <c r="U295" s="8">
        <v>0</v>
      </c>
      <c r="V295" s="7"/>
      <c r="W295" s="33">
        <v>358056</v>
      </c>
      <c r="X295" s="7"/>
      <c r="Y295" s="30">
        <v>98</v>
      </c>
      <c r="Z295" s="7"/>
      <c r="AA295" s="30">
        <v>29</v>
      </c>
      <c r="AB295" s="7"/>
      <c r="AC295" s="30">
        <v>14</v>
      </c>
      <c r="AD295" s="7"/>
      <c r="AE295" s="30">
        <v>41</v>
      </c>
      <c r="AF295" s="7"/>
      <c r="AG295" s="30">
        <v>0</v>
      </c>
      <c r="AI295" s="32">
        <v>182</v>
      </c>
      <c r="AK295" s="7" t="str">
        <f t="shared" si="4"/>
        <v>No</v>
      </c>
    </row>
    <row r="296" spans="1:37">
      <c r="A296" s="7" t="s">
        <v>144</v>
      </c>
      <c r="B296" s="7" t="s">
        <v>145</v>
      </c>
      <c r="C296" s="7" t="s">
        <v>68</v>
      </c>
      <c r="D296" s="302">
        <v>6091</v>
      </c>
      <c r="E296" s="297">
        <v>60091</v>
      </c>
      <c r="F296" s="7" t="s">
        <v>142</v>
      </c>
      <c r="G296" s="7" t="s">
        <v>137</v>
      </c>
      <c r="H296" s="8">
        <v>217630</v>
      </c>
      <c r="I296" s="8">
        <v>91</v>
      </c>
      <c r="J296" s="7" t="s">
        <v>9</v>
      </c>
      <c r="K296" s="7" t="s">
        <v>138</v>
      </c>
      <c r="L296" s="8">
        <v>81</v>
      </c>
      <c r="M296" s="8">
        <v>200966</v>
      </c>
      <c r="N296" s="7"/>
      <c r="O296" s="8">
        <v>14345</v>
      </c>
      <c r="P296" s="7"/>
      <c r="Q296" s="8">
        <v>9776</v>
      </c>
      <c r="R296" s="7"/>
      <c r="S296" s="8">
        <v>18274</v>
      </c>
      <c r="T296" s="7"/>
      <c r="U296" s="8">
        <v>0</v>
      </c>
      <c r="V296" s="7"/>
      <c r="W296" s="33">
        <v>243361</v>
      </c>
      <c r="X296" s="7"/>
      <c r="Y296" s="30">
        <v>87.88</v>
      </c>
      <c r="Z296" s="7"/>
      <c r="AA296" s="30">
        <v>6.4</v>
      </c>
      <c r="AB296" s="7"/>
      <c r="AC296" s="30">
        <v>3.84</v>
      </c>
      <c r="AD296" s="7"/>
      <c r="AE296" s="30">
        <v>9.36</v>
      </c>
      <c r="AF296" s="7"/>
      <c r="AG296" s="30">
        <v>0</v>
      </c>
      <c r="AI296" s="32">
        <v>107.48</v>
      </c>
      <c r="AK296" s="7" t="str">
        <f t="shared" si="4"/>
        <v>No</v>
      </c>
    </row>
    <row r="297" spans="1:37">
      <c r="A297" s="7" t="s">
        <v>58</v>
      </c>
      <c r="B297" s="7" t="s">
        <v>348</v>
      </c>
      <c r="C297" s="7" t="s">
        <v>57</v>
      </c>
      <c r="D297" s="302">
        <v>5117</v>
      </c>
      <c r="E297" s="297">
        <v>50117</v>
      </c>
      <c r="F297" s="7" t="s">
        <v>142</v>
      </c>
      <c r="G297" s="7" t="s">
        <v>137</v>
      </c>
      <c r="H297" s="8">
        <v>1780673</v>
      </c>
      <c r="I297" s="8">
        <v>91</v>
      </c>
      <c r="J297" s="7" t="s">
        <v>9</v>
      </c>
      <c r="K297" s="7" t="s">
        <v>138</v>
      </c>
      <c r="L297" s="8">
        <v>67</v>
      </c>
      <c r="M297" s="8">
        <v>102992</v>
      </c>
      <c r="N297" s="7"/>
      <c r="O297" s="8">
        <v>14928</v>
      </c>
      <c r="P297" s="7"/>
      <c r="Q297" s="8">
        <v>1866</v>
      </c>
      <c r="R297" s="7"/>
      <c r="S297" s="8">
        <v>14179</v>
      </c>
      <c r="T297" s="7"/>
      <c r="U297" s="8">
        <v>0</v>
      </c>
      <c r="V297" s="7"/>
      <c r="W297" s="33">
        <v>133965</v>
      </c>
      <c r="X297" s="7"/>
      <c r="Y297" s="30">
        <v>54</v>
      </c>
      <c r="Z297" s="7"/>
      <c r="AA297" s="30">
        <v>8</v>
      </c>
      <c r="AB297" s="7"/>
      <c r="AC297" s="30">
        <v>1</v>
      </c>
      <c r="AD297" s="7"/>
      <c r="AE297" s="30">
        <v>8</v>
      </c>
      <c r="AF297" s="7"/>
      <c r="AG297" s="30">
        <v>0</v>
      </c>
      <c r="AI297" s="32">
        <v>71</v>
      </c>
      <c r="AK297" s="7" t="str">
        <f t="shared" si="4"/>
        <v>No</v>
      </c>
    </row>
    <row r="298" spans="1:37">
      <c r="A298" s="7" t="s">
        <v>58</v>
      </c>
      <c r="B298" s="7" t="s">
        <v>348</v>
      </c>
      <c r="C298" s="7" t="s">
        <v>57</v>
      </c>
      <c r="D298" s="302">
        <v>5117</v>
      </c>
      <c r="E298" s="297">
        <v>50117</v>
      </c>
      <c r="F298" s="7" t="s">
        <v>142</v>
      </c>
      <c r="G298" s="7" t="s">
        <v>137</v>
      </c>
      <c r="H298" s="8">
        <v>1780673</v>
      </c>
      <c r="I298" s="8">
        <v>91</v>
      </c>
      <c r="J298" s="7" t="s">
        <v>13</v>
      </c>
      <c r="K298" s="7" t="s">
        <v>138</v>
      </c>
      <c r="L298" s="8">
        <v>14</v>
      </c>
      <c r="M298" s="8">
        <v>27237</v>
      </c>
      <c r="N298" s="7"/>
      <c r="O298" s="8">
        <v>2163</v>
      </c>
      <c r="P298" s="7"/>
      <c r="Q298" s="8">
        <v>933</v>
      </c>
      <c r="R298" s="7"/>
      <c r="S298" s="8">
        <v>2055</v>
      </c>
      <c r="T298" s="7"/>
      <c r="U298" s="8">
        <v>0</v>
      </c>
      <c r="V298" s="7"/>
      <c r="W298" s="33">
        <v>32388</v>
      </c>
      <c r="X298" s="7"/>
      <c r="Y298" s="30">
        <v>14</v>
      </c>
      <c r="Z298" s="7"/>
      <c r="AA298" s="30">
        <v>1</v>
      </c>
      <c r="AB298" s="7"/>
      <c r="AC298" s="30">
        <v>0.5</v>
      </c>
      <c r="AD298" s="7"/>
      <c r="AE298" s="30">
        <v>1</v>
      </c>
      <c r="AF298" s="7"/>
      <c r="AG298" s="30">
        <v>0</v>
      </c>
      <c r="AI298" s="32">
        <v>16.5</v>
      </c>
      <c r="AK298" s="7" t="str">
        <f t="shared" si="4"/>
        <v>No</v>
      </c>
    </row>
    <row r="299" spans="1:37">
      <c r="A299" s="7" t="s">
        <v>58</v>
      </c>
      <c r="B299" s="7" t="s">
        <v>348</v>
      </c>
      <c r="C299" s="7" t="s">
        <v>57</v>
      </c>
      <c r="D299" s="302">
        <v>5117</v>
      </c>
      <c r="E299" s="297">
        <v>50117</v>
      </c>
      <c r="F299" s="7" t="s">
        <v>142</v>
      </c>
      <c r="G299" s="7" t="s">
        <v>137</v>
      </c>
      <c r="H299" s="8">
        <v>1780673</v>
      </c>
      <c r="I299" s="8">
        <v>91</v>
      </c>
      <c r="J299" s="7" t="s">
        <v>6</v>
      </c>
      <c r="K299" s="7" t="s">
        <v>138</v>
      </c>
      <c r="L299" s="8">
        <v>10</v>
      </c>
      <c r="M299" s="8">
        <v>55562</v>
      </c>
      <c r="N299" s="7"/>
      <c r="O299" s="8">
        <v>4544</v>
      </c>
      <c r="P299" s="7"/>
      <c r="Q299" s="8">
        <v>933</v>
      </c>
      <c r="R299" s="7"/>
      <c r="S299" s="8">
        <v>4315</v>
      </c>
      <c r="T299" s="7"/>
      <c r="U299" s="8">
        <v>0</v>
      </c>
      <c r="V299" s="7"/>
      <c r="W299" s="33">
        <v>65354</v>
      </c>
      <c r="X299" s="7"/>
      <c r="Y299" s="30">
        <v>29</v>
      </c>
      <c r="Z299" s="7"/>
      <c r="AA299" s="30">
        <v>2</v>
      </c>
      <c r="AB299" s="7"/>
      <c r="AC299" s="30">
        <v>0.5</v>
      </c>
      <c r="AD299" s="7"/>
      <c r="AE299" s="30">
        <v>2</v>
      </c>
      <c r="AF299" s="7"/>
      <c r="AG299" s="30">
        <v>0</v>
      </c>
      <c r="AI299" s="32">
        <v>33.5</v>
      </c>
      <c r="AK299" s="7" t="str">
        <f t="shared" si="4"/>
        <v>No</v>
      </c>
    </row>
    <row r="300" spans="1:37">
      <c r="A300" s="7" t="s">
        <v>144</v>
      </c>
      <c r="B300" s="7" t="s">
        <v>145</v>
      </c>
      <c r="C300" s="7" t="s">
        <v>68</v>
      </c>
      <c r="D300" s="302">
        <v>6091</v>
      </c>
      <c r="E300" s="297">
        <v>60091</v>
      </c>
      <c r="F300" s="7" t="s">
        <v>142</v>
      </c>
      <c r="G300" s="7" t="s">
        <v>137</v>
      </c>
      <c r="H300" s="8">
        <v>217630</v>
      </c>
      <c r="I300" s="8">
        <v>91</v>
      </c>
      <c r="J300" s="7" t="s">
        <v>6</v>
      </c>
      <c r="K300" s="7" t="s">
        <v>138</v>
      </c>
      <c r="L300" s="8">
        <v>10</v>
      </c>
      <c r="M300" s="8">
        <v>62503</v>
      </c>
      <c r="N300" s="7"/>
      <c r="O300" s="8">
        <v>8197</v>
      </c>
      <c r="P300" s="7"/>
      <c r="Q300" s="8">
        <v>5613</v>
      </c>
      <c r="R300" s="7"/>
      <c r="S300" s="8">
        <v>5604</v>
      </c>
      <c r="T300" s="7"/>
      <c r="U300" s="8">
        <v>0</v>
      </c>
      <c r="V300" s="7"/>
      <c r="W300" s="33">
        <v>81917</v>
      </c>
      <c r="X300" s="7"/>
      <c r="Y300" s="30">
        <v>26.12</v>
      </c>
      <c r="Z300" s="7"/>
      <c r="AA300" s="30">
        <v>3.6</v>
      </c>
      <c r="AB300" s="7"/>
      <c r="AC300" s="30">
        <v>2.16</v>
      </c>
      <c r="AD300" s="7"/>
      <c r="AE300" s="30">
        <v>2.64</v>
      </c>
      <c r="AF300" s="7"/>
      <c r="AG300" s="30">
        <v>0</v>
      </c>
      <c r="AI300" s="32">
        <v>34.520000000000003</v>
      </c>
      <c r="AK300" s="7" t="str">
        <f t="shared" si="4"/>
        <v>No</v>
      </c>
    </row>
    <row r="301" spans="1:37">
      <c r="A301" s="7" t="s">
        <v>76</v>
      </c>
      <c r="B301" s="7" t="s">
        <v>154</v>
      </c>
      <c r="C301" s="7" t="s">
        <v>73</v>
      </c>
      <c r="D301" s="302">
        <v>44</v>
      </c>
      <c r="E301" s="297">
        <v>44</v>
      </c>
      <c r="F301" s="7" t="s">
        <v>142</v>
      </c>
      <c r="G301" s="7" t="s">
        <v>137</v>
      </c>
      <c r="H301" s="8">
        <v>62966</v>
      </c>
      <c r="I301" s="8">
        <v>88</v>
      </c>
      <c r="J301" s="7" t="s">
        <v>13</v>
      </c>
      <c r="K301" s="7" t="s">
        <v>138</v>
      </c>
      <c r="L301" s="8">
        <v>5</v>
      </c>
      <c r="M301" s="8">
        <v>18178</v>
      </c>
      <c r="N301" s="7"/>
      <c r="O301" s="8">
        <v>3295</v>
      </c>
      <c r="P301" s="7"/>
      <c r="Q301" s="8">
        <v>1007</v>
      </c>
      <c r="R301" s="7"/>
      <c r="S301" s="8">
        <v>4129</v>
      </c>
      <c r="T301" s="7"/>
      <c r="U301" s="8">
        <v>71</v>
      </c>
      <c r="V301" s="7"/>
      <c r="W301" s="33">
        <v>26680</v>
      </c>
      <c r="X301" s="7"/>
      <c r="Y301" s="30">
        <v>14.5</v>
      </c>
      <c r="Z301" s="7"/>
      <c r="AA301" s="30">
        <v>1.96</v>
      </c>
      <c r="AB301" s="7"/>
      <c r="AC301" s="30">
        <v>0.71</v>
      </c>
      <c r="AD301" s="7"/>
      <c r="AE301" s="30">
        <v>2.99</v>
      </c>
      <c r="AF301" s="7"/>
      <c r="AG301" s="30">
        <v>0.04</v>
      </c>
      <c r="AI301" s="32">
        <v>20.2</v>
      </c>
      <c r="AK301" s="7" t="str">
        <f t="shared" si="4"/>
        <v>No</v>
      </c>
    </row>
    <row r="302" spans="1:37">
      <c r="A302" s="7" t="s">
        <v>76</v>
      </c>
      <c r="B302" s="7" t="s">
        <v>154</v>
      </c>
      <c r="C302" s="7" t="s">
        <v>73</v>
      </c>
      <c r="D302" s="302">
        <v>44</v>
      </c>
      <c r="E302" s="297">
        <v>44</v>
      </c>
      <c r="F302" s="7" t="s">
        <v>142</v>
      </c>
      <c r="G302" s="7" t="s">
        <v>137</v>
      </c>
      <c r="H302" s="8">
        <v>62966</v>
      </c>
      <c r="I302" s="8">
        <v>88</v>
      </c>
      <c r="J302" s="7" t="s">
        <v>7</v>
      </c>
      <c r="K302" s="7" t="s">
        <v>138</v>
      </c>
      <c r="L302" s="8">
        <v>48</v>
      </c>
      <c r="M302" s="8">
        <v>0</v>
      </c>
      <c r="N302" s="7"/>
      <c r="O302" s="8">
        <v>2073</v>
      </c>
      <c r="P302" s="7"/>
      <c r="Q302" s="8">
        <v>872</v>
      </c>
      <c r="R302" s="7"/>
      <c r="S302" s="8">
        <v>1628</v>
      </c>
      <c r="T302" s="7"/>
      <c r="U302" s="8">
        <v>17</v>
      </c>
      <c r="V302" s="7"/>
      <c r="W302" s="33">
        <v>4590</v>
      </c>
      <c r="X302" s="7"/>
      <c r="Y302" s="30">
        <v>0</v>
      </c>
      <c r="Z302" s="7"/>
      <c r="AA302" s="30">
        <v>1.1100000000000001</v>
      </c>
      <c r="AB302" s="7"/>
      <c r="AC302" s="30">
        <v>0.52</v>
      </c>
      <c r="AD302" s="7"/>
      <c r="AE302" s="30">
        <v>1.27</v>
      </c>
      <c r="AF302" s="7"/>
      <c r="AG302" s="30">
        <v>0.01</v>
      </c>
      <c r="AI302" s="32">
        <v>2.91</v>
      </c>
      <c r="AK302" s="7" t="str">
        <f t="shared" si="4"/>
        <v>No</v>
      </c>
    </row>
    <row r="303" spans="1:37">
      <c r="A303" s="7" t="s">
        <v>1003</v>
      </c>
      <c r="B303" s="7" t="s">
        <v>475</v>
      </c>
      <c r="C303" s="7" t="s">
        <v>26</v>
      </c>
      <c r="D303" s="302">
        <v>4046</v>
      </c>
      <c r="E303" s="297">
        <v>40046</v>
      </c>
      <c r="F303" s="7" t="s">
        <v>140</v>
      </c>
      <c r="G303" s="7" t="s">
        <v>137</v>
      </c>
      <c r="H303" s="8">
        <v>643260</v>
      </c>
      <c r="I303" s="8">
        <v>88</v>
      </c>
      <c r="J303" s="7" t="s">
        <v>6</v>
      </c>
      <c r="K303" s="7" t="s">
        <v>138</v>
      </c>
      <c r="L303" s="8">
        <v>46</v>
      </c>
      <c r="M303" s="8">
        <v>301253</v>
      </c>
      <c r="N303" s="7"/>
      <c r="O303" s="8">
        <v>45942</v>
      </c>
      <c r="P303" s="7"/>
      <c r="Q303" s="8">
        <v>7960</v>
      </c>
      <c r="R303" s="7"/>
      <c r="S303" s="8">
        <v>20655</v>
      </c>
      <c r="T303" s="7"/>
      <c r="U303" s="8">
        <v>0</v>
      </c>
      <c r="V303" s="7"/>
      <c r="W303" s="33">
        <v>375810</v>
      </c>
      <c r="X303" s="7"/>
      <c r="Y303" s="30">
        <v>181</v>
      </c>
      <c r="Z303" s="7"/>
      <c r="AA303" s="30">
        <v>26</v>
      </c>
      <c r="AB303" s="7"/>
      <c r="AC303" s="30">
        <v>5</v>
      </c>
      <c r="AD303" s="7"/>
      <c r="AE303" s="30">
        <v>17</v>
      </c>
      <c r="AF303" s="7"/>
      <c r="AG303" s="30">
        <v>0</v>
      </c>
      <c r="AI303" s="32">
        <v>229</v>
      </c>
      <c r="AK303" s="7" t="str">
        <f t="shared" si="4"/>
        <v>No</v>
      </c>
    </row>
    <row r="304" spans="1:37">
      <c r="A304" s="7" t="s">
        <v>1003</v>
      </c>
      <c r="B304" s="7" t="s">
        <v>475</v>
      </c>
      <c r="C304" s="7" t="s">
        <v>26</v>
      </c>
      <c r="D304" s="302">
        <v>4046</v>
      </c>
      <c r="E304" s="297">
        <v>40046</v>
      </c>
      <c r="F304" s="7" t="s">
        <v>140</v>
      </c>
      <c r="G304" s="7" t="s">
        <v>137</v>
      </c>
      <c r="H304" s="8">
        <v>643260</v>
      </c>
      <c r="I304" s="8">
        <v>88</v>
      </c>
      <c r="J304" s="7" t="s">
        <v>13</v>
      </c>
      <c r="K304" s="7" t="s">
        <v>138</v>
      </c>
      <c r="L304" s="8">
        <v>3</v>
      </c>
      <c r="M304" s="8">
        <v>17109</v>
      </c>
      <c r="N304" s="7"/>
      <c r="O304" s="8">
        <v>2404</v>
      </c>
      <c r="P304" s="7"/>
      <c r="Q304" s="8">
        <v>1147</v>
      </c>
      <c r="R304" s="7"/>
      <c r="S304" s="8">
        <v>2320</v>
      </c>
      <c r="T304" s="7"/>
      <c r="U304" s="8">
        <v>0</v>
      </c>
      <c r="V304" s="7"/>
      <c r="W304" s="33">
        <v>22980</v>
      </c>
      <c r="X304" s="7"/>
      <c r="Y304" s="30">
        <v>9</v>
      </c>
      <c r="Z304" s="7"/>
      <c r="AA304" s="30">
        <v>1.5</v>
      </c>
      <c r="AB304" s="7"/>
      <c r="AC304" s="30">
        <v>0.75</v>
      </c>
      <c r="AD304" s="7"/>
      <c r="AE304" s="30">
        <v>2</v>
      </c>
      <c r="AF304" s="7"/>
      <c r="AG304" s="30">
        <v>0</v>
      </c>
      <c r="AI304" s="32">
        <v>13.25</v>
      </c>
      <c r="AK304" s="7" t="str">
        <f t="shared" si="4"/>
        <v>No</v>
      </c>
    </row>
    <row r="305" spans="1:37">
      <c r="A305" s="7" t="s">
        <v>76</v>
      </c>
      <c r="B305" s="7" t="s">
        <v>154</v>
      </c>
      <c r="C305" s="7" t="s">
        <v>73</v>
      </c>
      <c r="D305" s="302">
        <v>44</v>
      </c>
      <c r="E305" s="297">
        <v>44</v>
      </c>
      <c r="F305" s="7" t="s">
        <v>142</v>
      </c>
      <c r="G305" s="7" t="s">
        <v>137</v>
      </c>
      <c r="H305" s="8">
        <v>62966</v>
      </c>
      <c r="I305" s="8">
        <v>88</v>
      </c>
      <c r="J305" s="7" t="s">
        <v>9</v>
      </c>
      <c r="K305" s="7" t="s">
        <v>138</v>
      </c>
      <c r="L305" s="8">
        <v>19</v>
      </c>
      <c r="M305" s="8">
        <v>49572</v>
      </c>
      <c r="N305" s="7"/>
      <c r="O305" s="8">
        <v>7531</v>
      </c>
      <c r="P305" s="7"/>
      <c r="Q305" s="8">
        <v>3860</v>
      </c>
      <c r="R305" s="7"/>
      <c r="S305" s="8">
        <v>14835</v>
      </c>
      <c r="T305" s="7"/>
      <c r="U305" s="8">
        <v>239</v>
      </c>
      <c r="V305" s="7"/>
      <c r="W305" s="33">
        <v>76037</v>
      </c>
      <c r="X305" s="7"/>
      <c r="Y305" s="30">
        <v>33.61</v>
      </c>
      <c r="Z305" s="7"/>
      <c r="AA305" s="30">
        <v>4.45</v>
      </c>
      <c r="AB305" s="7"/>
      <c r="AC305" s="30">
        <v>2.2999999999999998</v>
      </c>
      <c r="AD305" s="7"/>
      <c r="AE305" s="30">
        <v>9.81</v>
      </c>
      <c r="AF305" s="7"/>
      <c r="AG305" s="30">
        <v>0.14000000000000001</v>
      </c>
      <c r="AI305" s="32">
        <v>50.31</v>
      </c>
      <c r="AK305" s="7" t="str">
        <f t="shared" si="4"/>
        <v>No</v>
      </c>
    </row>
    <row r="306" spans="1:37">
      <c r="A306" s="7" t="s">
        <v>76</v>
      </c>
      <c r="B306" s="7" t="s">
        <v>154</v>
      </c>
      <c r="C306" s="7" t="s">
        <v>73</v>
      </c>
      <c r="D306" s="302">
        <v>44</v>
      </c>
      <c r="E306" s="297">
        <v>44</v>
      </c>
      <c r="F306" s="7" t="s">
        <v>142</v>
      </c>
      <c r="G306" s="7" t="s">
        <v>137</v>
      </c>
      <c r="H306" s="8">
        <v>62966</v>
      </c>
      <c r="I306" s="8">
        <v>88</v>
      </c>
      <c r="J306" s="7" t="s">
        <v>6</v>
      </c>
      <c r="K306" s="7" t="s">
        <v>138</v>
      </c>
      <c r="L306" s="8">
        <v>16</v>
      </c>
      <c r="M306" s="8">
        <v>71649</v>
      </c>
      <c r="N306" s="7"/>
      <c r="O306" s="8">
        <v>12961</v>
      </c>
      <c r="P306" s="7"/>
      <c r="Q306" s="8">
        <v>3959</v>
      </c>
      <c r="R306" s="7"/>
      <c r="S306" s="8">
        <v>16241</v>
      </c>
      <c r="T306" s="7"/>
      <c r="U306" s="8">
        <v>377</v>
      </c>
      <c r="V306" s="7"/>
      <c r="W306" s="33">
        <v>105187</v>
      </c>
      <c r="X306" s="7"/>
      <c r="Y306" s="30">
        <v>37.770000000000003</v>
      </c>
      <c r="Z306" s="7"/>
      <c r="AA306" s="30">
        <v>7.73</v>
      </c>
      <c r="AB306" s="7"/>
      <c r="AC306" s="30">
        <v>2.77</v>
      </c>
      <c r="AD306" s="7"/>
      <c r="AE306" s="30">
        <v>11.74</v>
      </c>
      <c r="AF306" s="7"/>
      <c r="AG306" s="30">
        <v>0.15</v>
      </c>
      <c r="AI306" s="32">
        <v>60.16</v>
      </c>
      <c r="AK306" s="7" t="str">
        <f t="shared" si="4"/>
        <v>No</v>
      </c>
    </row>
    <row r="307" spans="1:37">
      <c r="A307" s="7" t="s">
        <v>944</v>
      </c>
      <c r="B307" s="7" t="s">
        <v>945</v>
      </c>
      <c r="C307" s="7" t="s">
        <v>34</v>
      </c>
      <c r="D307" s="302" t="s">
        <v>946</v>
      </c>
      <c r="E307" s="297">
        <v>41105</v>
      </c>
      <c r="F307" s="7" t="s">
        <v>158</v>
      </c>
      <c r="G307" s="7" t="s">
        <v>137</v>
      </c>
      <c r="H307" s="8">
        <v>70543</v>
      </c>
      <c r="I307" s="8">
        <v>87</v>
      </c>
      <c r="J307" s="7" t="s">
        <v>9</v>
      </c>
      <c r="K307" s="7" t="s">
        <v>138</v>
      </c>
      <c r="L307" s="8">
        <v>87</v>
      </c>
      <c r="M307" s="8">
        <v>122015</v>
      </c>
      <c r="N307" s="7"/>
      <c r="O307" s="8">
        <v>9658</v>
      </c>
      <c r="P307" s="7"/>
      <c r="Q307" s="8">
        <v>3964</v>
      </c>
      <c r="R307" s="7"/>
      <c r="S307" s="8">
        <v>20694</v>
      </c>
      <c r="T307" s="7"/>
      <c r="U307" s="8">
        <v>0</v>
      </c>
      <c r="V307" s="7"/>
      <c r="W307" s="33">
        <v>156331</v>
      </c>
      <c r="X307" s="7"/>
      <c r="Y307" s="30">
        <v>70</v>
      </c>
      <c r="Z307" s="7"/>
      <c r="AA307" s="30">
        <v>5</v>
      </c>
      <c r="AB307" s="7"/>
      <c r="AC307" s="30">
        <v>2</v>
      </c>
      <c r="AD307" s="7"/>
      <c r="AE307" s="30">
        <v>10</v>
      </c>
      <c r="AF307" s="7"/>
      <c r="AG307" s="30">
        <v>0</v>
      </c>
      <c r="AI307" s="32">
        <v>87</v>
      </c>
      <c r="AK307" s="7" t="str">
        <f t="shared" si="4"/>
        <v>No</v>
      </c>
    </row>
    <row r="308" spans="1:37">
      <c r="A308" s="7" t="s">
        <v>299</v>
      </c>
      <c r="B308" s="7" t="s">
        <v>300</v>
      </c>
      <c r="C308" s="7" t="s">
        <v>12</v>
      </c>
      <c r="D308" s="302">
        <v>9004</v>
      </c>
      <c r="E308" s="297">
        <v>90004</v>
      </c>
      <c r="F308" s="7" t="s">
        <v>142</v>
      </c>
      <c r="G308" s="7" t="s">
        <v>137</v>
      </c>
      <c r="H308" s="8">
        <v>523994</v>
      </c>
      <c r="I308" s="8">
        <v>87</v>
      </c>
      <c r="J308" s="7" t="s">
        <v>6</v>
      </c>
      <c r="K308" s="7" t="s">
        <v>138</v>
      </c>
      <c r="L308" s="8">
        <v>69</v>
      </c>
      <c r="M308" s="8">
        <v>181711</v>
      </c>
      <c r="N308" s="7"/>
      <c r="O308" s="8">
        <v>95789</v>
      </c>
      <c r="P308" s="7"/>
      <c r="Q308" s="8">
        <v>17257</v>
      </c>
      <c r="R308" s="7"/>
      <c r="S308" s="8">
        <v>51287</v>
      </c>
      <c r="T308" s="7"/>
      <c r="U308" s="8">
        <v>0</v>
      </c>
      <c r="V308" s="7"/>
      <c r="W308" s="33">
        <v>346044</v>
      </c>
      <c r="X308" s="7"/>
      <c r="Y308" s="30">
        <v>85.2</v>
      </c>
      <c r="Z308" s="7"/>
      <c r="AA308" s="30">
        <v>53</v>
      </c>
      <c r="AB308" s="7"/>
      <c r="AC308" s="30">
        <v>8</v>
      </c>
      <c r="AD308" s="7"/>
      <c r="AE308" s="30">
        <v>26</v>
      </c>
      <c r="AF308" s="7"/>
      <c r="AG308" s="30">
        <v>0</v>
      </c>
      <c r="AI308" s="32">
        <v>172.2</v>
      </c>
      <c r="AK308" s="7" t="str">
        <f t="shared" si="4"/>
        <v>No</v>
      </c>
    </row>
    <row r="309" spans="1:37">
      <c r="A309" s="7" t="s">
        <v>299</v>
      </c>
      <c r="B309" s="7" t="s">
        <v>300</v>
      </c>
      <c r="C309" s="7" t="s">
        <v>12</v>
      </c>
      <c r="D309" s="302">
        <v>9004</v>
      </c>
      <c r="E309" s="297">
        <v>90004</v>
      </c>
      <c r="F309" s="7" t="s">
        <v>142</v>
      </c>
      <c r="G309" s="7" t="s">
        <v>137</v>
      </c>
      <c r="H309" s="8">
        <v>523994</v>
      </c>
      <c r="I309" s="8">
        <v>87</v>
      </c>
      <c r="J309" s="7" t="s">
        <v>9</v>
      </c>
      <c r="K309" s="7" t="s">
        <v>138</v>
      </c>
      <c r="L309" s="8">
        <v>18</v>
      </c>
      <c r="M309" s="8">
        <v>28782</v>
      </c>
      <c r="N309" s="7"/>
      <c r="O309" s="8">
        <v>1901</v>
      </c>
      <c r="P309" s="7"/>
      <c r="Q309" s="8">
        <v>0</v>
      </c>
      <c r="R309" s="7"/>
      <c r="S309" s="8">
        <v>1950</v>
      </c>
      <c r="T309" s="7"/>
      <c r="U309" s="8">
        <v>0</v>
      </c>
      <c r="V309" s="7"/>
      <c r="W309" s="33">
        <v>32633</v>
      </c>
      <c r="X309" s="7"/>
      <c r="Y309" s="30">
        <v>16.5</v>
      </c>
      <c r="Z309" s="7"/>
      <c r="AA309" s="30">
        <v>1</v>
      </c>
      <c r="AB309" s="7"/>
      <c r="AC309" s="30">
        <v>0</v>
      </c>
      <c r="AD309" s="7"/>
      <c r="AE309" s="30">
        <v>1</v>
      </c>
      <c r="AF309" s="7"/>
      <c r="AG309" s="30">
        <v>0</v>
      </c>
      <c r="AI309" s="32">
        <v>18.5</v>
      </c>
      <c r="AK309" s="7" t="str">
        <f t="shared" si="4"/>
        <v>No</v>
      </c>
    </row>
    <row r="310" spans="1:37">
      <c r="A310" s="7" t="s">
        <v>23</v>
      </c>
      <c r="B310" s="7" t="s">
        <v>414</v>
      </c>
      <c r="C310" s="7" t="s">
        <v>22</v>
      </c>
      <c r="D310" s="302">
        <v>1057</v>
      </c>
      <c r="E310" s="297">
        <v>10057</v>
      </c>
      <c r="F310" s="7" t="s">
        <v>142</v>
      </c>
      <c r="G310" s="7" t="s">
        <v>137</v>
      </c>
      <c r="H310" s="8">
        <v>923311</v>
      </c>
      <c r="I310" s="8">
        <v>86</v>
      </c>
      <c r="J310" s="7" t="s">
        <v>6</v>
      </c>
      <c r="K310" s="7" t="s">
        <v>138</v>
      </c>
      <c r="L310" s="8">
        <v>42</v>
      </c>
      <c r="M310" s="8">
        <v>86462</v>
      </c>
      <c r="N310" s="7"/>
      <c r="O310" s="8">
        <v>12707</v>
      </c>
      <c r="P310" s="7"/>
      <c r="Q310" s="8">
        <v>2711</v>
      </c>
      <c r="R310" s="7"/>
      <c r="S310" s="8">
        <v>16554</v>
      </c>
      <c r="T310" s="7"/>
      <c r="U310" s="8">
        <v>0</v>
      </c>
      <c r="V310" s="7"/>
      <c r="W310" s="33">
        <v>118434</v>
      </c>
      <c r="X310" s="7"/>
      <c r="Y310" s="30">
        <v>45.5</v>
      </c>
      <c r="Z310" s="7"/>
      <c r="AA310" s="30">
        <v>5.87</v>
      </c>
      <c r="AB310" s="7"/>
      <c r="AC310" s="30">
        <v>1.43</v>
      </c>
      <c r="AD310" s="7"/>
      <c r="AE310" s="30">
        <v>8.7100000000000009</v>
      </c>
      <c r="AF310" s="7"/>
      <c r="AG310" s="30">
        <v>0</v>
      </c>
      <c r="AI310" s="32">
        <v>61.51</v>
      </c>
      <c r="AK310" s="7" t="str">
        <f t="shared" si="4"/>
        <v>No</v>
      </c>
    </row>
    <row r="311" spans="1:37">
      <c r="A311" s="7" t="s">
        <v>23</v>
      </c>
      <c r="B311" s="7" t="s">
        <v>414</v>
      </c>
      <c r="C311" s="7" t="s">
        <v>22</v>
      </c>
      <c r="D311" s="302">
        <v>1057</v>
      </c>
      <c r="E311" s="297">
        <v>10057</v>
      </c>
      <c r="F311" s="7" t="s">
        <v>142</v>
      </c>
      <c r="G311" s="7" t="s">
        <v>137</v>
      </c>
      <c r="H311" s="8">
        <v>923311</v>
      </c>
      <c r="I311" s="8">
        <v>86</v>
      </c>
      <c r="J311" s="7" t="s">
        <v>9</v>
      </c>
      <c r="K311" s="7" t="s">
        <v>138</v>
      </c>
      <c r="L311" s="8">
        <v>25</v>
      </c>
      <c r="M311" s="8">
        <v>41233</v>
      </c>
      <c r="N311" s="7"/>
      <c r="O311" s="8">
        <v>6496</v>
      </c>
      <c r="P311" s="7"/>
      <c r="Q311" s="8">
        <v>1386</v>
      </c>
      <c r="R311" s="7"/>
      <c r="S311" s="8">
        <v>11149</v>
      </c>
      <c r="T311" s="7"/>
      <c r="U311" s="8">
        <v>0</v>
      </c>
      <c r="V311" s="7"/>
      <c r="W311" s="33">
        <v>60264</v>
      </c>
      <c r="X311" s="7"/>
      <c r="Y311" s="30">
        <v>21.7</v>
      </c>
      <c r="Z311" s="7"/>
      <c r="AA311" s="30">
        <v>3.41</v>
      </c>
      <c r="AB311" s="7"/>
      <c r="AC311" s="30">
        <v>0.73</v>
      </c>
      <c r="AD311" s="7"/>
      <c r="AE311" s="30">
        <v>5.87</v>
      </c>
      <c r="AF311" s="7"/>
      <c r="AG311" s="30">
        <v>0</v>
      </c>
      <c r="AI311" s="32">
        <v>31.71</v>
      </c>
      <c r="AK311" s="7" t="str">
        <f t="shared" si="4"/>
        <v>No</v>
      </c>
    </row>
    <row r="312" spans="1:37">
      <c r="A312" s="7" t="s">
        <v>103</v>
      </c>
      <c r="B312" s="7" t="s">
        <v>617</v>
      </c>
      <c r="C312" s="7" t="s">
        <v>54</v>
      </c>
      <c r="D312" s="302">
        <v>2217</v>
      </c>
      <c r="E312" s="297">
        <v>20217</v>
      </c>
      <c r="F312" s="7" t="s">
        <v>149</v>
      </c>
      <c r="G312" s="7" t="s">
        <v>137</v>
      </c>
      <c r="H312" s="8">
        <v>18351295</v>
      </c>
      <c r="I312" s="8">
        <v>85</v>
      </c>
      <c r="J312" s="7" t="s">
        <v>13</v>
      </c>
      <c r="K312" s="7" t="s">
        <v>138</v>
      </c>
      <c r="L312" s="8">
        <v>85</v>
      </c>
      <c r="M312" s="8">
        <v>255508</v>
      </c>
      <c r="N312" s="7"/>
      <c r="O312" s="8">
        <v>40203</v>
      </c>
      <c r="P312" s="7"/>
      <c r="Q312" s="8">
        <v>5226</v>
      </c>
      <c r="R312" s="7"/>
      <c r="S312" s="8">
        <v>26527</v>
      </c>
      <c r="T312" s="7"/>
      <c r="U312" s="8">
        <v>0</v>
      </c>
      <c r="V312" s="7"/>
      <c r="W312" s="33">
        <v>327464</v>
      </c>
      <c r="X312" s="7"/>
      <c r="Y312" s="30">
        <v>136.33000000000001</v>
      </c>
      <c r="Z312" s="7"/>
      <c r="AA312" s="30">
        <v>17.89</v>
      </c>
      <c r="AB312" s="7"/>
      <c r="AC312" s="30">
        <v>2.37</v>
      </c>
      <c r="AD312" s="7"/>
      <c r="AE312" s="30">
        <v>14</v>
      </c>
      <c r="AF312" s="7"/>
      <c r="AG312" s="30">
        <v>0</v>
      </c>
      <c r="AI312" s="32">
        <v>170.59</v>
      </c>
      <c r="AK312" s="7" t="str">
        <f t="shared" si="4"/>
        <v>No</v>
      </c>
    </row>
    <row r="313" spans="1:37">
      <c r="A313" s="7" t="s">
        <v>1004</v>
      </c>
      <c r="B313" s="7" t="s">
        <v>151</v>
      </c>
      <c r="C313" s="7" t="s">
        <v>29</v>
      </c>
      <c r="D313" s="302">
        <v>7041</v>
      </c>
      <c r="E313" s="297">
        <v>70041</v>
      </c>
      <c r="F313" s="7" t="s">
        <v>140</v>
      </c>
      <c r="G313" s="7" t="s">
        <v>137</v>
      </c>
      <c r="H313" s="8">
        <v>60438</v>
      </c>
      <c r="I313" s="8">
        <v>85</v>
      </c>
      <c r="J313" s="7" t="s">
        <v>6</v>
      </c>
      <c r="K313" s="7" t="s">
        <v>138</v>
      </c>
      <c r="L313" s="8">
        <v>76</v>
      </c>
      <c r="M313" s="8">
        <v>65842</v>
      </c>
      <c r="N313" s="7"/>
      <c r="O313" s="8">
        <v>16875</v>
      </c>
      <c r="P313" s="7"/>
      <c r="Q313" s="8">
        <v>0</v>
      </c>
      <c r="R313" s="7"/>
      <c r="S313" s="8">
        <v>12745</v>
      </c>
      <c r="T313" s="7"/>
      <c r="U313" s="8">
        <v>0</v>
      </c>
      <c r="V313" s="7"/>
      <c r="W313" s="33">
        <v>95462</v>
      </c>
      <c r="X313" s="7"/>
      <c r="Y313" s="30">
        <v>38</v>
      </c>
      <c r="Z313" s="7"/>
      <c r="AA313" s="30">
        <v>8.6</v>
      </c>
      <c r="AB313" s="7"/>
      <c r="AC313" s="30">
        <v>0</v>
      </c>
      <c r="AD313" s="7"/>
      <c r="AE313" s="30">
        <v>6.9</v>
      </c>
      <c r="AF313" s="7"/>
      <c r="AG313" s="30">
        <v>0</v>
      </c>
      <c r="AI313" s="32">
        <v>53.5</v>
      </c>
      <c r="AK313" s="7" t="str">
        <f t="shared" si="4"/>
        <v>No</v>
      </c>
    </row>
    <row r="314" spans="1:37">
      <c r="A314" s="7" t="s">
        <v>221</v>
      </c>
      <c r="B314" s="7" t="s">
        <v>222</v>
      </c>
      <c r="C314" s="7" t="s">
        <v>28</v>
      </c>
      <c r="D314" s="302">
        <v>4025</v>
      </c>
      <c r="E314" s="297">
        <v>40025</v>
      </c>
      <c r="F314" s="7" t="s">
        <v>142</v>
      </c>
      <c r="G314" s="7" t="s">
        <v>137</v>
      </c>
      <c r="H314" s="8">
        <v>260677</v>
      </c>
      <c r="I314" s="8">
        <v>85</v>
      </c>
      <c r="J314" s="7" t="s">
        <v>6</v>
      </c>
      <c r="K314" s="7" t="s">
        <v>138</v>
      </c>
      <c r="L314" s="8">
        <v>49</v>
      </c>
      <c r="M314" s="8">
        <v>209412</v>
      </c>
      <c r="N314" s="7"/>
      <c r="O314" s="8">
        <v>62126</v>
      </c>
      <c r="P314" s="7"/>
      <c r="Q314" s="8">
        <v>22638</v>
      </c>
      <c r="R314" s="7"/>
      <c r="S314" s="8">
        <v>73846</v>
      </c>
      <c r="T314" s="7"/>
      <c r="U314" s="8">
        <v>220</v>
      </c>
      <c r="V314" s="7"/>
      <c r="W314" s="33">
        <v>368242</v>
      </c>
      <c r="X314" s="7"/>
      <c r="Y314" s="30">
        <v>113</v>
      </c>
      <c r="Z314" s="7"/>
      <c r="AA314" s="30">
        <v>34</v>
      </c>
      <c r="AB314" s="7"/>
      <c r="AC314" s="30">
        <v>12</v>
      </c>
      <c r="AD314" s="7"/>
      <c r="AE314" s="30">
        <v>39</v>
      </c>
      <c r="AF314" s="7"/>
      <c r="AG314" s="30">
        <v>0.6</v>
      </c>
      <c r="AI314" s="32">
        <v>198.6</v>
      </c>
      <c r="AK314" s="7" t="str">
        <f t="shared" si="4"/>
        <v>No</v>
      </c>
    </row>
    <row r="315" spans="1:37">
      <c r="A315" s="7" t="s">
        <v>221</v>
      </c>
      <c r="B315" s="7" t="s">
        <v>222</v>
      </c>
      <c r="C315" s="7" t="s">
        <v>28</v>
      </c>
      <c r="D315" s="302">
        <v>4025</v>
      </c>
      <c r="E315" s="297">
        <v>40025</v>
      </c>
      <c r="F315" s="7" t="s">
        <v>142</v>
      </c>
      <c r="G315" s="7" t="s">
        <v>137</v>
      </c>
      <c r="H315" s="8">
        <v>260677</v>
      </c>
      <c r="I315" s="8">
        <v>85</v>
      </c>
      <c r="J315" s="7" t="s">
        <v>9</v>
      </c>
      <c r="K315" s="7" t="s">
        <v>138</v>
      </c>
      <c r="L315" s="8">
        <v>26</v>
      </c>
      <c r="M315" s="8">
        <v>49209</v>
      </c>
      <c r="N315" s="7"/>
      <c r="O315" s="8">
        <v>3987</v>
      </c>
      <c r="P315" s="7"/>
      <c r="Q315" s="8">
        <v>3826</v>
      </c>
      <c r="R315" s="7"/>
      <c r="S315" s="8">
        <v>7636</v>
      </c>
      <c r="T315" s="7"/>
      <c r="U315" s="8">
        <v>186</v>
      </c>
      <c r="V315" s="7"/>
      <c r="W315" s="33">
        <v>64844</v>
      </c>
      <c r="X315" s="7"/>
      <c r="Y315" s="30">
        <v>25</v>
      </c>
      <c r="Z315" s="7"/>
      <c r="AA315" s="30">
        <v>2</v>
      </c>
      <c r="AB315" s="7"/>
      <c r="AC315" s="30">
        <v>2</v>
      </c>
      <c r="AD315" s="7"/>
      <c r="AE315" s="30">
        <v>4</v>
      </c>
      <c r="AF315" s="7"/>
      <c r="AG315" s="30">
        <v>0.6</v>
      </c>
      <c r="AI315" s="32">
        <v>33.6</v>
      </c>
      <c r="AK315" s="7" t="str">
        <f t="shared" si="4"/>
        <v>No</v>
      </c>
    </row>
    <row r="316" spans="1:37">
      <c r="A316" s="7" t="s">
        <v>1005</v>
      </c>
      <c r="B316" s="7" t="s">
        <v>427</v>
      </c>
      <c r="C316" s="7" t="s">
        <v>26</v>
      </c>
      <c r="D316" s="302">
        <v>4074</v>
      </c>
      <c r="E316" s="297">
        <v>40074</v>
      </c>
      <c r="F316" s="7" t="s">
        <v>140</v>
      </c>
      <c r="G316" s="7" t="s">
        <v>137</v>
      </c>
      <c r="H316" s="8">
        <v>2441770</v>
      </c>
      <c r="I316" s="8">
        <v>85</v>
      </c>
      <c r="J316" s="7" t="s">
        <v>6</v>
      </c>
      <c r="K316" s="7" t="s">
        <v>138</v>
      </c>
      <c r="L316" s="8">
        <v>23</v>
      </c>
      <c r="M316" s="8">
        <v>123453</v>
      </c>
      <c r="N316" s="7"/>
      <c r="O316" s="8">
        <v>5620</v>
      </c>
      <c r="P316" s="7"/>
      <c r="Q316" s="8">
        <v>0</v>
      </c>
      <c r="R316" s="7"/>
      <c r="S316" s="8">
        <v>12029</v>
      </c>
      <c r="T316" s="7"/>
      <c r="U316" s="8">
        <v>0</v>
      </c>
      <c r="V316" s="7"/>
      <c r="W316" s="33">
        <v>141102</v>
      </c>
      <c r="X316" s="7"/>
      <c r="Y316" s="30">
        <v>63.89</v>
      </c>
      <c r="Z316" s="7"/>
      <c r="AA316" s="30">
        <v>2.83</v>
      </c>
      <c r="AB316" s="7"/>
      <c r="AC316" s="30">
        <v>0</v>
      </c>
      <c r="AD316" s="7"/>
      <c r="AE316" s="30">
        <v>7.16</v>
      </c>
      <c r="AF316" s="7"/>
      <c r="AG316" s="30">
        <v>0</v>
      </c>
      <c r="AI316" s="32">
        <v>73.88</v>
      </c>
      <c r="AK316" s="7" t="str">
        <f t="shared" si="4"/>
        <v>No</v>
      </c>
    </row>
    <row r="317" spans="1:37">
      <c r="A317" s="7" t="s">
        <v>221</v>
      </c>
      <c r="B317" s="7" t="s">
        <v>222</v>
      </c>
      <c r="C317" s="7" t="s">
        <v>28</v>
      </c>
      <c r="D317" s="302">
        <v>4025</v>
      </c>
      <c r="E317" s="297">
        <v>40025</v>
      </c>
      <c r="F317" s="7" t="s">
        <v>142</v>
      </c>
      <c r="G317" s="7" t="s">
        <v>137</v>
      </c>
      <c r="H317" s="8">
        <v>260677</v>
      </c>
      <c r="I317" s="8">
        <v>85</v>
      </c>
      <c r="J317" s="7" t="s">
        <v>14</v>
      </c>
      <c r="K317" s="7" t="s">
        <v>138</v>
      </c>
      <c r="L317" s="8">
        <v>2</v>
      </c>
      <c r="M317" s="8">
        <v>9886</v>
      </c>
      <c r="N317" s="7"/>
      <c r="O317" s="8">
        <v>2092</v>
      </c>
      <c r="P317" s="7"/>
      <c r="Q317" s="8">
        <v>0</v>
      </c>
      <c r="R317" s="7"/>
      <c r="S317" s="8">
        <v>3701</v>
      </c>
      <c r="T317" s="7"/>
      <c r="U317" s="8">
        <v>0</v>
      </c>
      <c r="V317" s="7"/>
      <c r="W317" s="33">
        <v>15679</v>
      </c>
      <c r="X317" s="7"/>
      <c r="Y317" s="30">
        <v>5</v>
      </c>
      <c r="Z317" s="7"/>
      <c r="AA317" s="30">
        <v>1</v>
      </c>
      <c r="AB317" s="7"/>
      <c r="AC317" s="30">
        <v>0</v>
      </c>
      <c r="AD317" s="7"/>
      <c r="AE317" s="30">
        <v>2</v>
      </c>
      <c r="AF317" s="7"/>
      <c r="AG317" s="30">
        <v>0</v>
      </c>
      <c r="AI317" s="32">
        <v>8</v>
      </c>
      <c r="AK317" s="7" t="str">
        <f t="shared" si="4"/>
        <v>No</v>
      </c>
    </row>
    <row r="318" spans="1:37">
      <c r="A318" s="7" t="s">
        <v>1005</v>
      </c>
      <c r="B318" s="7" t="s">
        <v>427</v>
      </c>
      <c r="C318" s="7" t="s">
        <v>26</v>
      </c>
      <c r="D318" s="302">
        <v>4074</v>
      </c>
      <c r="E318" s="297">
        <v>40074</v>
      </c>
      <c r="F318" s="7" t="s">
        <v>140</v>
      </c>
      <c r="G318" s="7" t="s">
        <v>137</v>
      </c>
      <c r="H318" s="8">
        <v>2441770</v>
      </c>
      <c r="I318" s="8">
        <v>85</v>
      </c>
      <c r="J318" s="7" t="s">
        <v>9</v>
      </c>
      <c r="K318" s="7" t="s">
        <v>138</v>
      </c>
      <c r="L318" s="8">
        <v>14</v>
      </c>
      <c r="M318" s="8">
        <v>56273</v>
      </c>
      <c r="N318" s="7"/>
      <c r="O318" s="8">
        <v>1449</v>
      </c>
      <c r="P318" s="7"/>
      <c r="Q318" s="8">
        <v>0</v>
      </c>
      <c r="R318" s="7"/>
      <c r="S318" s="8">
        <v>3102</v>
      </c>
      <c r="T318" s="7"/>
      <c r="U318" s="8">
        <v>0</v>
      </c>
      <c r="V318" s="7"/>
      <c r="W318" s="33">
        <v>60824</v>
      </c>
      <c r="X318" s="7"/>
      <c r="Y318" s="30">
        <v>21.74</v>
      </c>
      <c r="Z318" s="7"/>
      <c r="AA318" s="30">
        <v>0.73</v>
      </c>
      <c r="AB318" s="7"/>
      <c r="AC318" s="30">
        <v>0</v>
      </c>
      <c r="AD318" s="7"/>
      <c r="AE318" s="30">
        <v>1.85</v>
      </c>
      <c r="AF318" s="7"/>
      <c r="AG318" s="30">
        <v>0</v>
      </c>
      <c r="AI318" s="32">
        <v>24.32</v>
      </c>
      <c r="AK318" s="7" t="str">
        <f t="shared" si="4"/>
        <v>No</v>
      </c>
    </row>
    <row r="319" spans="1:37">
      <c r="A319" s="7" t="s">
        <v>1006</v>
      </c>
      <c r="B319" s="7" t="s">
        <v>249</v>
      </c>
      <c r="C319" s="7" t="s">
        <v>12</v>
      </c>
      <c r="D319" s="302">
        <v>9010</v>
      </c>
      <c r="E319" s="297">
        <v>90010</v>
      </c>
      <c r="F319" s="7" t="s">
        <v>140</v>
      </c>
      <c r="G319" s="7" t="s">
        <v>137</v>
      </c>
      <c r="H319" s="8">
        <v>12150996</v>
      </c>
      <c r="I319" s="8">
        <v>84</v>
      </c>
      <c r="J319" s="7" t="s">
        <v>6</v>
      </c>
      <c r="K319" s="7" t="s">
        <v>138</v>
      </c>
      <c r="L319" s="8">
        <v>48</v>
      </c>
      <c r="M319" s="8">
        <v>247769</v>
      </c>
      <c r="N319" s="7" t="s">
        <v>102</v>
      </c>
      <c r="O319" s="8">
        <v>55343</v>
      </c>
      <c r="P319" s="7"/>
      <c r="Q319" s="8">
        <v>0</v>
      </c>
      <c r="R319" s="7"/>
      <c r="S319" s="8">
        <v>21742</v>
      </c>
      <c r="T319" s="7"/>
      <c r="U319" s="8">
        <v>0</v>
      </c>
      <c r="V319" s="7"/>
      <c r="W319" s="33">
        <v>324854</v>
      </c>
      <c r="X319" s="7" t="s">
        <v>102</v>
      </c>
      <c r="Y319" s="30">
        <v>138</v>
      </c>
      <c r="Z319" s="7"/>
      <c r="AA319" s="30">
        <v>27</v>
      </c>
      <c r="AB319" s="7"/>
      <c r="AC319" s="30">
        <v>0</v>
      </c>
      <c r="AD319" s="7"/>
      <c r="AE319" s="30">
        <v>11</v>
      </c>
      <c r="AF319" s="7"/>
      <c r="AG319" s="30">
        <v>0</v>
      </c>
      <c r="AI319" s="32">
        <v>176</v>
      </c>
      <c r="AK319" s="7" t="str">
        <f t="shared" si="4"/>
        <v>Yes</v>
      </c>
    </row>
    <row r="320" spans="1:37">
      <c r="A320" s="7" t="s">
        <v>1007</v>
      </c>
      <c r="B320" s="7" t="s">
        <v>1008</v>
      </c>
      <c r="C320" s="7" t="s">
        <v>1</v>
      </c>
      <c r="D320" s="302"/>
      <c r="E320" s="297">
        <v>415</v>
      </c>
      <c r="F320" s="7" t="s">
        <v>140</v>
      </c>
      <c r="G320" s="7" t="s">
        <v>137</v>
      </c>
      <c r="H320" s="8">
        <v>349684</v>
      </c>
      <c r="I320" s="8">
        <v>82</v>
      </c>
      <c r="J320" s="7" t="s">
        <v>7</v>
      </c>
      <c r="K320" s="7" t="s">
        <v>138</v>
      </c>
      <c r="L320" s="8">
        <v>82</v>
      </c>
      <c r="M320" s="8">
        <v>2040</v>
      </c>
      <c r="N320" s="7"/>
      <c r="O320" s="8">
        <v>0</v>
      </c>
      <c r="P320" s="7"/>
      <c r="Q320" s="8">
        <v>25</v>
      </c>
      <c r="R320" s="7"/>
      <c r="S320" s="8">
        <v>8364</v>
      </c>
      <c r="T320" s="7"/>
      <c r="U320" s="8">
        <v>0</v>
      </c>
      <c r="V320" s="7"/>
      <c r="W320" s="33">
        <v>10429</v>
      </c>
      <c r="X320" s="7"/>
      <c r="Y320" s="30">
        <v>1</v>
      </c>
      <c r="Z320" s="7"/>
      <c r="AA320" s="30">
        <v>0</v>
      </c>
      <c r="AB320" s="7"/>
      <c r="AC320" s="30">
        <v>0.01</v>
      </c>
      <c r="AD320" s="7"/>
      <c r="AE320" s="30">
        <v>4.0999999999999996</v>
      </c>
      <c r="AF320" s="7"/>
      <c r="AG320" s="30">
        <v>0</v>
      </c>
      <c r="AI320" s="32">
        <v>5.1100000000000003</v>
      </c>
      <c r="AK320" s="7" t="str">
        <f t="shared" si="4"/>
        <v>No</v>
      </c>
    </row>
    <row r="321" spans="1:37">
      <c r="A321" s="7" t="s">
        <v>312</v>
      </c>
      <c r="B321" s="7" t="s">
        <v>313</v>
      </c>
      <c r="C321" s="7" t="s">
        <v>30</v>
      </c>
      <c r="D321" s="302">
        <v>5056</v>
      </c>
      <c r="E321" s="297">
        <v>50056</v>
      </c>
      <c r="F321" s="7" t="s">
        <v>142</v>
      </c>
      <c r="G321" s="7" t="s">
        <v>137</v>
      </c>
      <c r="H321" s="8">
        <v>266921</v>
      </c>
      <c r="I321" s="8">
        <v>82</v>
      </c>
      <c r="J321" s="7" t="s">
        <v>6</v>
      </c>
      <c r="K321" s="7" t="s">
        <v>138</v>
      </c>
      <c r="L321" s="8">
        <v>45</v>
      </c>
      <c r="M321" s="8">
        <v>195626</v>
      </c>
      <c r="N321" s="7"/>
      <c r="O321" s="8">
        <v>62145</v>
      </c>
      <c r="P321" s="7"/>
      <c r="Q321" s="8">
        <v>6064</v>
      </c>
      <c r="R321" s="7"/>
      <c r="S321" s="8">
        <v>21582</v>
      </c>
      <c r="T321" s="7"/>
      <c r="U321" s="8">
        <v>0</v>
      </c>
      <c r="V321" s="7"/>
      <c r="W321" s="33">
        <v>285417</v>
      </c>
      <c r="X321" s="7"/>
      <c r="Y321" s="30">
        <v>107</v>
      </c>
      <c r="Z321" s="7"/>
      <c r="AA321" s="30">
        <v>38</v>
      </c>
      <c r="AB321" s="7"/>
      <c r="AC321" s="30">
        <v>3</v>
      </c>
      <c r="AD321" s="7"/>
      <c r="AE321" s="30">
        <v>12</v>
      </c>
      <c r="AF321" s="7"/>
      <c r="AG321" s="30">
        <v>0</v>
      </c>
      <c r="AI321" s="32">
        <v>160</v>
      </c>
      <c r="AK321" s="7" t="str">
        <f t="shared" si="4"/>
        <v>No</v>
      </c>
    </row>
    <row r="322" spans="1:37">
      <c r="A322" s="7" t="s">
        <v>505</v>
      </c>
      <c r="B322" s="7" t="s">
        <v>506</v>
      </c>
      <c r="C322" s="7" t="s">
        <v>22</v>
      </c>
      <c r="D322" s="302">
        <v>1049</v>
      </c>
      <c r="E322" s="297">
        <v>10049</v>
      </c>
      <c r="F322" s="7" t="s">
        <v>142</v>
      </c>
      <c r="G322" s="7" t="s">
        <v>137</v>
      </c>
      <c r="H322" s="8">
        <v>562839</v>
      </c>
      <c r="I322" s="8">
        <v>80</v>
      </c>
      <c r="J322" s="7" t="s">
        <v>9</v>
      </c>
      <c r="K322" s="7" t="s">
        <v>138</v>
      </c>
      <c r="L322" s="8">
        <v>80</v>
      </c>
      <c r="M322" s="8">
        <v>187567</v>
      </c>
      <c r="N322" s="7"/>
      <c r="O322" s="8">
        <v>10292</v>
      </c>
      <c r="P322" s="7"/>
      <c r="Q322" s="8">
        <v>5185</v>
      </c>
      <c r="R322" s="7"/>
      <c r="S322" s="8">
        <v>16873</v>
      </c>
      <c r="T322" s="7"/>
      <c r="U322" s="8">
        <v>64</v>
      </c>
      <c r="V322" s="7"/>
      <c r="W322" s="33">
        <v>219981</v>
      </c>
      <c r="X322" s="7"/>
      <c r="Y322" s="30">
        <v>118</v>
      </c>
      <c r="Z322" s="7"/>
      <c r="AA322" s="30">
        <v>6</v>
      </c>
      <c r="AB322" s="7"/>
      <c r="AC322" s="30">
        <v>3</v>
      </c>
      <c r="AD322" s="7"/>
      <c r="AE322" s="30">
        <v>13</v>
      </c>
      <c r="AF322" s="7"/>
      <c r="AG322" s="30">
        <v>1</v>
      </c>
      <c r="AI322" s="32">
        <v>141</v>
      </c>
      <c r="AK322" s="7" t="str">
        <f t="shared" ref="AK322:AK385" si="5">IF(AJ322&amp;AH322&amp;AF322&amp;AD322&amp;AB322&amp;Z322&amp;X322&amp;V322&amp;T322&amp;R322&amp;P322&amp;N322&lt;&gt;"","Yes","No")</f>
        <v>No</v>
      </c>
    </row>
    <row r="323" spans="1:37">
      <c r="A323" s="7" t="s">
        <v>1009</v>
      </c>
      <c r="B323" s="7" t="s">
        <v>248</v>
      </c>
      <c r="C323" s="7" t="s">
        <v>26</v>
      </c>
      <c r="D323" s="302">
        <v>4036</v>
      </c>
      <c r="E323" s="297">
        <v>40036</v>
      </c>
      <c r="F323" s="7" t="s">
        <v>140</v>
      </c>
      <c r="G323" s="7" t="s">
        <v>137</v>
      </c>
      <c r="H323" s="8">
        <v>240223</v>
      </c>
      <c r="I323" s="8">
        <v>80</v>
      </c>
      <c r="J323" s="7" t="s">
        <v>6</v>
      </c>
      <c r="K323" s="7" t="s">
        <v>138</v>
      </c>
      <c r="L323" s="8">
        <v>55</v>
      </c>
      <c r="M323" s="8">
        <v>240928</v>
      </c>
      <c r="N323" s="7"/>
      <c r="O323" s="8">
        <v>31986</v>
      </c>
      <c r="P323" s="7"/>
      <c r="Q323" s="8">
        <v>10865</v>
      </c>
      <c r="R323" s="7"/>
      <c r="S323" s="8">
        <v>6018</v>
      </c>
      <c r="T323" s="7"/>
      <c r="U323" s="8">
        <v>0</v>
      </c>
      <c r="V323" s="7"/>
      <c r="W323" s="33">
        <v>289797</v>
      </c>
      <c r="X323" s="7"/>
      <c r="Y323" s="30">
        <v>116</v>
      </c>
      <c r="Z323" s="7"/>
      <c r="AA323" s="30">
        <v>15</v>
      </c>
      <c r="AB323" s="7"/>
      <c r="AC323" s="30">
        <v>5</v>
      </c>
      <c r="AD323" s="7"/>
      <c r="AE323" s="30">
        <v>2</v>
      </c>
      <c r="AF323" s="7"/>
      <c r="AG323" s="30">
        <v>0</v>
      </c>
      <c r="AI323" s="32">
        <v>138</v>
      </c>
      <c r="AK323" s="7" t="str">
        <f t="shared" si="5"/>
        <v>No</v>
      </c>
    </row>
    <row r="324" spans="1:37">
      <c r="A324" s="7" t="s">
        <v>1009</v>
      </c>
      <c r="B324" s="7" t="s">
        <v>248</v>
      </c>
      <c r="C324" s="7" t="s">
        <v>26</v>
      </c>
      <c r="D324" s="302">
        <v>4036</v>
      </c>
      <c r="E324" s="297">
        <v>40036</v>
      </c>
      <c r="F324" s="7" t="s">
        <v>140</v>
      </c>
      <c r="G324" s="7" t="s">
        <v>137</v>
      </c>
      <c r="H324" s="8">
        <v>240223</v>
      </c>
      <c r="I324" s="8">
        <v>80</v>
      </c>
      <c r="J324" s="7" t="s">
        <v>9</v>
      </c>
      <c r="K324" s="7" t="s">
        <v>138</v>
      </c>
      <c r="L324" s="8">
        <v>19</v>
      </c>
      <c r="M324" s="8">
        <v>29138</v>
      </c>
      <c r="N324" s="7"/>
      <c r="O324" s="8">
        <v>9022</v>
      </c>
      <c r="P324" s="7"/>
      <c r="Q324" s="8">
        <v>3064</v>
      </c>
      <c r="R324" s="7"/>
      <c r="S324" s="8">
        <v>1697</v>
      </c>
      <c r="T324" s="7"/>
      <c r="U324" s="8">
        <v>0</v>
      </c>
      <c r="V324" s="7"/>
      <c r="W324" s="33">
        <v>42921</v>
      </c>
      <c r="X324" s="7"/>
      <c r="Y324" s="30">
        <v>14</v>
      </c>
      <c r="Z324" s="7"/>
      <c r="AA324" s="30">
        <v>1</v>
      </c>
      <c r="AB324" s="7"/>
      <c r="AC324" s="30">
        <v>1</v>
      </c>
      <c r="AD324" s="7"/>
      <c r="AE324" s="30">
        <v>1</v>
      </c>
      <c r="AF324" s="7"/>
      <c r="AG324" s="30">
        <v>0</v>
      </c>
      <c r="AI324" s="32">
        <v>17</v>
      </c>
      <c r="AK324" s="7" t="str">
        <f t="shared" si="5"/>
        <v>No</v>
      </c>
    </row>
    <row r="325" spans="1:37">
      <c r="A325" s="7" t="s">
        <v>584</v>
      </c>
      <c r="B325" s="7" t="s">
        <v>585</v>
      </c>
      <c r="C325" s="7" t="s">
        <v>44</v>
      </c>
      <c r="D325" s="302">
        <v>4173</v>
      </c>
      <c r="E325" s="297">
        <v>40173</v>
      </c>
      <c r="F325" s="7" t="s">
        <v>142</v>
      </c>
      <c r="G325" s="7" t="s">
        <v>137</v>
      </c>
      <c r="H325" s="8">
        <v>311810</v>
      </c>
      <c r="I325" s="8">
        <v>79</v>
      </c>
      <c r="J325" s="7" t="s">
        <v>7</v>
      </c>
      <c r="K325" s="7" t="s">
        <v>138</v>
      </c>
      <c r="L325" s="8">
        <v>54</v>
      </c>
      <c r="M325" s="8">
        <v>0</v>
      </c>
      <c r="N325" s="7"/>
      <c r="O325" s="8">
        <v>0</v>
      </c>
      <c r="P325" s="7"/>
      <c r="Q325" s="8">
        <v>0</v>
      </c>
      <c r="R325" s="7"/>
      <c r="S325" s="8">
        <v>5445</v>
      </c>
      <c r="T325" s="7"/>
      <c r="U325" s="8">
        <v>0</v>
      </c>
      <c r="V325" s="7"/>
      <c r="W325" s="33">
        <v>5445</v>
      </c>
      <c r="X325" s="7"/>
      <c r="Y325" s="30">
        <v>0</v>
      </c>
      <c r="Z325" s="7"/>
      <c r="AA325" s="30">
        <v>0</v>
      </c>
      <c r="AB325" s="7"/>
      <c r="AC325" s="30">
        <v>0</v>
      </c>
      <c r="AD325" s="7"/>
      <c r="AE325" s="30">
        <v>3.5</v>
      </c>
      <c r="AF325" s="7"/>
      <c r="AG325" s="30">
        <v>0</v>
      </c>
      <c r="AI325" s="32">
        <v>3.5</v>
      </c>
      <c r="AK325" s="7" t="str">
        <f t="shared" si="5"/>
        <v>No</v>
      </c>
    </row>
    <row r="326" spans="1:37">
      <c r="A326" s="7" t="s">
        <v>361</v>
      </c>
      <c r="B326" s="7" t="s">
        <v>362</v>
      </c>
      <c r="C326" s="7" t="s">
        <v>36</v>
      </c>
      <c r="D326" s="302">
        <v>1005</v>
      </c>
      <c r="E326" s="297">
        <v>10005</v>
      </c>
      <c r="F326" s="7" t="s">
        <v>142</v>
      </c>
      <c r="G326" s="7" t="s">
        <v>137</v>
      </c>
      <c r="H326" s="8">
        <v>4181019</v>
      </c>
      <c r="I326" s="8">
        <v>79</v>
      </c>
      <c r="J326" s="7" t="s">
        <v>9</v>
      </c>
      <c r="K326" s="7" t="s">
        <v>138</v>
      </c>
      <c r="L326" s="8">
        <v>19</v>
      </c>
      <c r="M326" s="8">
        <v>13230</v>
      </c>
      <c r="N326" s="7"/>
      <c r="O326" s="8">
        <v>0</v>
      </c>
      <c r="P326" s="7"/>
      <c r="Q326" s="8">
        <v>0</v>
      </c>
      <c r="R326" s="7"/>
      <c r="S326" s="8">
        <v>624</v>
      </c>
      <c r="T326" s="7"/>
      <c r="U326" s="8">
        <v>0</v>
      </c>
      <c r="V326" s="7"/>
      <c r="W326" s="33">
        <v>13854</v>
      </c>
      <c r="X326" s="7"/>
      <c r="Y326" s="30">
        <v>7</v>
      </c>
      <c r="Z326" s="7"/>
      <c r="AA326" s="30">
        <v>0</v>
      </c>
      <c r="AB326" s="7"/>
      <c r="AC326" s="30">
        <v>0</v>
      </c>
      <c r="AD326" s="7"/>
      <c r="AE326" s="30">
        <v>0.35</v>
      </c>
      <c r="AF326" s="7"/>
      <c r="AG326" s="30">
        <v>0</v>
      </c>
      <c r="AI326" s="32">
        <v>7.35</v>
      </c>
      <c r="AK326" s="7" t="str">
        <f t="shared" si="5"/>
        <v>No</v>
      </c>
    </row>
    <row r="327" spans="1:37">
      <c r="A327" s="7" t="s">
        <v>1010</v>
      </c>
      <c r="B327" s="7" t="s">
        <v>492</v>
      </c>
      <c r="C327" s="7" t="s">
        <v>46</v>
      </c>
      <c r="D327" s="302">
        <v>7001</v>
      </c>
      <c r="E327" s="297">
        <v>70001</v>
      </c>
      <c r="F327" s="7" t="s">
        <v>140</v>
      </c>
      <c r="G327" s="7" t="s">
        <v>137</v>
      </c>
      <c r="H327" s="8">
        <v>258719</v>
      </c>
      <c r="I327" s="8">
        <v>78</v>
      </c>
      <c r="J327" s="7" t="s">
        <v>9</v>
      </c>
      <c r="K327" s="7" t="s">
        <v>138</v>
      </c>
      <c r="L327" s="8">
        <v>9</v>
      </c>
      <c r="M327" s="8">
        <v>27778</v>
      </c>
      <c r="N327" s="7"/>
      <c r="O327" s="8">
        <v>4853</v>
      </c>
      <c r="P327" s="7"/>
      <c r="Q327" s="8">
        <v>0</v>
      </c>
      <c r="R327" s="7"/>
      <c r="S327" s="8">
        <v>4916</v>
      </c>
      <c r="T327" s="7"/>
      <c r="U327" s="8">
        <v>0</v>
      </c>
      <c r="V327" s="7"/>
      <c r="W327" s="33">
        <v>37547</v>
      </c>
      <c r="X327" s="7"/>
      <c r="Y327" s="30">
        <v>15.1</v>
      </c>
      <c r="Z327" s="7"/>
      <c r="AA327" s="30">
        <v>2.1</v>
      </c>
      <c r="AB327" s="7"/>
      <c r="AC327" s="30">
        <v>0</v>
      </c>
      <c r="AD327" s="7"/>
      <c r="AE327" s="30">
        <v>2.6</v>
      </c>
      <c r="AF327" s="7"/>
      <c r="AG327" s="30">
        <v>0</v>
      </c>
      <c r="AI327" s="32">
        <v>19.8</v>
      </c>
      <c r="AK327" s="7" t="str">
        <f t="shared" si="5"/>
        <v>No</v>
      </c>
    </row>
    <row r="328" spans="1:37">
      <c r="A328" s="7" t="s">
        <v>590</v>
      </c>
      <c r="B328" s="7" t="s">
        <v>591</v>
      </c>
      <c r="C328" s="7" t="s">
        <v>68</v>
      </c>
      <c r="D328" s="302">
        <v>6114</v>
      </c>
      <c r="E328" s="297">
        <v>60114</v>
      </c>
      <c r="F328" s="7" t="s">
        <v>140</v>
      </c>
      <c r="G328" s="7" t="s">
        <v>137</v>
      </c>
      <c r="H328" s="8">
        <v>5121892</v>
      </c>
      <c r="I328" s="8">
        <v>78</v>
      </c>
      <c r="J328" s="7" t="s">
        <v>9</v>
      </c>
      <c r="K328" s="7" t="s">
        <v>138</v>
      </c>
      <c r="L328" s="8">
        <v>67</v>
      </c>
      <c r="M328" s="8">
        <v>102069</v>
      </c>
      <c r="N328" s="7"/>
      <c r="O328" s="8">
        <v>4015</v>
      </c>
      <c r="P328" s="7"/>
      <c r="Q328" s="8">
        <v>0</v>
      </c>
      <c r="R328" s="7"/>
      <c r="S328" s="8">
        <v>10625</v>
      </c>
      <c r="T328" s="7"/>
      <c r="U328" s="8">
        <v>0</v>
      </c>
      <c r="V328" s="7"/>
      <c r="W328" s="33">
        <v>116709</v>
      </c>
      <c r="X328" s="7"/>
      <c r="Y328" s="30">
        <v>44.3</v>
      </c>
      <c r="Z328" s="7"/>
      <c r="AA328" s="30">
        <v>2.2000000000000002</v>
      </c>
      <c r="AB328" s="7"/>
      <c r="AC328" s="30">
        <v>0</v>
      </c>
      <c r="AD328" s="7"/>
      <c r="AE328" s="30">
        <v>5.9</v>
      </c>
      <c r="AF328" s="7"/>
      <c r="AG328" s="30">
        <v>0</v>
      </c>
      <c r="AI328" s="32">
        <v>52.4</v>
      </c>
      <c r="AK328" s="7" t="str">
        <f t="shared" si="5"/>
        <v>No</v>
      </c>
    </row>
    <row r="329" spans="1:37">
      <c r="A329" s="7" t="s">
        <v>203</v>
      </c>
      <c r="B329" s="7" t="s">
        <v>204</v>
      </c>
      <c r="C329" s="7" t="s">
        <v>35</v>
      </c>
      <c r="D329" s="302">
        <v>6022</v>
      </c>
      <c r="E329" s="297">
        <v>60022</v>
      </c>
      <c r="F329" s="7" t="s">
        <v>142</v>
      </c>
      <c r="G329" s="7" t="s">
        <v>137</v>
      </c>
      <c r="H329" s="8">
        <v>594309</v>
      </c>
      <c r="I329" s="8">
        <v>78</v>
      </c>
      <c r="J329" s="7" t="s">
        <v>6</v>
      </c>
      <c r="K329" s="7" t="s">
        <v>138</v>
      </c>
      <c r="L329" s="8">
        <v>59</v>
      </c>
      <c r="M329" s="8">
        <v>380731</v>
      </c>
      <c r="N329" s="7"/>
      <c r="O329" s="8">
        <v>84136</v>
      </c>
      <c r="P329" s="7"/>
      <c r="Q329" s="8">
        <v>31329</v>
      </c>
      <c r="R329" s="7"/>
      <c r="S329" s="8">
        <v>81984</v>
      </c>
      <c r="T329" s="7"/>
      <c r="U329" s="8">
        <v>0</v>
      </c>
      <c r="V329" s="7"/>
      <c r="W329" s="33">
        <v>578180</v>
      </c>
      <c r="X329" s="7"/>
      <c r="Y329" s="30">
        <v>170</v>
      </c>
      <c r="Z329" s="7"/>
      <c r="AA329" s="30">
        <v>34</v>
      </c>
      <c r="AB329" s="7"/>
      <c r="AC329" s="30">
        <v>17</v>
      </c>
      <c r="AD329" s="7"/>
      <c r="AE329" s="30">
        <v>42</v>
      </c>
      <c r="AF329" s="7"/>
      <c r="AG329" s="30">
        <v>0</v>
      </c>
      <c r="AI329" s="32">
        <v>263</v>
      </c>
      <c r="AK329" s="7" t="str">
        <f t="shared" si="5"/>
        <v>No</v>
      </c>
    </row>
    <row r="330" spans="1:37">
      <c r="A330" s="7" t="s">
        <v>1010</v>
      </c>
      <c r="B330" s="7" t="s">
        <v>492</v>
      </c>
      <c r="C330" s="7" t="s">
        <v>46</v>
      </c>
      <c r="D330" s="302">
        <v>7001</v>
      </c>
      <c r="E330" s="297">
        <v>70001</v>
      </c>
      <c r="F330" s="7" t="s">
        <v>140</v>
      </c>
      <c r="G330" s="7" t="s">
        <v>137</v>
      </c>
      <c r="H330" s="8">
        <v>258719</v>
      </c>
      <c r="I330" s="8">
        <v>78</v>
      </c>
      <c r="J330" s="7" t="s">
        <v>6</v>
      </c>
      <c r="K330" s="7" t="s">
        <v>138</v>
      </c>
      <c r="L330" s="8">
        <v>56</v>
      </c>
      <c r="M330" s="8">
        <v>171459</v>
      </c>
      <c r="N330" s="7"/>
      <c r="O330" s="8">
        <v>32854</v>
      </c>
      <c r="P330" s="7"/>
      <c r="Q330" s="8">
        <v>0</v>
      </c>
      <c r="R330" s="7"/>
      <c r="S330" s="8">
        <v>29903</v>
      </c>
      <c r="T330" s="7"/>
      <c r="U330" s="8">
        <v>0</v>
      </c>
      <c r="V330" s="7"/>
      <c r="W330" s="33">
        <v>234216</v>
      </c>
      <c r="X330" s="7"/>
      <c r="Y330" s="30">
        <v>90.8</v>
      </c>
      <c r="Z330" s="7"/>
      <c r="AA330" s="30">
        <v>17.8</v>
      </c>
      <c r="AB330" s="7"/>
      <c r="AC330" s="30">
        <v>0</v>
      </c>
      <c r="AD330" s="7"/>
      <c r="AE330" s="30">
        <v>15.4</v>
      </c>
      <c r="AF330" s="7"/>
      <c r="AG330" s="30">
        <v>0</v>
      </c>
      <c r="AI330" s="32">
        <v>124</v>
      </c>
      <c r="AK330" s="7" t="str">
        <f t="shared" si="5"/>
        <v>No</v>
      </c>
    </row>
    <row r="331" spans="1:37">
      <c r="A331" s="7" t="s">
        <v>1011</v>
      </c>
      <c r="B331" s="7" t="s">
        <v>154</v>
      </c>
      <c r="C331" s="7" t="s">
        <v>72</v>
      </c>
      <c r="D331" s="302">
        <v>1066</v>
      </c>
      <c r="E331" s="297">
        <v>10066</v>
      </c>
      <c r="F331" s="7" t="s">
        <v>142</v>
      </c>
      <c r="G331" s="7" t="s">
        <v>137</v>
      </c>
      <c r="H331" s="8">
        <v>108740</v>
      </c>
      <c r="I331" s="8">
        <v>78</v>
      </c>
      <c r="J331" s="7" t="s">
        <v>6</v>
      </c>
      <c r="K331" s="7" t="s">
        <v>138</v>
      </c>
      <c r="L331" s="8">
        <v>40</v>
      </c>
      <c r="M331" s="8">
        <v>137087</v>
      </c>
      <c r="N331" s="7"/>
      <c r="O331" s="8">
        <v>25384</v>
      </c>
      <c r="P331" s="7"/>
      <c r="Q331" s="8">
        <v>590</v>
      </c>
      <c r="R331" s="7"/>
      <c r="S331" s="8">
        <v>23340</v>
      </c>
      <c r="T331" s="7"/>
      <c r="U331" s="8">
        <v>652</v>
      </c>
      <c r="V331" s="7"/>
      <c r="W331" s="33">
        <v>187053</v>
      </c>
      <c r="X331" s="7"/>
      <c r="Y331" s="30">
        <v>67.3</v>
      </c>
      <c r="Z331" s="7"/>
      <c r="AA331" s="30">
        <v>12.9</v>
      </c>
      <c r="AB331" s="7"/>
      <c r="AC331" s="30">
        <v>0.3</v>
      </c>
      <c r="AD331" s="7"/>
      <c r="AE331" s="30">
        <v>13.25</v>
      </c>
      <c r="AF331" s="7"/>
      <c r="AG331" s="30">
        <v>0.37</v>
      </c>
      <c r="AI331" s="32">
        <v>94.12</v>
      </c>
      <c r="AK331" s="7" t="str">
        <f t="shared" si="5"/>
        <v>No</v>
      </c>
    </row>
    <row r="332" spans="1:37">
      <c r="A332" s="7" t="s">
        <v>1011</v>
      </c>
      <c r="B332" s="7" t="s">
        <v>154</v>
      </c>
      <c r="C332" s="7" t="s">
        <v>72</v>
      </c>
      <c r="D332" s="302">
        <v>1066</v>
      </c>
      <c r="E332" s="297">
        <v>10066</v>
      </c>
      <c r="F332" s="7" t="s">
        <v>142</v>
      </c>
      <c r="G332" s="7" t="s">
        <v>137</v>
      </c>
      <c r="H332" s="8">
        <v>108740</v>
      </c>
      <c r="I332" s="8">
        <v>78</v>
      </c>
      <c r="J332" s="7" t="s">
        <v>13</v>
      </c>
      <c r="K332" s="7" t="s">
        <v>138</v>
      </c>
      <c r="L332" s="8">
        <v>14</v>
      </c>
      <c r="M332" s="8">
        <v>28302</v>
      </c>
      <c r="N332" s="7"/>
      <c r="O332" s="8">
        <v>12919</v>
      </c>
      <c r="P332" s="7"/>
      <c r="Q332" s="8">
        <v>127</v>
      </c>
      <c r="R332" s="7"/>
      <c r="S332" s="8">
        <v>4819</v>
      </c>
      <c r="T332" s="7"/>
      <c r="U332" s="8">
        <v>135</v>
      </c>
      <c r="V332" s="7"/>
      <c r="W332" s="33">
        <v>46302</v>
      </c>
      <c r="X332" s="7"/>
      <c r="Y332" s="30">
        <v>13.6</v>
      </c>
      <c r="Z332" s="7"/>
      <c r="AA332" s="30">
        <v>6.4</v>
      </c>
      <c r="AB332" s="7"/>
      <c r="AC332" s="30">
        <v>0.08</v>
      </c>
      <c r="AD332" s="7"/>
      <c r="AE332" s="30">
        <v>2.7</v>
      </c>
      <c r="AF332" s="7"/>
      <c r="AG332" s="30">
        <v>0.08</v>
      </c>
      <c r="AI332" s="32">
        <v>22.86</v>
      </c>
      <c r="AK332" s="7" t="str">
        <f t="shared" si="5"/>
        <v>No</v>
      </c>
    </row>
    <row r="333" spans="1:37">
      <c r="A333" s="7" t="s">
        <v>590</v>
      </c>
      <c r="B333" s="7" t="s">
        <v>591</v>
      </c>
      <c r="C333" s="7" t="s">
        <v>68</v>
      </c>
      <c r="D333" s="302">
        <v>6114</v>
      </c>
      <c r="E333" s="297">
        <v>60114</v>
      </c>
      <c r="F333" s="7" t="s">
        <v>140</v>
      </c>
      <c r="G333" s="7" t="s">
        <v>137</v>
      </c>
      <c r="H333" s="8">
        <v>5121892</v>
      </c>
      <c r="I333" s="8">
        <v>78</v>
      </c>
      <c r="J333" s="7" t="s">
        <v>6</v>
      </c>
      <c r="K333" s="7" t="s">
        <v>138</v>
      </c>
      <c r="L333" s="8">
        <v>11</v>
      </c>
      <c r="M333" s="8">
        <v>38092</v>
      </c>
      <c r="N333" s="7"/>
      <c r="O333" s="8">
        <v>1410</v>
      </c>
      <c r="P333" s="7"/>
      <c r="Q333" s="8">
        <v>0</v>
      </c>
      <c r="R333" s="7"/>
      <c r="S333" s="8">
        <v>3733</v>
      </c>
      <c r="T333" s="7"/>
      <c r="U333" s="8">
        <v>0</v>
      </c>
      <c r="V333" s="7"/>
      <c r="W333" s="33">
        <v>43235</v>
      </c>
      <c r="X333" s="7"/>
      <c r="Y333" s="30">
        <v>17.7</v>
      </c>
      <c r="Z333" s="7"/>
      <c r="AA333" s="30">
        <v>0.8</v>
      </c>
      <c r="AB333" s="7"/>
      <c r="AC333" s="30">
        <v>0</v>
      </c>
      <c r="AD333" s="7"/>
      <c r="AE333" s="30">
        <v>2.1</v>
      </c>
      <c r="AF333" s="7"/>
      <c r="AG333" s="30">
        <v>0</v>
      </c>
      <c r="AI333" s="32">
        <v>20.6</v>
      </c>
      <c r="AK333" s="7" t="str">
        <f t="shared" si="5"/>
        <v>No</v>
      </c>
    </row>
    <row r="334" spans="1:37">
      <c r="A334" s="7" t="s">
        <v>223</v>
      </c>
      <c r="B334" s="7" t="s">
        <v>224</v>
      </c>
      <c r="C334" s="7" t="s">
        <v>67</v>
      </c>
      <c r="D334" s="302">
        <v>4001</v>
      </c>
      <c r="E334" s="297">
        <v>40001</v>
      </c>
      <c r="F334" s="7" t="s">
        <v>140</v>
      </c>
      <c r="G334" s="7" t="s">
        <v>137</v>
      </c>
      <c r="H334" s="8">
        <v>381112</v>
      </c>
      <c r="I334" s="8">
        <v>77</v>
      </c>
      <c r="J334" s="7" t="s">
        <v>6</v>
      </c>
      <c r="K334" s="7" t="s">
        <v>138</v>
      </c>
      <c r="L334" s="8">
        <v>56</v>
      </c>
      <c r="M334" s="8">
        <v>229050</v>
      </c>
      <c r="N334" s="7"/>
      <c r="O334" s="8">
        <v>51439</v>
      </c>
      <c r="P334" s="7"/>
      <c r="Q334" s="8">
        <v>3291</v>
      </c>
      <c r="R334" s="7"/>
      <c r="S334" s="8">
        <v>15622</v>
      </c>
      <c r="T334" s="7"/>
      <c r="U334" s="8">
        <v>542</v>
      </c>
      <c r="V334" s="7"/>
      <c r="W334" s="33">
        <v>299944</v>
      </c>
      <c r="X334" s="7"/>
      <c r="Y334" s="30">
        <v>108.5</v>
      </c>
      <c r="Z334" s="7"/>
      <c r="AA334" s="30">
        <v>31.03</v>
      </c>
      <c r="AB334" s="7"/>
      <c r="AC334" s="30">
        <v>2</v>
      </c>
      <c r="AD334" s="7"/>
      <c r="AE334" s="30">
        <v>7.77</v>
      </c>
      <c r="AF334" s="7"/>
      <c r="AG334" s="30">
        <v>0.33</v>
      </c>
      <c r="AI334" s="32">
        <v>149.63</v>
      </c>
      <c r="AK334" s="7" t="str">
        <f t="shared" si="5"/>
        <v>No</v>
      </c>
    </row>
    <row r="335" spans="1:37">
      <c r="A335" s="7" t="s">
        <v>266</v>
      </c>
      <c r="B335" s="7" t="s">
        <v>267</v>
      </c>
      <c r="C335" s="7" t="s">
        <v>61</v>
      </c>
      <c r="D335" s="302">
        <v>3025</v>
      </c>
      <c r="E335" s="297">
        <v>30025</v>
      </c>
      <c r="F335" s="7" t="s">
        <v>142</v>
      </c>
      <c r="G335" s="7" t="s">
        <v>137</v>
      </c>
      <c r="H335" s="8">
        <v>381502</v>
      </c>
      <c r="I335" s="8">
        <v>77</v>
      </c>
      <c r="J335" s="7" t="s">
        <v>9</v>
      </c>
      <c r="K335" s="7" t="s">
        <v>138</v>
      </c>
      <c r="L335" s="8">
        <v>31</v>
      </c>
      <c r="M335" s="8">
        <v>66000</v>
      </c>
      <c r="N335" s="7"/>
      <c r="O335" s="8">
        <v>6400</v>
      </c>
      <c r="P335" s="7"/>
      <c r="Q335" s="8">
        <v>4000</v>
      </c>
      <c r="R335" s="7"/>
      <c r="S335" s="8">
        <v>20000</v>
      </c>
      <c r="T335" s="7"/>
      <c r="U335" s="8">
        <v>0</v>
      </c>
      <c r="V335" s="7"/>
      <c r="W335" s="33">
        <v>96400</v>
      </c>
      <c r="X335" s="7"/>
      <c r="Y335" s="30">
        <v>30</v>
      </c>
      <c r="Z335" s="7"/>
      <c r="AA335" s="30">
        <v>5</v>
      </c>
      <c r="AB335" s="7"/>
      <c r="AC335" s="30">
        <v>2</v>
      </c>
      <c r="AD335" s="7"/>
      <c r="AE335" s="30">
        <v>10</v>
      </c>
      <c r="AF335" s="7"/>
      <c r="AG335" s="30">
        <v>0</v>
      </c>
      <c r="AI335" s="32">
        <v>47</v>
      </c>
      <c r="AK335" s="7" t="str">
        <f t="shared" si="5"/>
        <v>No</v>
      </c>
    </row>
    <row r="336" spans="1:37">
      <c r="A336" s="7" t="s">
        <v>266</v>
      </c>
      <c r="B336" s="7" t="s">
        <v>267</v>
      </c>
      <c r="C336" s="7" t="s">
        <v>61</v>
      </c>
      <c r="D336" s="302">
        <v>3025</v>
      </c>
      <c r="E336" s="297">
        <v>30025</v>
      </c>
      <c r="F336" s="7" t="s">
        <v>142</v>
      </c>
      <c r="G336" s="7" t="s">
        <v>137</v>
      </c>
      <c r="H336" s="8">
        <v>381502</v>
      </c>
      <c r="I336" s="8">
        <v>77</v>
      </c>
      <c r="J336" s="7" t="s">
        <v>6</v>
      </c>
      <c r="K336" s="7" t="s">
        <v>138</v>
      </c>
      <c r="L336" s="8">
        <v>26</v>
      </c>
      <c r="M336" s="8">
        <v>126810</v>
      </c>
      <c r="N336" s="7"/>
      <c r="O336" s="8">
        <v>15000</v>
      </c>
      <c r="P336" s="7"/>
      <c r="Q336" s="8">
        <v>6030</v>
      </c>
      <c r="R336" s="7"/>
      <c r="S336" s="8">
        <v>24000</v>
      </c>
      <c r="T336" s="7"/>
      <c r="U336" s="8">
        <v>0</v>
      </c>
      <c r="V336" s="7"/>
      <c r="W336" s="33">
        <v>171840</v>
      </c>
      <c r="X336" s="7"/>
      <c r="Y336" s="30">
        <v>66</v>
      </c>
      <c r="Z336" s="7"/>
      <c r="AA336" s="30">
        <v>8</v>
      </c>
      <c r="AB336" s="7"/>
      <c r="AC336" s="30">
        <v>3</v>
      </c>
      <c r="AD336" s="7"/>
      <c r="AE336" s="30">
        <v>12</v>
      </c>
      <c r="AF336" s="7"/>
      <c r="AG336" s="30">
        <v>0</v>
      </c>
      <c r="AI336" s="32">
        <v>89</v>
      </c>
      <c r="AK336" s="7" t="str">
        <f t="shared" si="5"/>
        <v>No</v>
      </c>
    </row>
    <row r="337" spans="1:37">
      <c r="A337" s="7" t="s">
        <v>223</v>
      </c>
      <c r="B337" s="7" t="s">
        <v>224</v>
      </c>
      <c r="C337" s="7" t="s">
        <v>67</v>
      </c>
      <c r="D337" s="302">
        <v>4001</v>
      </c>
      <c r="E337" s="297">
        <v>40001</v>
      </c>
      <c r="F337" s="7" t="s">
        <v>140</v>
      </c>
      <c r="G337" s="7" t="s">
        <v>137</v>
      </c>
      <c r="H337" s="8">
        <v>381112</v>
      </c>
      <c r="I337" s="8">
        <v>77</v>
      </c>
      <c r="J337" s="7" t="s">
        <v>62</v>
      </c>
      <c r="K337" s="7" t="s">
        <v>138</v>
      </c>
      <c r="L337" s="8">
        <v>2</v>
      </c>
      <c r="M337" s="8">
        <v>17640</v>
      </c>
      <c r="N337" s="7"/>
      <c r="O337" s="8">
        <v>2979</v>
      </c>
      <c r="P337" s="7"/>
      <c r="Q337" s="8">
        <v>0</v>
      </c>
      <c r="R337" s="7"/>
      <c r="S337" s="8">
        <v>4330</v>
      </c>
      <c r="T337" s="7"/>
      <c r="U337" s="8">
        <v>541</v>
      </c>
      <c r="V337" s="7"/>
      <c r="W337" s="33">
        <v>25490</v>
      </c>
      <c r="X337" s="7"/>
      <c r="Y337" s="30">
        <v>7.5</v>
      </c>
      <c r="Z337" s="7"/>
      <c r="AA337" s="30">
        <v>1</v>
      </c>
      <c r="AB337" s="7"/>
      <c r="AC337" s="30">
        <v>0</v>
      </c>
      <c r="AD337" s="7"/>
      <c r="AE337" s="30">
        <v>2.52</v>
      </c>
      <c r="AF337" s="7"/>
      <c r="AG337" s="30">
        <v>0.33</v>
      </c>
      <c r="AI337" s="32">
        <v>11.35</v>
      </c>
      <c r="AK337" s="7" t="str">
        <f t="shared" si="5"/>
        <v>No</v>
      </c>
    </row>
    <row r="338" spans="1:37">
      <c r="A338" s="7" t="s">
        <v>223</v>
      </c>
      <c r="B338" s="7" t="s">
        <v>224</v>
      </c>
      <c r="C338" s="7" t="s">
        <v>67</v>
      </c>
      <c r="D338" s="302">
        <v>4001</v>
      </c>
      <c r="E338" s="297">
        <v>40001</v>
      </c>
      <c r="F338" s="7" t="s">
        <v>140</v>
      </c>
      <c r="G338" s="7" t="s">
        <v>137</v>
      </c>
      <c r="H338" s="8">
        <v>381112</v>
      </c>
      <c r="I338" s="8">
        <v>77</v>
      </c>
      <c r="J338" s="7" t="s">
        <v>9</v>
      </c>
      <c r="K338" s="7" t="s">
        <v>138</v>
      </c>
      <c r="L338" s="8">
        <v>15</v>
      </c>
      <c r="M338" s="8">
        <v>24845</v>
      </c>
      <c r="N338" s="7"/>
      <c r="O338" s="8">
        <v>4976</v>
      </c>
      <c r="P338" s="7"/>
      <c r="Q338" s="8">
        <v>0</v>
      </c>
      <c r="R338" s="7"/>
      <c r="S338" s="8">
        <v>3740</v>
      </c>
      <c r="T338" s="7"/>
      <c r="U338" s="8">
        <v>541</v>
      </c>
      <c r="V338" s="7"/>
      <c r="W338" s="33">
        <v>34102</v>
      </c>
      <c r="X338" s="7"/>
      <c r="Y338" s="30">
        <v>13.5</v>
      </c>
      <c r="Z338" s="7"/>
      <c r="AA338" s="30">
        <v>2.97</v>
      </c>
      <c r="AB338" s="7"/>
      <c r="AC338" s="30">
        <v>0</v>
      </c>
      <c r="AD338" s="7"/>
      <c r="AE338" s="30">
        <v>2.61</v>
      </c>
      <c r="AF338" s="7"/>
      <c r="AG338" s="30">
        <v>0.33</v>
      </c>
      <c r="AI338" s="32">
        <v>19.41</v>
      </c>
      <c r="AK338" s="7" t="str">
        <f t="shared" si="5"/>
        <v>No</v>
      </c>
    </row>
    <row r="339" spans="1:37">
      <c r="A339" s="7" t="s">
        <v>1012</v>
      </c>
      <c r="B339" s="7" t="s">
        <v>347</v>
      </c>
      <c r="C339" s="7" t="s">
        <v>67</v>
      </c>
      <c r="D339" s="302">
        <v>4002</v>
      </c>
      <c r="E339" s="297">
        <v>40002</v>
      </c>
      <c r="F339" s="7" t="s">
        <v>140</v>
      </c>
      <c r="G339" s="7" t="s">
        <v>137</v>
      </c>
      <c r="H339" s="8">
        <v>558696</v>
      </c>
      <c r="I339" s="8">
        <v>76</v>
      </c>
      <c r="J339" s="7" t="s">
        <v>6</v>
      </c>
      <c r="K339" s="7" t="s">
        <v>138</v>
      </c>
      <c r="L339" s="8">
        <v>55</v>
      </c>
      <c r="M339" s="8">
        <v>349323</v>
      </c>
      <c r="N339" s="7"/>
      <c r="O339" s="8">
        <v>83454</v>
      </c>
      <c r="P339" s="7"/>
      <c r="Q339" s="8">
        <v>1738</v>
      </c>
      <c r="R339" s="7"/>
      <c r="S339" s="8">
        <v>29559</v>
      </c>
      <c r="T339" s="7"/>
      <c r="U339" s="8">
        <v>0</v>
      </c>
      <c r="V339" s="7"/>
      <c r="W339" s="33">
        <v>464074</v>
      </c>
      <c r="X339" s="7"/>
      <c r="Y339" s="30">
        <v>193</v>
      </c>
      <c r="Z339" s="7"/>
      <c r="AA339" s="30">
        <v>45.1</v>
      </c>
      <c r="AB339" s="7"/>
      <c r="AC339" s="30">
        <v>0.9</v>
      </c>
      <c r="AD339" s="7"/>
      <c r="AE339" s="30">
        <v>14.7</v>
      </c>
      <c r="AF339" s="7"/>
      <c r="AG339" s="30">
        <v>0</v>
      </c>
      <c r="AI339" s="32">
        <v>253.7</v>
      </c>
      <c r="AK339" s="7" t="str">
        <f t="shared" si="5"/>
        <v>No</v>
      </c>
    </row>
    <row r="340" spans="1:37">
      <c r="A340" s="7" t="s">
        <v>1012</v>
      </c>
      <c r="B340" s="7" t="s">
        <v>347</v>
      </c>
      <c r="C340" s="7" t="s">
        <v>67</v>
      </c>
      <c r="D340" s="302">
        <v>4002</v>
      </c>
      <c r="E340" s="297">
        <v>40002</v>
      </c>
      <c r="F340" s="7" t="s">
        <v>140</v>
      </c>
      <c r="G340" s="7" t="s">
        <v>137</v>
      </c>
      <c r="H340" s="8">
        <v>558696</v>
      </c>
      <c r="I340" s="8">
        <v>76</v>
      </c>
      <c r="J340" s="7" t="s">
        <v>9</v>
      </c>
      <c r="K340" s="7" t="s">
        <v>138</v>
      </c>
      <c r="L340" s="8">
        <v>21</v>
      </c>
      <c r="M340" s="8">
        <v>54163</v>
      </c>
      <c r="N340" s="7"/>
      <c r="O340" s="8">
        <v>7405</v>
      </c>
      <c r="P340" s="7"/>
      <c r="Q340" s="8">
        <v>182</v>
      </c>
      <c r="R340" s="7"/>
      <c r="S340" s="8">
        <v>2570</v>
      </c>
      <c r="T340" s="7"/>
      <c r="U340" s="8">
        <v>0</v>
      </c>
      <c r="V340" s="7"/>
      <c r="W340" s="33">
        <v>64320</v>
      </c>
      <c r="X340" s="7"/>
      <c r="Y340" s="30">
        <v>29</v>
      </c>
      <c r="Z340" s="7"/>
      <c r="AA340" s="30">
        <v>3.9</v>
      </c>
      <c r="AB340" s="7"/>
      <c r="AC340" s="30">
        <v>0.1</v>
      </c>
      <c r="AD340" s="7"/>
      <c r="AE340" s="30">
        <v>1.3</v>
      </c>
      <c r="AF340" s="7"/>
      <c r="AG340" s="30">
        <v>0</v>
      </c>
      <c r="AI340" s="32">
        <v>34.299999999999997</v>
      </c>
      <c r="AK340" s="7" t="str">
        <f t="shared" si="5"/>
        <v>No</v>
      </c>
    </row>
    <row r="341" spans="1:37">
      <c r="A341" s="7" t="s">
        <v>52</v>
      </c>
      <c r="B341" s="7" t="s">
        <v>148</v>
      </c>
      <c r="C341" s="7" t="s">
        <v>48</v>
      </c>
      <c r="D341" s="302">
        <v>2149</v>
      </c>
      <c r="E341" s="297">
        <v>20149</v>
      </c>
      <c r="F341" s="7" t="s">
        <v>149</v>
      </c>
      <c r="G341" s="7" t="s">
        <v>137</v>
      </c>
      <c r="H341" s="8">
        <v>18351295</v>
      </c>
      <c r="I341" s="8">
        <v>75</v>
      </c>
      <c r="J341" s="7" t="s">
        <v>13</v>
      </c>
      <c r="K341" s="7" t="s">
        <v>138</v>
      </c>
      <c r="L341" s="8">
        <v>75</v>
      </c>
      <c r="M341" s="8">
        <v>221251</v>
      </c>
      <c r="N341" s="7"/>
      <c r="O341" s="8">
        <v>53855</v>
      </c>
      <c r="P341" s="7"/>
      <c r="Q341" s="8">
        <v>0</v>
      </c>
      <c r="R341" s="7"/>
      <c r="S341" s="8">
        <v>8064</v>
      </c>
      <c r="T341" s="7"/>
      <c r="U341" s="8">
        <v>0</v>
      </c>
      <c r="V341" s="7"/>
      <c r="W341" s="33">
        <v>283170</v>
      </c>
      <c r="X341" s="7"/>
      <c r="Y341" s="30">
        <v>118</v>
      </c>
      <c r="Z341" s="7"/>
      <c r="AA341" s="30">
        <v>24</v>
      </c>
      <c r="AB341" s="7"/>
      <c r="AC341" s="30">
        <v>0</v>
      </c>
      <c r="AD341" s="7"/>
      <c r="AE341" s="30">
        <v>4</v>
      </c>
      <c r="AF341" s="7"/>
      <c r="AG341" s="30">
        <v>0</v>
      </c>
      <c r="AI341" s="32">
        <v>146</v>
      </c>
      <c r="AK341" s="7" t="str">
        <f t="shared" si="5"/>
        <v>No</v>
      </c>
    </row>
    <row r="342" spans="1:37">
      <c r="A342" s="7" t="s">
        <v>1013</v>
      </c>
      <c r="B342" s="7" t="s">
        <v>213</v>
      </c>
      <c r="C342" s="7" t="s">
        <v>59</v>
      </c>
      <c r="D342" s="302">
        <v>6017</v>
      </c>
      <c r="E342" s="297">
        <v>60017</v>
      </c>
      <c r="F342" s="7" t="s">
        <v>140</v>
      </c>
      <c r="G342" s="7" t="s">
        <v>137</v>
      </c>
      <c r="H342" s="8">
        <v>861505</v>
      </c>
      <c r="I342" s="8">
        <v>75</v>
      </c>
      <c r="J342" s="7" t="s">
        <v>6</v>
      </c>
      <c r="K342" s="7" t="s">
        <v>138</v>
      </c>
      <c r="L342" s="8">
        <v>49</v>
      </c>
      <c r="M342" s="8">
        <v>239716</v>
      </c>
      <c r="N342" s="7"/>
      <c r="O342" s="8">
        <v>59567</v>
      </c>
      <c r="P342" s="7"/>
      <c r="Q342" s="8">
        <v>22941</v>
      </c>
      <c r="R342" s="7"/>
      <c r="S342" s="8">
        <v>56251</v>
      </c>
      <c r="T342" s="7"/>
      <c r="U342" s="8">
        <v>0</v>
      </c>
      <c r="V342" s="7"/>
      <c r="W342" s="33">
        <v>378475</v>
      </c>
      <c r="X342" s="7"/>
      <c r="Y342" s="30">
        <v>114.05</v>
      </c>
      <c r="Z342" s="7"/>
      <c r="AA342" s="30">
        <v>36</v>
      </c>
      <c r="AB342" s="7"/>
      <c r="AC342" s="30">
        <v>12.2</v>
      </c>
      <c r="AD342" s="7"/>
      <c r="AE342" s="30">
        <v>32.53</v>
      </c>
      <c r="AF342" s="7"/>
      <c r="AG342" s="30">
        <v>0</v>
      </c>
      <c r="AI342" s="32">
        <v>194.78</v>
      </c>
      <c r="AK342" s="7" t="str">
        <f t="shared" si="5"/>
        <v>No</v>
      </c>
    </row>
    <row r="343" spans="1:37">
      <c r="A343" s="7" t="s">
        <v>189</v>
      </c>
      <c r="B343" s="7" t="s">
        <v>190</v>
      </c>
      <c r="C343" s="7" t="s">
        <v>68</v>
      </c>
      <c r="D343" s="302">
        <v>6059</v>
      </c>
      <c r="E343" s="297">
        <v>60059</v>
      </c>
      <c r="F343" s="7" t="s">
        <v>142</v>
      </c>
      <c r="G343" s="7" t="s">
        <v>137</v>
      </c>
      <c r="H343" s="8">
        <v>171345</v>
      </c>
      <c r="I343" s="8">
        <v>75</v>
      </c>
      <c r="J343" s="7" t="s">
        <v>9</v>
      </c>
      <c r="K343" s="7" t="s">
        <v>138</v>
      </c>
      <c r="L343" s="8">
        <v>48</v>
      </c>
      <c r="M343" s="8">
        <v>49247</v>
      </c>
      <c r="N343" s="7"/>
      <c r="O343" s="8">
        <v>8278</v>
      </c>
      <c r="P343" s="7"/>
      <c r="Q343" s="8">
        <v>1098</v>
      </c>
      <c r="R343" s="7"/>
      <c r="S343" s="8">
        <v>17052</v>
      </c>
      <c r="T343" s="7"/>
      <c r="U343" s="8">
        <v>0</v>
      </c>
      <c r="V343" s="7"/>
      <c r="W343" s="33">
        <v>75675</v>
      </c>
      <c r="X343" s="7"/>
      <c r="Y343" s="30">
        <v>23</v>
      </c>
      <c r="Z343" s="7"/>
      <c r="AA343" s="30">
        <v>5</v>
      </c>
      <c r="AB343" s="7"/>
      <c r="AC343" s="30">
        <v>0.75</v>
      </c>
      <c r="AD343" s="7"/>
      <c r="AE343" s="30">
        <v>8</v>
      </c>
      <c r="AF343" s="7"/>
      <c r="AG343" s="30">
        <v>0</v>
      </c>
      <c r="AI343" s="32">
        <v>36.75</v>
      </c>
      <c r="AK343" s="7" t="str">
        <f t="shared" si="5"/>
        <v>No</v>
      </c>
    </row>
    <row r="344" spans="1:37">
      <c r="A344" s="7" t="s">
        <v>189</v>
      </c>
      <c r="B344" s="7" t="s">
        <v>190</v>
      </c>
      <c r="C344" s="7" t="s">
        <v>68</v>
      </c>
      <c r="D344" s="302">
        <v>6059</v>
      </c>
      <c r="E344" s="297">
        <v>60059</v>
      </c>
      <c r="F344" s="7" t="s">
        <v>142</v>
      </c>
      <c r="G344" s="7" t="s">
        <v>137</v>
      </c>
      <c r="H344" s="8">
        <v>171345</v>
      </c>
      <c r="I344" s="8">
        <v>75</v>
      </c>
      <c r="J344" s="7" t="s">
        <v>6</v>
      </c>
      <c r="K344" s="7" t="s">
        <v>138</v>
      </c>
      <c r="L344" s="8">
        <v>27</v>
      </c>
      <c r="M344" s="8">
        <v>73280</v>
      </c>
      <c r="N344" s="7"/>
      <c r="O344" s="8">
        <v>18127</v>
      </c>
      <c r="P344" s="7"/>
      <c r="Q344" s="8">
        <v>1456</v>
      </c>
      <c r="R344" s="7"/>
      <c r="S344" s="8">
        <v>21598</v>
      </c>
      <c r="T344" s="7"/>
      <c r="U344" s="8">
        <v>0</v>
      </c>
      <c r="V344" s="7"/>
      <c r="W344" s="33">
        <v>114461</v>
      </c>
      <c r="X344" s="7"/>
      <c r="Y344" s="30">
        <v>36</v>
      </c>
      <c r="Z344" s="7"/>
      <c r="AA344" s="30">
        <v>11</v>
      </c>
      <c r="AB344" s="7"/>
      <c r="AC344" s="30">
        <v>1</v>
      </c>
      <c r="AD344" s="7"/>
      <c r="AE344" s="30">
        <v>11</v>
      </c>
      <c r="AF344" s="7"/>
      <c r="AG344" s="30">
        <v>0</v>
      </c>
      <c r="AI344" s="32">
        <v>59</v>
      </c>
      <c r="AK344" s="7" t="str">
        <f t="shared" si="5"/>
        <v>No</v>
      </c>
    </row>
    <row r="345" spans="1:37">
      <c r="A345" s="7" t="s">
        <v>1013</v>
      </c>
      <c r="B345" s="7" t="s">
        <v>213</v>
      </c>
      <c r="C345" s="7" t="s">
        <v>59</v>
      </c>
      <c r="D345" s="302">
        <v>6017</v>
      </c>
      <c r="E345" s="297">
        <v>60017</v>
      </c>
      <c r="F345" s="7" t="s">
        <v>140</v>
      </c>
      <c r="G345" s="7" t="s">
        <v>137</v>
      </c>
      <c r="H345" s="8">
        <v>861505</v>
      </c>
      <c r="I345" s="8">
        <v>75</v>
      </c>
      <c r="J345" s="7" t="s">
        <v>9</v>
      </c>
      <c r="K345" s="7" t="s">
        <v>138</v>
      </c>
      <c r="L345" s="8">
        <v>17</v>
      </c>
      <c r="M345" s="8">
        <v>44615</v>
      </c>
      <c r="N345" s="7"/>
      <c r="O345" s="8">
        <v>14891</v>
      </c>
      <c r="P345" s="7"/>
      <c r="Q345" s="8">
        <v>3316</v>
      </c>
      <c r="R345" s="7"/>
      <c r="S345" s="8">
        <v>2951</v>
      </c>
      <c r="T345" s="7"/>
      <c r="U345" s="8">
        <v>0</v>
      </c>
      <c r="V345" s="7"/>
      <c r="W345" s="33">
        <v>65773</v>
      </c>
      <c r="X345" s="7"/>
      <c r="Y345" s="30">
        <v>23.45</v>
      </c>
      <c r="Z345" s="7"/>
      <c r="AA345" s="30">
        <v>9</v>
      </c>
      <c r="AB345" s="7"/>
      <c r="AC345" s="30">
        <v>1.8</v>
      </c>
      <c r="AD345" s="7"/>
      <c r="AE345" s="30">
        <v>1.67</v>
      </c>
      <c r="AF345" s="7"/>
      <c r="AG345" s="30">
        <v>0</v>
      </c>
      <c r="AI345" s="32">
        <v>35.92</v>
      </c>
      <c r="AK345" s="7" t="str">
        <f t="shared" si="5"/>
        <v>No</v>
      </c>
    </row>
    <row r="346" spans="1:37">
      <c r="A346" s="7" t="s">
        <v>592</v>
      </c>
      <c r="B346" s="7" t="s">
        <v>526</v>
      </c>
      <c r="C346" s="7" t="s">
        <v>34</v>
      </c>
      <c r="D346" s="302">
        <v>4196</v>
      </c>
      <c r="E346" s="297">
        <v>40196</v>
      </c>
      <c r="F346" s="7" t="s">
        <v>163</v>
      </c>
      <c r="G346" s="7" t="s">
        <v>137</v>
      </c>
      <c r="H346" s="8">
        <v>972546</v>
      </c>
      <c r="I346" s="8">
        <v>74</v>
      </c>
      <c r="J346" s="7" t="s">
        <v>7</v>
      </c>
      <c r="K346" s="7" t="s">
        <v>138</v>
      </c>
      <c r="L346" s="8">
        <v>74</v>
      </c>
      <c r="M346" s="8">
        <v>791</v>
      </c>
      <c r="N346" s="7"/>
      <c r="O346" s="8">
        <v>0</v>
      </c>
      <c r="P346" s="7"/>
      <c r="Q346" s="8">
        <v>0</v>
      </c>
      <c r="R346" s="7"/>
      <c r="S346" s="8">
        <v>7810</v>
      </c>
      <c r="T346" s="7"/>
      <c r="U346" s="8">
        <v>0</v>
      </c>
      <c r="V346" s="7"/>
      <c r="W346" s="33">
        <v>8601</v>
      </c>
      <c r="X346" s="7"/>
      <c r="Y346" s="30">
        <v>0.5</v>
      </c>
      <c r="Z346" s="7"/>
      <c r="AA346" s="30">
        <v>0</v>
      </c>
      <c r="AB346" s="7"/>
      <c r="AC346" s="30">
        <v>0</v>
      </c>
      <c r="AD346" s="7"/>
      <c r="AE346" s="30">
        <v>5.5</v>
      </c>
      <c r="AF346" s="7"/>
      <c r="AG346" s="30">
        <v>0</v>
      </c>
      <c r="AI346" s="32">
        <v>6</v>
      </c>
      <c r="AK346" s="7" t="str">
        <f t="shared" si="5"/>
        <v>No</v>
      </c>
    </row>
    <row r="347" spans="1:37">
      <c r="A347" s="7" t="s">
        <v>1014</v>
      </c>
      <c r="B347" s="7" t="s">
        <v>230</v>
      </c>
      <c r="C347" s="7" t="s">
        <v>77</v>
      </c>
      <c r="D347" s="302">
        <v>5001</v>
      </c>
      <c r="E347" s="297">
        <v>50001</v>
      </c>
      <c r="F347" s="7" t="s">
        <v>140</v>
      </c>
      <c r="G347" s="7" t="s">
        <v>137</v>
      </c>
      <c r="H347" s="8">
        <v>216154</v>
      </c>
      <c r="I347" s="8">
        <v>74</v>
      </c>
      <c r="J347" s="7" t="s">
        <v>6</v>
      </c>
      <c r="K347" s="7" t="s">
        <v>138</v>
      </c>
      <c r="L347" s="8">
        <v>21</v>
      </c>
      <c r="M347" s="8">
        <v>76598</v>
      </c>
      <c r="N347" s="7"/>
      <c r="O347" s="8">
        <v>7890</v>
      </c>
      <c r="P347" s="7"/>
      <c r="Q347" s="8">
        <v>0</v>
      </c>
      <c r="R347" s="7"/>
      <c r="S347" s="8">
        <v>15144</v>
      </c>
      <c r="T347" s="7"/>
      <c r="U347" s="8">
        <v>0</v>
      </c>
      <c r="V347" s="7"/>
      <c r="W347" s="33">
        <v>99632</v>
      </c>
      <c r="X347" s="7"/>
      <c r="Y347" s="30">
        <v>38</v>
      </c>
      <c r="Z347" s="7"/>
      <c r="AA347" s="30">
        <v>4</v>
      </c>
      <c r="AB347" s="7"/>
      <c r="AC347" s="30">
        <v>0</v>
      </c>
      <c r="AD347" s="7"/>
      <c r="AE347" s="30">
        <v>8</v>
      </c>
      <c r="AF347" s="7"/>
      <c r="AG347" s="30">
        <v>0</v>
      </c>
      <c r="AI347" s="32">
        <v>50</v>
      </c>
      <c r="AK347" s="7" t="str">
        <f t="shared" si="5"/>
        <v>No</v>
      </c>
    </row>
    <row r="348" spans="1:37">
      <c r="A348" s="7" t="s">
        <v>1015</v>
      </c>
      <c r="B348" s="7" t="s">
        <v>207</v>
      </c>
      <c r="C348" s="7" t="s">
        <v>5</v>
      </c>
      <c r="D348" s="302">
        <v>6033</v>
      </c>
      <c r="E348" s="297">
        <v>60033</v>
      </c>
      <c r="F348" s="7" t="s">
        <v>142</v>
      </c>
      <c r="G348" s="7" t="s">
        <v>137</v>
      </c>
      <c r="H348" s="8">
        <v>431388</v>
      </c>
      <c r="I348" s="8">
        <v>73</v>
      </c>
      <c r="J348" s="7" t="s">
        <v>6</v>
      </c>
      <c r="K348" s="7" t="s">
        <v>138</v>
      </c>
      <c r="L348" s="8">
        <v>49</v>
      </c>
      <c r="M348" s="8">
        <v>222383</v>
      </c>
      <c r="N348" s="7"/>
      <c r="O348" s="8">
        <v>57840</v>
      </c>
      <c r="P348" s="7"/>
      <c r="Q348" s="8">
        <v>0</v>
      </c>
      <c r="R348" s="7"/>
      <c r="S348" s="8">
        <v>27937</v>
      </c>
      <c r="T348" s="7"/>
      <c r="U348" s="8">
        <v>1875</v>
      </c>
      <c r="V348" s="7"/>
      <c r="W348" s="33">
        <v>310035</v>
      </c>
      <c r="X348" s="7"/>
      <c r="Y348" s="30">
        <v>110</v>
      </c>
      <c r="Z348" s="7"/>
      <c r="AA348" s="30">
        <v>29.4</v>
      </c>
      <c r="AB348" s="7"/>
      <c r="AC348" s="30">
        <v>0</v>
      </c>
      <c r="AD348" s="7"/>
      <c r="AE348" s="30">
        <v>17</v>
      </c>
      <c r="AF348" s="7"/>
      <c r="AG348" s="30">
        <v>1</v>
      </c>
      <c r="AI348" s="32">
        <v>157.4</v>
      </c>
      <c r="AK348" s="7" t="str">
        <f t="shared" si="5"/>
        <v>No</v>
      </c>
    </row>
    <row r="349" spans="1:37">
      <c r="A349" s="7" t="s">
        <v>1015</v>
      </c>
      <c r="B349" s="7" t="s">
        <v>207</v>
      </c>
      <c r="C349" s="7" t="s">
        <v>5</v>
      </c>
      <c r="D349" s="302">
        <v>6033</v>
      </c>
      <c r="E349" s="297">
        <v>60033</v>
      </c>
      <c r="F349" s="7" t="s">
        <v>142</v>
      </c>
      <c r="G349" s="7" t="s">
        <v>137</v>
      </c>
      <c r="H349" s="8">
        <v>431388</v>
      </c>
      <c r="I349" s="8">
        <v>73</v>
      </c>
      <c r="J349" s="7" t="s">
        <v>10</v>
      </c>
      <c r="K349" s="7" t="s">
        <v>138</v>
      </c>
      <c r="L349" s="8">
        <v>3</v>
      </c>
      <c r="M349" s="8">
        <v>16976</v>
      </c>
      <c r="N349" s="7"/>
      <c r="O349" s="8">
        <v>3307</v>
      </c>
      <c r="P349" s="7"/>
      <c r="Q349" s="8">
        <v>0</v>
      </c>
      <c r="R349" s="7"/>
      <c r="S349" s="8">
        <v>1080</v>
      </c>
      <c r="T349" s="7"/>
      <c r="U349" s="8">
        <v>0</v>
      </c>
      <c r="V349" s="7"/>
      <c r="W349" s="33">
        <v>21363</v>
      </c>
      <c r="X349" s="7"/>
      <c r="Y349" s="30">
        <v>9.5</v>
      </c>
      <c r="Z349" s="7"/>
      <c r="AA349" s="30">
        <v>1.8</v>
      </c>
      <c r="AB349" s="7"/>
      <c r="AC349" s="30">
        <v>0</v>
      </c>
      <c r="AD349" s="7"/>
      <c r="AE349" s="30">
        <v>0.7</v>
      </c>
      <c r="AF349" s="7"/>
      <c r="AG349" s="30">
        <v>0</v>
      </c>
      <c r="AI349" s="32">
        <v>12</v>
      </c>
      <c r="AK349" s="7" t="str">
        <f t="shared" si="5"/>
        <v>No</v>
      </c>
    </row>
    <row r="350" spans="1:37">
      <c r="A350" s="7" t="s">
        <v>589</v>
      </c>
      <c r="B350" s="7" t="s">
        <v>499</v>
      </c>
      <c r="C350" s="7" t="s">
        <v>53</v>
      </c>
      <c r="D350" s="302">
        <v>6111</v>
      </c>
      <c r="E350" s="297">
        <v>60111</v>
      </c>
      <c r="F350" s="7" t="s">
        <v>142</v>
      </c>
      <c r="G350" s="7" t="s">
        <v>137</v>
      </c>
      <c r="H350" s="8">
        <v>741318</v>
      </c>
      <c r="I350" s="8">
        <v>73</v>
      </c>
      <c r="J350" s="7" t="s">
        <v>9</v>
      </c>
      <c r="K350" s="7" t="s">
        <v>138</v>
      </c>
      <c r="L350" s="8">
        <v>22</v>
      </c>
      <c r="M350" s="8">
        <v>67200</v>
      </c>
      <c r="N350" s="7"/>
      <c r="O350" s="8">
        <v>0</v>
      </c>
      <c r="P350" s="7"/>
      <c r="Q350" s="8">
        <v>0</v>
      </c>
      <c r="R350" s="7"/>
      <c r="S350" s="8">
        <v>9221</v>
      </c>
      <c r="T350" s="7"/>
      <c r="U350" s="8">
        <v>0</v>
      </c>
      <c r="V350" s="7"/>
      <c r="W350" s="33">
        <v>76421</v>
      </c>
      <c r="X350" s="7"/>
      <c r="Y350" s="30">
        <v>29</v>
      </c>
      <c r="Z350" s="7"/>
      <c r="AA350" s="30">
        <v>0</v>
      </c>
      <c r="AB350" s="7"/>
      <c r="AC350" s="30">
        <v>0</v>
      </c>
      <c r="AD350" s="7"/>
      <c r="AE350" s="30">
        <v>5</v>
      </c>
      <c r="AF350" s="7"/>
      <c r="AG350" s="30">
        <v>0</v>
      </c>
      <c r="AI350" s="32">
        <v>34</v>
      </c>
      <c r="AK350" s="7" t="str">
        <f t="shared" si="5"/>
        <v>No</v>
      </c>
    </row>
    <row r="351" spans="1:37">
      <c r="A351" s="7" t="s">
        <v>1015</v>
      </c>
      <c r="B351" s="7" t="s">
        <v>207</v>
      </c>
      <c r="C351" s="7" t="s">
        <v>5</v>
      </c>
      <c r="D351" s="302">
        <v>6033</v>
      </c>
      <c r="E351" s="297">
        <v>60033</v>
      </c>
      <c r="F351" s="7" t="s">
        <v>142</v>
      </c>
      <c r="G351" s="7" t="s">
        <v>137</v>
      </c>
      <c r="H351" s="8">
        <v>431388</v>
      </c>
      <c r="I351" s="8">
        <v>73</v>
      </c>
      <c r="J351" s="7" t="s">
        <v>9</v>
      </c>
      <c r="K351" s="7" t="s">
        <v>138</v>
      </c>
      <c r="L351" s="8">
        <v>21</v>
      </c>
      <c r="M351" s="8">
        <v>48151</v>
      </c>
      <c r="N351" s="7"/>
      <c r="O351" s="8">
        <v>1030</v>
      </c>
      <c r="P351" s="7"/>
      <c r="Q351" s="8">
        <v>0</v>
      </c>
      <c r="R351" s="7"/>
      <c r="S351" s="8">
        <v>5532</v>
      </c>
      <c r="T351" s="7"/>
      <c r="U351" s="8">
        <v>0</v>
      </c>
      <c r="V351" s="7"/>
      <c r="W351" s="33">
        <v>54713</v>
      </c>
      <c r="X351" s="7"/>
      <c r="Y351" s="30">
        <v>25</v>
      </c>
      <c r="Z351" s="7"/>
      <c r="AA351" s="30">
        <v>0.6</v>
      </c>
      <c r="AB351" s="7"/>
      <c r="AC351" s="30">
        <v>0</v>
      </c>
      <c r="AD351" s="7"/>
      <c r="AE351" s="30">
        <v>3</v>
      </c>
      <c r="AF351" s="7"/>
      <c r="AG351" s="30">
        <v>0</v>
      </c>
      <c r="AI351" s="32">
        <v>28.6</v>
      </c>
      <c r="AK351" s="7" t="str">
        <f t="shared" si="5"/>
        <v>No</v>
      </c>
    </row>
    <row r="352" spans="1:37">
      <c r="A352" s="7" t="s">
        <v>589</v>
      </c>
      <c r="B352" s="7" t="s">
        <v>499</v>
      </c>
      <c r="C352" s="7" t="s">
        <v>53</v>
      </c>
      <c r="D352" s="302">
        <v>6111</v>
      </c>
      <c r="E352" s="297">
        <v>60111</v>
      </c>
      <c r="F352" s="7" t="s">
        <v>142</v>
      </c>
      <c r="G352" s="7" t="s">
        <v>137</v>
      </c>
      <c r="H352" s="8">
        <v>741318</v>
      </c>
      <c r="I352" s="8">
        <v>73</v>
      </c>
      <c r="J352" s="7" t="s">
        <v>6</v>
      </c>
      <c r="K352" s="7" t="s">
        <v>138</v>
      </c>
      <c r="L352" s="8">
        <v>2</v>
      </c>
      <c r="M352" s="8">
        <v>3100</v>
      </c>
      <c r="N352" s="7"/>
      <c r="O352" s="8">
        <v>0</v>
      </c>
      <c r="P352" s="7"/>
      <c r="Q352" s="8">
        <v>0</v>
      </c>
      <c r="R352" s="7"/>
      <c r="S352" s="8">
        <v>0</v>
      </c>
      <c r="T352" s="7"/>
      <c r="U352" s="8">
        <v>0</v>
      </c>
      <c r="V352" s="7"/>
      <c r="W352" s="33">
        <v>3100</v>
      </c>
      <c r="X352" s="7"/>
      <c r="Y352" s="30">
        <v>2</v>
      </c>
      <c r="Z352" s="7"/>
      <c r="AA352" s="30">
        <v>0</v>
      </c>
      <c r="AB352" s="7"/>
      <c r="AC352" s="30">
        <v>0</v>
      </c>
      <c r="AD352" s="7"/>
      <c r="AE352" s="30">
        <v>0</v>
      </c>
      <c r="AF352" s="7"/>
      <c r="AG352" s="30">
        <v>0</v>
      </c>
      <c r="AI352" s="32">
        <v>2</v>
      </c>
      <c r="AK352" s="7" t="str">
        <f t="shared" si="5"/>
        <v>No</v>
      </c>
    </row>
    <row r="353" spans="1:37">
      <c r="A353" s="7" t="s">
        <v>589</v>
      </c>
      <c r="B353" s="7" t="s">
        <v>499</v>
      </c>
      <c r="C353" s="7" t="s">
        <v>53</v>
      </c>
      <c r="D353" s="302">
        <v>6111</v>
      </c>
      <c r="E353" s="297">
        <v>60111</v>
      </c>
      <c r="F353" s="7" t="s">
        <v>142</v>
      </c>
      <c r="G353" s="7" t="s">
        <v>137</v>
      </c>
      <c r="H353" s="8">
        <v>741318</v>
      </c>
      <c r="I353" s="8">
        <v>73</v>
      </c>
      <c r="J353" s="7" t="s">
        <v>13</v>
      </c>
      <c r="K353" s="7" t="s">
        <v>138</v>
      </c>
      <c r="L353" s="8">
        <v>2</v>
      </c>
      <c r="M353" s="8">
        <v>3634</v>
      </c>
      <c r="N353" s="7"/>
      <c r="O353" s="8">
        <v>0</v>
      </c>
      <c r="P353" s="7"/>
      <c r="Q353" s="8">
        <v>0</v>
      </c>
      <c r="R353" s="7"/>
      <c r="S353" s="8">
        <v>0</v>
      </c>
      <c r="T353" s="7"/>
      <c r="U353" s="8">
        <v>0</v>
      </c>
      <c r="V353" s="7"/>
      <c r="W353" s="33">
        <v>3634</v>
      </c>
      <c r="X353" s="7"/>
      <c r="Y353" s="30">
        <v>2</v>
      </c>
      <c r="Z353" s="7"/>
      <c r="AA353" s="30">
        <v>0</v>
      </c>
      <c r="AB353" s="7"/>
      <c r="AC353" s="30">
        <v>0</v>
      </c>
      <c r="AD353" s="7"/>
      <c r="AE353" s="30">
        <v>0</v>
      </c>
      <c r="AF353" s="7"/>
      <c r="AG353" s="30">
        <v>0</v>
      </c>
      <c r="AI353" s="32">
        <v>2</v>
      </c>
      <c r="AK353" s="7" t="str">
        <f t="shared" si="5"/>
        <v>No</v>
      </c>
    </row>
    <row r="354" spans="1:37">
      <c r="A354" s="7" t="s">
        <v>434</v>
      </c>
      <c r="B354" s="7" t="s">
        <v>435</v>
      </c>
      <c r="C354" s="7" t="s">
        <v>48</v>
      </c>
      <c r="D354" s="302">
        <v>2075</v>
      </c>
      <c r="E354" s="297">
        <v>20075</v>
      </c>
      <c r="F354" s="7" t="s">
        <v>142</v>
      </c>
      <c r="G354" s="7" t="s">
        <v>137</v>
      </c>
      <c r="H354" s="8">
        <v>5441567</v>
      </c>
      <c r="I354" s="8">
        <v>72</v>
      </c>
      <c r="J354" s="7" t="s">
        <v>15</v>
      </c>
      <c r="K354" s="7" t="s">
        <v>138</v>
      </c>
      <c r="L354" s="8">
        <v>72</v>
      </c>
      <c r="M354" s="8">
        <v>244582</v>
      </c>
      <c r="N354" s="7"/>
      <c r="O354" s="8">
        <v>115105</v>
      </c>
      <c r="P354" s="7"/>
      <c r="Q354" s="8">
        <v>213215</v>
      </c>
      <c r="R354" s="7"/>
      <c r="S354" s="8">
        <v>64071</v>
      </c>
      <c r="T354" s="7"/>
      <c r="U354" s="8">
        <v>20833</v>
      </c>
      <c r="V354" s="7"/>
      <c r="W354" s="33">
        <v>657806</v>
      </c>
      <c r="X354" s="7"/>
      <c r="Y354" s="30">
        <v>133</v>
      </c>
      <c r="Z354" s="7"/>
      <c r="AA354" s="30">
        <v>65</v>
      </c>
      <c r="AB354" s="7"/>
      <c r="AC354" s="30">
        <v>110</v>
      </c>
      <c r="AD354" s="7"/>
      <c r="AE354" s="30">
        <v>33</v>
      </c>
      <c r="AF354" s="7"/>
      <c r="AG354" s="30">
        <v>5.0599999999999996</v>
      </c>
      <c r="AI354" s="32">
        <v>346.06</v>
      </c>
      <c r="AK354" s="7" t="str">
        <f t="shared" si="5"/>
        <v>No</v>
      </c>
    </row>
    <row r="355" spans="1:37">
      <c r="A355" s="7" t="s">
        <v>483</v>
      </c>
      <c r="B355" s="7" t="s">
        <v>484</v>
      </c>
      <c r="C355" s="7" t="s">
        <v>12</v>
      </c>
      <c r="D355" s="302">
        <v>9035</v>
      </c>
      <c r="E355" s="297">
        <v>90035</v>
      </c>
      <c r="F355" s="7" t="s">
        <v>142</v>
      </c>
      <c r="G355" s="7" t="s">
        <v>137</v>
      </c>
      <c r="H355" s="8">
        <v>367260</v>
      </c>
      <c r="I355" s="8">
        <v>72</v>
      </c>
      <c r="J355" s="7" t="s">
        <v>6</v>
      </c>
      <c r="K355" s="7" t="s">
        <v>138</v>
      </c>
      <c r="L355" s="8">
        <v>47</v>
      </c>
      <c r="M355" s="8">
        <v>217518</v>
      </c>
      <c r="N355" s="7"/>
      <c r="O355" s="8">
        <v>42701</v>
      </c>
      <c r="P355" s="7"/>
      <c r="Q355" s="8">
        <v>2966</v>
      </c>
      <c r="R355" s="7"/>
      <c r="S355" s="8">
        <v>41301</v>
      </c>
      <c r="T355" s="7"/>
      <c r="U355" s="8">
        <v>1104</v>
      </c>
      <c r="V355" s="7"/>
      <c r="W355" s="33">
        <v>305590</v>
      </c>
      <c r="X355" s="7"/>
      <c r="Y355" s="30">
        <v>119</v>
      </c>
      <c r="Z355" s="7"/>
      <c r="AA355" s="30">
        <v>22.4</v>
      </c>
      <c r="AB355" s="7"/>
      <c r="AC355" s="30">
        <v>2.6</v>
      </c>
      <c r="AD355" s="7"/>
      <c r="AE355" s="30">
        <v>23</v>
      </c>
      <c r="AF355" s="7"/>
      <c r="AG355" s="30">
        <v>1</v>
      </c>
      <c r="AI355" s="32">
        <v>168</v>
      </c>
      <c r="AK355" s="7" t="str">
        <f t="shared" si="5"/>
        <v>No</v>
      </c>
    </row>
    <row r="356" spans="1:37">
      <c r="A356" s="7" t="s">
        <v>363</v>
      </c>
      <c r="B356" s="7" t="s">
        <v>157</v>
      </c>
      <c r="C356" s="7" t="s">
        <v>61</v>
      </c>
      <c r="D356" s="302">
        <v>3015</v>
      </c>
      <c r="E356" s="297">
        <v>30015</v>
      </c>
      <c r="F356" s="7" t="s">
        <v>142</v>
      </c>
      <c r="G356" s="7" t="s">
        <v>137</v>
      </c>
      <c r="H356" s="8">
        <v>381502</v>
      </c>
      <c r="I356" s="8">
        <v>72</v>
      </c>
      <c r="J356" s="7" t="s">
        <v>9</v>
      </c>
      <c r="K356" s="7" t="s">
        <v>138</v>
      </c>
      <c r="L356" s="8">
        <v>40</v>
      </c>
      <c r="M356" s="8">
        <v>64405</v>
      </c>
      <c r="N356" s="7"/>
      <c r="O356" s="8">
        <v>6590</v>
      </c>
      <c r="P356" s="7"/>
      <c r="Q356" s="8">
        <v>111</v>
      </c>
      <c r="R356" s="7"/>
      <c r="S356" s="8">
        <v>9634</v>
      </c>
      <c r="T356" s="7"/>
      <c r="U356" s="8">
        <v>0</v>
      </c>
      <c r="V356" s="7"/>
      <c r="W356" s="33">
        <v>80740</v>
      </c>
      <c r="X356" s="7"/>
      <c r="Y356" s="30">
        <v>30.3</v>
      </c>
      <c r="Z356" s="7"/>
      <c r="AA356" s="30">
        <v>3.31</v>
      </c>
      <c r="AB356" s="7"/>
      <c r="AC356" s="30">
        <v>0.1</v>
      </c>
      <c r="AD356" s="7"/>
      <c r="AE356" s="30">
        <v>4.43</v>
      </c>
      <c r="AF356" s="7"/>
      <c r="AG356" s="30">
        <v>0</v>
      </c>
      <c r="AI356" s="32">
        <v>38.14</v>
      </c>
      <c r="AK356" s="7" t="str">
        <f t="shared" si="5"/>
        <v>No</v>
      </c>
    </row>
    <row r="357" spans="1:37">
      <c r="A357" s="7" t="s">
        <v>363</v>
      </c>
      <c r="B357" s="7" t="s">
        <v>157</v>
      </c>
      <c r="C357" s="7" t="s">
        <v>61</v>
      </c>
      <c r="D357" s="302">
        <v>3015</v>
      </c>
      <c r="E357" s="297">
        <v>30015</v>
      </c>
      <c r="F357" s="7" t="s">
        <v>142</v>
      </c>
      <c r="G357" s="7" t="s">
        <v>137</v>
      </c>
      <c r="H357" s="8">
        <v>381502</v>
      </c>
      <c r="I357" s="8">
        <v>72</v>
      </c>
      <c r="J357" s="7" t="s">
        <v>6</v>
      </c>
      <c r="K357" s="7" t="s">
        <v>138</v>
      </c>
      <c r="L357" s="8">
        <v>32</v>
      </c>
      <c r="M357" s="8">
        <v>110002</v>
      </c>
      <c r="N357" s="7"/>
      <c r="O357" s="8">
        <v>30726</v>
      </c>
      <c r="P357" s="7"/>
      <c r="Q357" s="8">
        <v>1353</v>
      </c>
      <c r="R357" s="7"/>
      <c r="S357" s="8">
        <v>19163</v>
      </c>
      <c r="T357" s="7"/>
      <c r="U357" s="8">
        <v>0</v>
      </c>
      <c r="V357" s="7"/>
      <c r="W357" s="33">
        <v>161244</v>
      </c>
      <c r="X357" s="7"/>
      <c r="Y357" s="30">
        <v>55.86</v>
      </c>
      <c r="Z357" s="7"/>
      <c r="AA357" s="30">
        <v>15.59</v>
      </c>
      <c r="AB357" s="7"/>
      <c r="AC357" s="30">
        <v>0.4</v>
      </c>
      <c r="AD357" s="7"/>
      <c r="AE357" s="30">
        <v>11.01</v>
      </c>
      <c r="AF357" s="7"/>
      <c r="AG357" s="30">
        <v>0</v>
      </c>
      <c r="AI357" s="32">
        <v>82.86</v>
      </c>
      <c r="AK357" s="7" t="str">
        <f t="shared" si="5"/>
        <v>No</v>
      </c>
    </row>
    <row r="358" spans="1:37">
      <c r="A358" s="7" t="s">
        <v>1016</v>
      </c>
      <c r="B358" s="7" t="s">
        <v>528</v>
      </c>
      <c r="C358" s="7" t="s">
        <v>54</v>
      </c>
      <c r="D358" s="302">
        <v>2084</v>
      </c>
      <c r="E358" s="297">
        <v>20084</v>
      </c>
      <c r="F358" s="7" t="s">
        <v>140</v>
      </c>
      <c r="G358" s="7" t="s">
        <v>137</v>
      </c>
      <c r="H358" s="8">
        <v>18351295</v>
      </c>
      <c r="I358" s="8">
        <v>71</v>
      </c>
      <c r="J358" s="7" t="s">
        <v>9</v>
      </c>
      <c r="K358" s="7" t="s">
        <v>138</v>
      </c>
      <c r="L358" s="8">
        <v>19</v>
      </c>
      <c r="M358" s="8">
        <v>38009</v>
      </c>
      <c r="N358" s="7"/>
      <c r="O358" s="8">
        <v>0</v>
      </c>
      <c r="P358" s="7"/>
      <c r="Q358" s="8">
        <v>0</v>
      </c>
      <c r="R358" s="7"/>
      <c r="S358" s="8">
        <v>3405</v>
      </c>
      <c r="T358" s="7"/>
      <c r="U358" s="8">
        <v>0</v>
      </c>
      <c r="V358" s="7"/>
      <c r="W358" s="33">
        <v>41414</v>
      </c>
      <c r="X358" s="7"/>
      <c r="Y358" s="30">
        <v>22</v>
      </c>
      <c r="Z358" s="7"/>
      <c r="AA358" s="30">
        <v>0</v>
      </c>
      <c r="AB358" s="7"/>
      <c r="AC358" s="30">
        <v>0</v>
      </c>
      <c r="AD358" s="7"/>
      <c r="AE358" s="30">
        <v>2</v>
      </c>
      <c r="AF358" s="7"/>
      <c r="AG358" s="30">
        <v>0</v>
      </c>
      <c r="AI358" s="32">
        <v>24</v>
      </c>
      <c r="AK358" s="7" t="str">
        <f t="shared" si="5"/>
        <v>No</v>
      </c>
    </row>
    <row r="359" spans="1:37">
      <c r="A359" s="7" t="s">
        <v>410</v>
      </c>
      <c r="B359" s="7" t="s">
        <v>411</v>
      </c>
      <c r="C359" s="7" t="s">
        <v>32</v>
      </c>
      <c r="D359" s="302">
        <v>5104</v>
      </c>
      <c r="E359" s="297">
        <v>50104</v>
      </c>
      <c r="F359" s="7" t="s">
        <v>142</v>
      </c>
      <c r="G359" s="7" t="s">
        <v>137</v>
      </c>
      <c r="H359" s="8">
        <v>8608208</v>
      </c>
      <c r="I359" s="8">
        <v>70</v>
      </c>
      <c r="J359" s="7" t="s">
        <v>31</v>
      </c>
      <c r="K359" s="7" t="s">
        <v>138</v>
      </c>
      <c r="L359" s="8">
        <v>70</v>
      </c>
      <c r="M359" s="8">
        <v>239280</v>
      </c>
      <c r="N359" s="7"/>
      <c r="O359" s="8">
        <v>225804</v>
      </c>
      <c r="P359" s="7"/>
      <c r="Q359" s="8">
        <v>103996</v>
      </c>
      <c r="R359" s="7"/>
      <c r="S359" s="8">
        <v>50248</v>
      </c>
      <c r="T359" s="7"/>
      <c r="U359" s="8">
        <v>65498</v>
      </c>
      <c r="V359" s="7"/>
      <c r="W359" s="33">
        <v>684826</v>
      </c>
      <c r="X359" s="7"/>
      <c r="Y359" s="30">
        <v>125.8</v>
      </c>
      <c r="Z359" s="7"/>
      <c r="AA359" s="30">
        <v>128.1</v>
      </c>
      <c r="AB359" s="7"/>
      <c r="AC359" s="30">
        <v>58.6</v>
      </c>
      <c r="AD359" s="7"/>
      <c r="AE359" s="30">
        <v>28.9</v>
      </c>
      <c r="AF359" s="7"/>
      <c r="AG359" s="30">
        <v>31.6</v>
      </c>
      <c r="AI359" s="32">
        <v>373</v>
      </c>
      <c r="AK359" s="7" t="str">
        <f t="shared" si="5"/>
        <v>No</v>
      </c>
    </row>
    <row r="360" spans="1:37">
      <c r="A360" s="7" t="s">
        <v>1017</v>
      </c>
      <c r="B360" s="7" t="s">
        <v>206</v>
      </c>
      <c r="C360" s="7" t="s">
        <v>60</v>
      </c>
      <c r="D360" s="302" t="s">
        <v>1018</v>
      </c>
      <c r="E360" s="297">
        <v>376</v>
      </c>
      <c r="F360" s="7" t="s">
        <v>158</v>
      </c>
      <c r="G360" s="7" t="s">
        <v>137</v>
      </c>
      <c r="H360" s="8">
        <v>1849898</v>
      </c>
      <c r="I360" s="8">
        <v>70</v>
      </c>
      <c r="J360" s="7" t="s">
        <v>6</v>
      </c>
      <c r="K360" s="7" t="s">
        <v>138</v>
      </c>
      <c r="L360" s="8">
        <v>7</v>
      </c>
      <c r="M360" s="8">
        <v>4927</v>
      </c>
      <c r="N360" s="7"/>
      <c r="O360" s="8">
        <v>0</v>
      </c>
      <c r="P360" s="7"/>
      <c r="Q360" s="8">
        <v>0</v>
      </c>
      <c r="R360" s="7"/>
      <c r="S360" s="8">
        <v>0</v>
      </c>
      <c r="T360" s="7"/>
      <c r="U360" s="8">
        <v>0</v>
      </c>
      <c r="V360" s="7"/>
      <c r="W360" s="33">
        <v>4927</v>
      </c>
      <c r="X360" s="7"/>
      <c r="Y360" s="30">
        <v>7</v>
      </c>
      <c r="Z360" s="7"/>
      <c r="AA360" s="30">
        <v>0</v>
      </c>
      <c r="AB360" s="7"/>
      <c r="AC360" s="30">
        <v>0</v>
      </c>
      <c r="AD360" s="7"/>
      <c r="AE360" s="30">
        <v>0</v>
      </c>
      <c r="AF360" s="7"/>
      <c r="AG360" s="30">
        <v>0</v>
      </c>
      <c r="AI360" s="32">
        <v>7</v>
      </c>
      <c r="AK360" s="7" t="str">
        <f t="shared" si="5"/>
        <v>No</v>
      </c>
    </row>
    <row r="361" spans="1:37">
      <c r="A361" s="7" t="s">
        <v>1019</v>
      </c>
      <c r="B361" s="7" t="s">
        <v>595</v>
      </c>
      <c r="C361" s="7" t="s">
        <v>48</v>
      </c>
      <c r="D361" s="302">
        <v>2192</v>
      </c>
      <c r="E361" s="297">
        <v>20192</v>
      </c>
      <c r="F361" s="7" t="s">
        <v>140</v>
      </c>
      <c r="G361" s="7" t="s">
        <v>137</v>
      </c>
      <c r="H361" s="8">
        <v>18351295</v>
      </c>
      <c r="I361" s="8">
        <v>70</v>
      </c>
      <c r="J361" s="7" t="s">
        <v>9</v>
      </c>
      <c r="K361" s="7" t="s">
        <v>138</v>
      </c>
      <c r="L361" s="8">
        <v>65</v>
      </c>
      <c r="M361" s="8">
        <v>131802</v>
      </c>
      <c r="N361" s="7"/>
      <c r="O361" s="8">
        <v>2122</v>
      </c>
      <c r="P361" s="7"/>
      <c r="Q361" s="8">
        <v>0</v>
      </c>
      <c r="R361" s="7"/>
      <c r="S361" s="8">
        <v>6638</v>
      </c>
      <c r="T361" s="7"/>
      <c r="U361" s="8">
        <v>0</v>
      </c>
      <c r="V361" s="7"/>
      <c r="W361" s="33">
        <v>140562</v>
      </c>
      <c r="X361" s="7"/>
      <c r="Y361" s="30">
        <v>78</v>
      </c>
      <c r="Z361" s="7"/>
      <c r="AA361" s="30">
        <v>0.88</v>
      </c>
      <c r="AB361" s="7"/>
      <c r="AC361" s="30">
        <v>0</v>
      </c>
      <c r="AD361" s="7"/>
      <c r="AE361" s="30">
        <v>6.5</v>
      </c>
      <c r="AF361" s="7"/>
      <c r="AG361" s="30">
        <v>0</v>
      </c>
      <c r="AI361" s="32">
        <v>85.38</v>
      </c>
      <c r="AK361" s="7" t="str">
        <f t="shared" si="5"/>
        <v>No</v>
      </c>
    </row>
    <row r="362" spans="1:37">
      <c r="A362" s="7" t="s">
        <v>1020</v>
      </c>
      <c r="B362" s="7" t="s">
        <v>577</v>
      </c>
      <c r="C362" s="7" t="s">
        <v>48</v>
      </c>
      <c r="D362" s="302">
        <v>2190</v>
      </c>
      <c r="E362" s="297">
        <v>20190</v>
      </c>
      <c r="F362" s="7" t="s">
        <v>149</v>
      </c>
      <c r="G362" s="7" t="s">
        <v>137</v>
      </c>
      <c r="H362" s="8">
        <v>18351295</v>
      </c>
      <c r="I362" s="8">
        <v>70</v>
      </c>
      <c r="J362" s="7" t="s">
        <v>6</v>
      </c>
      <c r="K362" s="7" t="s">
        <v>138</v>
      </c>
      <c r="L362" s="8">
        <v>58</v>
      </c>
      <c r="M362" s="8">
        <v>126672</v>
      </c>
      <c r="N362" s="7"/>
      <c r="O362" s="8">
        <v>20762</v>
      </c>
      <c r="P362" s="7"/>
      <c r="Q362" s="8">
        <v>6070</v>
      </c>
      <c r="R362" s="7"/>
      <c r="S362" s="8">
        <v>16493</v>
      </c>
      <c r="T362" s="7"/>
      <c r="U362" s="8">
        <v>0</v>
      </c>
      <c r="V362" s="7"/>
      <c r="W362" s="33">
        <v>169997</v>
      </c>
      <c r="X362" s="7"/>
      <c r="Y362" s="30">
        <v>59</v>
      </c>
      <c r="Z362" s="7"/>
      <c r="AA362" s="30">
        <v>10</v>
      </c>
      <c r="AB362" s="7"/>
      <c r="AC362" s="30">
        <v>3</v>
      </c>
      <c r="AD362" s="7"/>
      <c r="AE362" s="30">
        <v>8</v>
      </c>
      <c r="AF362" s="7"/>
      <c r="AG362" s="30">
        <v>0</v>
      </c>
      <c r="AI362" s="32">
        <v>80</v>
      </c>
      <c r="AK362" s="7" t="str">
        <f t="shared" si="5"/>
        <v>No</v>
      </c>
    </row>
    <row r="363" spans="1:37">
      <c r="A363" s="7" t="s">
        <v>1019</v>
      </c>
      <c r="B363" s="7" t="s">
        <v>595</v>
      </c>
      <c r="C363" s="7" t="s">
        <v>48</v>
      </c>
      <c r="D363" s="302">
        <v>2192</v>
      </c>
      <c r="E363" s="297">
        <v>20192</v>
      </c>
      <c r="F363" s="7" t="s">
        <v>140</v>
      </c>
      <c r="G363" s="7" t="s">
        <v>137</v>
      </c>
      <c r="H363" s="8">
        <v>18351295</v>
      </c>
      <c r="I363" s="8">
        <v>70</v>
      </c>
      <c r="J363" s="7" t="s">
        <v>6</v>
      </c>
      <c r="K363" s="7" t="s">
        <v>138</v>
      </c>
      <c r="L363" s="8">
        <v>5</v>
      </c>
      <c r="M363" s="8">
        <v>9524</v>
      </c>
      <c r="N363" s="7"/>
      <c r="O363" s="8">
        <v>292</v>
      </c>
      <c r="P363" s="7"/>
      <c r="Q363" s="8">
        <v>0</v>
      </c>
      <c r="R363" s="7"/>
      <c r="S363" s="8">
        <v>640</v>
      </c>
      <c r="T363" s="7"/>
      <c r="U363" s="8">
        <v>0</v>
      </c>
      <c r="V363" s="7"/>
      <c r="W363" s="33">
        <v>10456</v>
      </c>
      <c r="X363" s="7"/>
      <c r="Y363" s="30">
        <v>5</v>
      </c>
      <c r="Z363" s="7"/>
      <c r="AA363" s="30">
        <v>0.12</v>
      </c>
      <c r="AB363" s="7"/>
      <c r="AC363" s="30">
        <v>0</v>
      </c>
      <c r="AD363" s="7"/>
      <c r="AE363" s="30">
        <v>0.75</v>
      </c>
      <c r="AF363" s="7"/>
      <c r="AG363" s="30">
        <v>0</v>
      </c>
      <c r="AI363" s="32">
        <v>5.87</v>
      </c>
      <c r="AK363" s="7" t="str">
        <f t="shared" si="5"/>
        <v>No</v>
      </c>
    </row>
    <row r="364" spans="1:37">
      <c r="A364" s="7" t="s">
        <v>1017</v>
      </c>
      <c r="B364" s="7" t="s">
        <v>206</v>
      </c>
      <c r="C364" s="7" t="s">
        <v>60</v>
      </c>
      <c r="D364" s="302" t="s">
        <v>1018</v>
      </c>
      <c r="E364" s="297">
        <v>376</v>
      </c>
      <c r="F364" s="7" t="s">
        <v>158</v>
      </c>
      <c r="G364" s="7" t="s">
        <v>137</v>
      </c>
      <c r="H364" s="8">
        <v>1849898</v>
      </c>
      <c r="I364" s="8">
        <v>70</v>
      </c>
      <c r="J364" s="7" t="s">
        <v>9</v>
      </c>
      <c r="K364" s="7" t="s">
        <v>138</v>
      </c>
      <c r="L364" s="8">
        <v>29</v>
      </c>
      <c r="M364" s="8">
        <v>98746</v>
      </c>
      <c r="N364" s="7"/>
      <c r="O364" s="8">
        <v>0</v>
      </c>
      <c r="P364" s="7"/>
      <c r="Q364" s="8">
        <v>0</v>
      </c>
      <c r="R364" s="7"/>
      <c r="S364" s="8">
        <v>0</v>
      </c>
      <c r="T364" s="7"/>
      <c r="U364" s="8">
        <v>0</v>
      </c>
      <c r="V364" s="7"/>
      <c r="W364" s="33">
        <v>98746</v>
      </c>
      <c r="X364" s="7"/>
      <c r="Y364" s="30">
        <v>62</v>
      </c>
      <c r="Z364" s="7"/>
      <c r="AA364" s="30">
        <v>0</v>
      </c>
      <c r="AB364" s="7"/>
      <c r="AC364" s="30">
        <v>0</v>
      </c>
      <c r="AD364" s="7"/>
      <c r="AE364" s="30">
        <v>0</v>
      </c>
      <c r="AF364" s="7"/>
      <c r="AG364" s="30">
        <v>0</v>
      </c>
      <c r="AI364" s="32">
        <v>62</v>
      </c>
      <c r="AK364" s="7" t="str">
        <f t="shared" si="5"/>
        <v>No</v>
      </c>
    </row>
    <row r="365" spans="1:37">
      <c r="A365" s="7" t="s">
        <v>1021</v>
      </c>
      <c r="B365" s="7" t="s">
        <v>340</v>
      </c>
      <c r="C365" s="7" t="s">
        <v>39</v>
      </c>
      <c r="D365" s="302">
        <v>5035</v>
      </c>
      <c r="E365" s="297">
        <v>50035</v>
      </c>
      <c r="F365" s="7" t="s">
        <v>142</v>
      </c>
      <c r="G365" s="7" t="s">
        <v>137</v>
      </c>
      <c r="H365" s="8">
        <v>209703</v>
      </c>
      <c r="I365" s="8">
        <v>70</v>
      </c>
      <c r="J365" s="7" t="s">
        <v>6</v>
      </c>
      <c r="K365" s="7" t="s">
        <v>138</v>
      </c>
      <c r="L365" s="8">
        <v>29</v>
      </c>
      <c r="M365" s="8">
        <v>157707</v>
      </c>
      <c r="N365" s="7"/>
      <c r="O365" s="8">
        <v>37553</v>
      </c>
      <c r="P365" s="7"/>
      <c r="Q365" s="8">
        <v>2090</v>
      </c>
      <c r="R365" s="7"/>
      <c r="S365" s="8">
        <v>8620</v>
      </c>
      <c r="T365" s="7"/>
      <c r="U365" s="8">
        <v>2300</v>
      </c>
      <c r="V365" s="7"/>
      <c r="W365" s="33">
        <v>208270</v>
      </c>
      <c r="X365" s="7"/>
      <c r="Y365" s="30">
        <v>79.8</v>
      </c>
      <c r="Z365" s="7"/>
      <c r="AA365" s="30">
        <v>18.5</v>
      </c>
      <c r="AB365" s="7"/>
      <c r="AC365" s="30">
        <v>1.8</v>
      </c>
      <c r="AD365" s="7"/>
      <c r="AE365" s="30">
        <v>5.3</v>
      </c>
      <c r="AF365" s="7"/>
      <c r="AG365" s="30">
        <v>2.2000000000000002</v>
      </c>
      <c r="AI365" s="32">
        <v>107.6</v>
      </c>
      <c r="AK365" s="7" t="str">
        <f t="shared" si="5"/>
        <v>No</v>
      </c>
    </row>
    <row r="366" spans="1:37">
      <c r="A366" s="7" t="s">
        <v>1020</v>
      </c>
      <c r="B366" s="7" t="s">
        <v>577</v>
      </c>
      <c r="C366" s="7" t="s">
        <v>48</v>
      </c>
      <c r="D366" s="302">
        <v>2190</v>
      </c>
      <c r="E366" s="297">
        <v>20190</v>
      </c>
      <c r="F366" s="7" t="s">
        <v>149</v>
      </c>
      <c r="G366" s="7" t="s">
        <v>137</v>
      </c>
      <c r="H366" s="8">
        <v>18351295</v>
      </c>
      <c r="I366" s="8">
        <v>70</v>
      </c>
      <c r="J366" s="7" t="s">
        <v>14</v>
      </c>
      <c r="K366" s="7" t="s">
        <v>138</v>
      </c>
      <c r="L366" s="8">
        <v>12</v>
      </c>
      <c r="M366" s="8">
        <v>127128</v>
      </c>
      <c r="N366" s="7"/>
      <c r="O366" s="8">
        <v>47134</v>
      </c>
      <c r="P366" s="7"/>
      <c r="Q366" s="8">
        <v>12382</v>
      </c>
      <c r="R366" s="7"/>
      <c r="S366" s="8">
        <v>66636</v>
      </c>
      <c r="T366" s="7"/>
      <c r="U366" s="8">
        <v>0</v>
      </c>
      <c r="V366" s="7"/>
      <c r="W366" s="33">
        <v>253280</v>
      </c>
      <c r="X366" s="7"/>
      <c r="Y366" s="30">
        <v>86</v>
      </c>
      <c r="Z366" s="7"/>
      <c r="AA366" s="30">
        <v>23</v>
      </c>
      <c r="AB366" s="7"/>
      <c r="AC366" s="30">
        <v>6</v>
      </c>
      <c r="AD366" s="7"/>
      <c r="AE366" s="30">
        <v>34</v>
      </c>
      <c r="AF366" s="7"/>
      <c r="AG366" s="30">
        <v>0</v>
      </c>
      <c r="AI366" s="32">
        <v>149</v>
      </c>
      <c r="AK366" s="7" t="str">
        <f t="shared" si="5"/>
        <v>No</v>
      </c>
    </row>
    <row r="367" spans="1:37">
      <c r="A367" s="7" t="s">
        <v>71</v>
      </c>
      <c r="B367" s="7" t="s">
        <v>581</v>
      </c>
      <c r="C367" s="7" t="s">
        <v>70</v>
      </c>
      <c r="D367" s="302">
        <v>3045</v>
      </c>
      <c r="E367" s="297">
        <v>30045</v>
      </c>
      <c r="F367" s="7" t="s">
        <v>317</v>
      </c>
      <c r="G367" s="7" t="s">
        <v>137</v>
      </c>
      <c r="H367" s="8">
        <v>92359</v>
      </c>
      <c r="I367" s="8">
        <v>68</v>
      </c>
      <c r="J367" s="7" t="s">
        <v>9</v>
      </c>
      <c r="K367" s="7" t="s">
        <v>138</v>
      </c>
      <c r="L367" s="8">
        <v>68</v>
      </c>
      <c r="M367" s="8">
        <v>124519</v>
      </c>
      <c r="N367" s="7"/>
      <c r="O367" s="8">
        <v>5719</v>
      </c>
      <c r="P367" s="7"/>
      <c r="Q367" s="8">
        <v>1706</v>
      </c>
      <c r="R367" s="7"/>
      <c r="S367" s="8">
        <v>17279</v>
      </c>
      <c r="T367" s="7"/>
      <c r="U367" s="8">
        <v>0</v>
      </c>
      <c r="V367" s="7"/>
      <c r="W367" s="33">
        <v>149223</v>
      </c>
      <c r="X367" s="7"/>
      <c r="Y367" s="30">
        <v>61</v>
      </c>
      <c r="Z367" s="7"/>
      <c r="AA367" s="30">
        <v>3</v>
      </c>
      <c r="AB367" s="7"/>
      <c r="AC367" s="30">
        <v>1</v>
      </c>
      <c r="AD367" s="7"/>
      <c r="AE367" s="30">
        <v>9</v>
      </c>
      <c r="AF367" s="7"/>
      <c r="AG367" s="30">
        <v>0</v>
      </c>
      <c r="AI367" s="32">
        <v>74</v>
      </c>
      <c r="AK367" s="7" t="str">
        <f t="shared" si="5"/>
        <v>No</v>
      </c>
    </row>
    <row r="368" spans="1:37">
      <c r="A368" s="7" t="s">
        <v>282</v>
      </c>
      <c r="B368" s="7" t="s">
        <v>283</v>
      </c>
      <c r="C368" s="7" t="s">
        <v>40</v>
      </c>
      <c r="D368" s="302">
        <v>5025</v>
      </c>
      <c r="E368" s="297">
        <v>50025</v>
      </c>
      <c r="F368" s="7" t="s">
        <v>142</v>
      </c>
      <c r="G368" s="7" t="s">
        <v>137</v>
      </c>
      <c r="H368" s="8">
        <v>120378</v>
      </c>
      <c r="I368" s="8">
        <v>68</v>
      </c>
      <c r="J368" s="7" t="s">
        <v>6</v>
      </c>
      <c r="K368" s="7" t="s">
        <v>138</v>
      </c>
      <c r="L368" s="8">
        <v>60</v>
      </c>
      <c r="M368" s="8">
        <v>214062</v>
      </c>
      <c r="N368" s="7"/>
      <c r="O368" s="8">
        <v>36480</v>
      </c>
      <c r="P368" s="7"/>
      <c r="Q368" s="8">
        <v>8754</v>
      </c>
      <c r="R368" s="7"/>
      <c r="S368" s="8">
        <v>28121</v>
      </c>
      <c r="T368" s="7"/>
      <c r="U368" s="8">
        <v>0</v>
      </c>
      <c r="V368" s="7"/>
      <c r="W368" s="33">
        <v>287417</v>
      </c>
      <c r="X368" s="7"/>
      <c r="Y368" s="30">
        <v>119</v>
      </c>
      <c r="Z368" s="7"/>
      <c r="AA368" s="30">
        <v>21</v>
      </c>
      <c r="AB368" s="7"/>
      <c r="AC368" s="30">
        <v>5</v>
      </c>
      <c r="AD368" s="7"/>
      <c r="AE368" s="30">
        <v>17</v>
      </c>
      <c r="AF368" s="7"/>
      <c r="AG368" s="30">
        <v>0</v>
      </c>
      <c r="AI368" s="32">
        <v>162</v>
      </c>
      <c r="AK368" s="7" t="str">
        <f t="shared" si="5"/>
        <v>No</v>
      </c>
    </row>
    <row r="369" spans="1:37">
      <c r="A369" s="7" t="s">
        <v>1022</v>
      </c>
      <c r="B369" s="7" t="s">
        <v>550</v>
      </c>
      <c r="C369" s="7" t="s">
        <v>44</v>
      </c>
      <c r="D369" s="302">
        <v>4012</v>
      </c>
      <c r="E369" s="297">
        <v>40012</v>
      </c>
      <c r="F369" s="7" t="s">
        <v>142</v>
      </c>
      <c r="G369" s="7" t="s">
        <v>137</v>
      </c>
      <c r="H369" s="8">
        <v>391024</v>
      </c>
      <c r="I369" s="8">
        <v>68</v>
      </c>
      <c r="J369" s="7" t="s">
        <v>6</v>
      </c>
      <c r="K369" s="7" t="s">
        <v>138</v>
      </c>
      <c r="L369" s="8">
        <v>36</v>
      </c>
      <c r="M369" s="8">
        <v>188513</v>
      </c>
      <c r="N369" s="7"/>
      <c r="O369" s="8">
        <v>38757</v>
      </c>
      <c r="P369" s="7"/>
      <c r="Q369" s="8">
        <v>0</v>
      </c>
      <c r="R369" s="7"/>
      <c r="S369" s="8">
        <v>22004</v>
      </c>
      <c r="T369" s="7"/>
      <c r="U369" s="8">
        <v>0</v>
      </c>
      <c r="V369" s="7"/>
      <c r="W369" s="33">
        <v>249274</v>
      </c>
      <c r="X369" s="7"/>
      <c r="Y369" s="30">
        <v>96</v>
      </c>
      <c r="Z369" s="7"/>
      <c r="AA369" s="30">
        <v>20</v>
      </c>
      <c r="AB369" s="7"/>
      <c r="AC369" s="30">
        <v>0</v>
      </c>
      <c r="AD369" s="7"/>
      <c r="AE369" s="30">
        <v>12</v>
      </c>
      <c r="AF369" s="7"/>
      <c r="AG369" s="30">
        <v>0</v>
      </c>
      <c r="AI369" s="32">
        <v>128</v>
      </c>
      <c r="AK369" s="7" t="str">
        <f t="shared" si="5"/>
        <v>No</v>
      </c>
    </row>
    <row r="370" spans="1:37">
      <c r="A370" s="7" t="s">
        <v>1022</v>
      </c>
      <c r="B370" s="7" t="s">
        <v>550</v>
      </c>
      <c r="C370" s="7" t="s">
        <v>44</v>
      </c>
      <c r="D370" s="302">
        <v>4012</v>
      </c>
      <c r="E370" s="297">
        <v>40012</v>
      </c>
      <c r="F370" s="7" t="s">
        <v>142</v>
      </c>
      <c r="G370" s="7" t="s">
        <v>137</v>
      </c>
      <c r="H370" s="8">
        <v>391024</v>
      </c>
      <c r="I370" s="8">
        <v>68</v>
      </c>
      <c r="J370" s="7" t="s">
        <v>9</v>
      </c>
      <c r="K370" s="7" t="s">
        <v>138</v>
      </c>
      <c r="L370" s="8">
        <v>32</v>
      </c>
      <c r="M370" s="8">
        <v>71787</v>
      </c>
      <c r="N370" s="7"/>
      <c r="O370" s="8">
        <v>15275</v>
      </c>
      <c r="P370" s="7"/>
      <c r="Q370" s="8">
        <v>0</v>
      </c>
      <c r="R370" s="7"/>
      <c r="S370" s="8">
        <v>5303</v>
      </c>
      <c r="T370" s="7"/>
      <c r="U370" s="8">
        <v>0</v>
      </c>
      <c r="V370" s="7"/>
      <c r="W370" s="33">
        <v>92365</v>
      </c>
      <c r="X370" s="7"/>
      <c r="Y370" s="30">
        <v>34</v>
      </c>
      <c r="Z370" s="7"/>
      <c r="AA370" s="30">
        <v>8</v>
      </c>
      <c r="AB370" s="7"/>
      <c r="AC370" s="30">
        <v>0</v>
      </c>
      <c r="AD370" s="7"/>
      <c r="AE370" s="30">
        <v>3</v>
      </c>
      <c r="AF370" s="7"/>
      <c r="AG370" s="30">
        <v>0</v>
      </c>
      <c r="AI370" s="32">
        <v>45</v>
      </c>
      <c r="AK370" s="7" t="str">
        <f t="shared" si="5"/>
        <v>No</v>
      </c>
    </row>
    <row r="371" spans="1:37">
      <c r="A371" s="7" t="s">
        <v>1023</v>
      </c>
      <c r="B371" s="7" t="s">
        <v>934</v>
      </c>
      <c r="C371" s="7" t="s">
        <v>48</v>
      </c>
      <c r="D371" s="302">
        <v>2209</v>
      </c>
      <c r="E371" s="297">
        <v>20209</v>
      </c>
      <c r="F371" s="7" t="s">
        <v>140</v>
      </c>
      <c r="G371" s="7" t="s">
        <v>137</v>
      </c>
      <c r="H371" s="8">
        <v>18351295</v>
      </c>
      <c r="I371" s="8">
        <v>67</v>
      </c>
      <c r="J371" s="7" t="s">
        <v>9</v>
      </c>
      <c r="K371" s="7" t="s">
        <v>138</v>
      </c>
      <c r="L371" s="8">
        <v>57</v>
      </c>
      <c r="M371" s="8">
        <v>117572</v>
      </c>
      <c r="N371" s="7" t="s">
        <v>102</v>
      </c>
      <c r="O371" s="8">
        <v>0</v>
      </c>
      <c r="P371" s="7"/>
      <c r="Q371" s="8">
        <v>0</v>
      </c>
      <c r="R371" s="7"/>
      <c r="S371" s="8">
        <v>13494</v>
      </c>
      <c r="T371" s="7"/>
      <c r="U371" s="8">
        <v>0</v>
      </c>
      <c r="V371" s="7"/>
      <c r="W371" s="33">
        <v>131066</v>
      </c>
      <c r="X371" s="7" t="s">
        <v>102</v>
      </c>
      <c r="Y371" s="30">
        <v>60</v>
      </c>
      <c r="Z371" s="7"/>
      <c r="AA371" s="30">
        <v>0</v>
      </c>
      <c r="AB371" s="7"/>
      <c r="AC371" s="30">
        <v>0</v>
      </c>
      <c r="AD371" s="7"/>
      <c r="AE371" s="30">
        <v>7</v>
      </c>
      <c r="AF371" s="7"/>
      <c r="AG371" s="30">
        <v>0</v>
      </c>
      <c r="AI371" s="32">
        <v>67</v>
      </c>
      <c r="AK371" s="7" t="str">
        <f t="shared" si="5"/>
        <v>Yes</v>
      </c>
    </row>
    <row r="372" spans="1:37">
      <c r="A372" s="7" t="s">
        <v>1024</v>
      </c>
      <c r="B372" s="7" t="s">
        <v>394</v>
      </c>
      <c r="C372" s="7" t="s">
        <v>42</v>
      </c>
      <c r="D372" s="302">
        <v>4014</v>
      </c>
      <c r="E372" s="297">
        <v>40014</v>
      </c>
      <c r="F372" s="7" t="s">
        <v>142</v>
      </c>
      <c r="G372" s="7" t="s">
        <v>137</v>
      </c>
      <c r="H372" s="8">
        <v>208948</v>
      </c>
      <c r="I372" s="8">
        <v>67</v>
      </c>
      <c r="J372" s="7" t="s">
        <v>6</v>
      </c>
      <c r="K372" s="7" t="s">
        <v>138</v>
      </c>
      <c r="L372" s="8">
        <v>17</v>
      </c>
      <c r="M372" s="8">
        <v>94647</v>
      </c>
      <c r="N372" s="7"/>
      <c r="O372" s="8">
        <v>16877</v>
      </c>
      <c r="P372" s="7"/>
      <c r="Q372" s="8">
        <v>3262</v>
      </c>
      <c r="R372" s="7"/>
      <c r="S372" s="8">
        <v>25950</v>
      </c>
      <c r="T372" s="7"/>
      <c r="U372" s="8">
        <v>0</v>
      </c>
      <c r="V372" s="7"/>
      <c r="W372" s="33">
        <v>140736</v>
      </c>
      <c r="X372" s="7"/>
      <c r="Y372" s="30">
        <v>46.8</v>
      </c>
      <c r="Z372" s="7"/>
      <c r="AA372" s="30">
        <v>8.36</v>
      </c>
      <c r="AB372" s="7"/>
      <c r="AC372" s="30">
        <v>1.52</v>
      </c>
      <c r="AD372" s="7"/>
      <c r="AE372" s="30">
        <v>11.6</v>
      </c>
      <c r="AF372" s="7"/>
      <c r="AG372" s="30">
        <v>0</v>
      </c>
      <c r="AI372" s="32">
        <v>68.28</v>
      </c>
      <c r="AK372" s="7" t="str">
        <f t="shared" si="5"/>
        <v>No</v>
      </c>
    </row>
    <row r="373" spans="1:37">
      <c r="A373" s="7" t="s">
        <v>1024</v>
      </c>
      <c r="B373" s="7" t="s">
        <v>394</v>
      </c>
      <c r="C373" s="7" t="s">
        <v>42</v>
      </c>
      <c r="D373" s="302">
        <v>4014</v>
      </c>
      <c r="E373" s="297">
        <v>40014</v>
      </c>
      <c r="F373" s="7" t="s">
        <v>142</v>
      </c>
      <c r="G373" s="7" t="s">
        <v>137</v>
      </c>
      <c r="H373" s="8">
        <v>208948</v>
      </c>
      <c r="I373" s="8">
        <v>67</v>
      </c>
      <c r="J373" s="7" t="s">
        <v>9</v>
      </c>
      <c r="K373" s="7" t="s">
        <v>138</v>
      </c>
      <c r="L373" s="8">
        <v>15</v>
      </c>
      <c r="M373" s="8">
        <v>27418</v>
      </c>
      <c r="N373" s="7"/>
      <c r="O373" s="8">
        <v>5330</v>
      </c>
      <c r="P373" s="7"/>
      <c r="Q373" s="8">
        <v>1030</v>
      </c>
      <c r="R373" s="7"/>
      <c r="S373" s="8">
        <v>6205</v>
      </c>
      <c r="T373" s="7"/>
      <c r="U373" s="8">
        <v>0</v>
      </c>
      <c r="V373" s="7"/>
      <c r="W373" s="33">
        <v>39983</v>
      </c>
      <c r="X373" s="7"/>
      <c r="Y373" s="30">
        <v>14.2</v>
      </c>
      <c r="Z373" s="7"/>
      <c r="AA373" s="30">
        <v>2.64</v>
      </c>
      <c r="AB373" s="7"/>
      <c r="AC373" s="30">
        <v>0.48</v>
      </c>
      <c r="AD373" s="7"/>
      <c r="AE373" s="30">
        <v>3.12</v>
      </c>
      <c r="AF373" s="7"/>
      <c r="AG373" s="30">
        <v>0</v>
      </c>
      <c r="AI373" s="32">
        <v>20.440000000000001</v>
      </c>
      <c r="AK373" s="7" t="str">
        <f t="shared" si="5"/>
        <v>No</v>
      </c>
    </row>
    <row r="374" spans="1:37">
      <c r="A374" s="7" t="s">
        <v>1023</v>
      </c>
      <c r="B374" s="7" t="s">
        <v>934</v>
      </c>
      <c r="C374" s="7" t="s">
        <v>48</v>
      </c>
      <c r="D374" s="302">
        <v>2209</v>
      </c>
      <c r="E374" s="297">
        <v>20209</v>
      </c>
      <c r="F374" s="7" t="s">
        <v>140</v>
      </c>
      <c r="G374" s="7" t="s">
        <v>137</v>
      </c>
      <c r="H374" s="8">
        <v>18351295</v>
      </c>
      <c r="I374" s="8">
        <v>67</v>
      </c>
      <c r="J374" s="7" t="s">
        <v>6</v>
      </c>
      <c r="K374" s="7" t="s">
        <v>138</v>
      </c>
      <c r="L374" s="8">
        <v>10</v>
      </c>
      <c r="M374" s="8">
        <v>37544</v>
      </c>
      <c r="N374" s="7" t="s">
        <v>102</v>
      </c>
      <c r="O374" s="8">
        <v>0</v>
      </c>
      <c r="P374" s="7"/>
      <c r="Q374" s="8">
        <v>0</v>
      </c>
      <c r="R374" s="7"/>
      <c r="S374" s="8">
        <v>9802</v>
      </c>
      <c r="T374" s="7"/>
      <c r="U374" s="8">
        <v>0</v>
      </c>
      <c r="V374" s="7"/>
      <c r="W374" s="33">
        <v>47346</v>
      </c>
      <c r="X374" s="7" t="s">
        <v>102</v>
      </c>
      <c r="Y374" s="30">
        <v>19</v>
      </c>
      <c r="Z374" s="7"/>
      <c r="AA374" s="30">
        <v>0</v>
      </c>
      <c r="AB374" s="7"/>
      <c r="AC374" s="30">
        <v>0</v>
      </c>
      <c r="AD374" s="7"/>
      <c r="AE374" s="30">
        <v>5</v>
      </c>
      <c r="AF374" s="7"/>
      <c r="AG374" s="30">
        <v>0</v>
      </c>
      <c r="AI374" s="32">
        <v>24</v>
      </c>
      <c r="AK374" s="7" t="str">
        <f t="shared" si="5"/>
        <v>Yes</v>
      </c>
    </row>
    <row r="375" spans="1:37">
      <c r="A375" s="7" t="s">
        <v>1025</v>
      </c>
      <c r="B375" s="7" t="s">
        <v>498</v>
      </c>
      <c r="C375" s="7" t="s">
        <v>48</v>
      </c>
      <c r="D375" s="302">
        <v>2196</v>
      </c>
      <c r="E375" s="297">
        <v>20196</v>
      </c>
      <c r="F375" s="7" t="s">
        <v>140</v>
      </c>
      <c r="G375" s="7" t="s">
        <v>137</v>
      </c>
      <c r="H375" s="8">
        <v>18351295</v>
      </c>
      <c r="I375" s="8">
        <v>66</v>
      </c>
      <c r="J375" s="7" t="s">
        <v>9</v>
      </c>
      <c r="K375" s="7" t="s">
        <v>138</v>
      </c>
      <c r="L375" s="8">
        <v>53</v>
      </c>
      <c r="M375" s="8">
        <v>40915</v>
      </c>
      <c r="N375" s="7" t="s">
        <v>102</v>
      </c>
      <c r="O375" s="8">
        <v>0</v>
      </c>
      <c r="P375" s="7"/>
      <c r="Q375" s="8">
        <v>0</v>
      </c>
      <c r="R375" s="7"/>
      <c r="S375" s="8">
        <v>22767</v>
      </c>
      <c r="T375" s="7" t="s">
        <v>102</v>
      </c>
      <c r="U375" s="8">
        <v>0</v>
      </c>
      <c r="V375" s="7"/>
      <c r="W375" s="33">
        <v>63682</v>
      </c>
      <c r="X375" s="7" t="s">
        <v>102</v>
      </c>
      <c r="Y375" s="30">
        <v>32</v>
      </c>
      <c r="Z375" s="7"/>
      <c r="AA375" s="30">
        <v>0</v>
      </c>
      <c r="AB375" s="7"/>
      <c r="AC375" s="30">
        <v>0</v>
      </c>
      <c r="AD375" s="7"/>
      <c r="AE375" s="30">
        <v>7</v>
      </c>
      <c r="AF375" s="7"/>
      <c r="AG375" s="30">
        <v>0</v>
      </c>
      <c r="AI375" s="32">
        <v>39</v>
      </c>
      <c r="AK375" s="7" t="str">
        <f t="shared" si="5"/>
        <v>Yes</v>
      </c>
    </row>
    <row r="376" spans="1:37">
      <c r="A376" s="7" t="s">
        <v>1026</v>
      </c>
      <c r="B376" s="7" t="s">
        <v>547</v>
      </c>
      <c r="C376" s="7" t="s">
        <v>33</v>
      </c>
      <c r="D376" s="302">
        <v>7015</v>
      </c>
      <c r="E376" s="297">
        <v>70015</v>
      </c>
      <c r="F376" s="7" t="s">
        <v>140</v>
      </c>
      <c r="G376" s="7" t="s">
        <v>137</v>
      </c>
      <c r="H376" s="8">
        <v>472870</v>
      </c>
      <c r="I376" s="8">
        <v>66</v>
      </c>
      <c r="J376" s="7" t="s">
        <v>6</v>
      </c>
      <c r="K376" s="7" t="s">
        <v>138</v>
      </c>
      <c r="L376" s="8">
        <v>43</v>
      </c>
      <c r="M376" s="8">
        <v>156667</v>
      </c>
      <c r="N376" s="7"/>
      <c r="O376" s="8">
        <v>24961</v>
      </c>
      <c r="P376" s="7"/>
      <c r="Q376" s="8">
        <v>5407</v>
      </c>
      <c r="R376" s="7"/>
      <c r="S376" s="8">
        <v>14490</v>
      </c>
      <c r="T376" s="7"/>
      <c r="U376" s="8">
        <v>0</v>
      </c>
      <c r="V376" s="7"/>
      <c r="W376" s="33">
        <v>201525</v>
      </c>
      <c r="X376" s="7"/>
      <c r="Y376" s="30">
        <v>81.02</v>
      </c>
      <c r="Z376" s="7"/>
      <c r="AA376" s="30">
        <v>12.08</v>
      </c>
      <c r="AB376" s="7"/>
      <c r="AC376" s="30">
        <v>3.16</v>
      </c>
      <c r="AD376" s="7"/>
      <c r="AE376" s="30">
        <v>9.1</v>
      </c>
      <c r="AF376" s="7"/>
      <c r="AG376" s="30">
        <v>0</v>
      </c>
      <c r="AI376" s="32">
        <v>105.36</v>
      </c>
      <c r="AK376" s="7" t="str">
        <f t="shared" si="5"/>
        <v>No</v>
      </c>
    </row>
    <row r="377" spans="1:37">
      <c r="A377" s="7" t="s">
        <v>493</v>
      </c>
      <c r="B377" s="7" t="s">
        <v>494</v>
      </c>
      <c r="C377" s="7" t="s">
        <v>57</v>
      </c>
      <c r="D377" s="302">
        <v>5011</v>
      </c>
      <c r="E377" s="297">
        <v>50011</v>
      </c>
      <c r="F377" s="7" t="s">
        <v>142</v>
      </c>
      <c r="G377" s="7" t="s">
        <v>137</v>
      </c>
      <c r="H377" s="8">
        <v>279245</v>
      </c>
      <c r="I377" s="8">
        <v>66</v>
      </c>
      <c r="J377" s="7" t="s">
        <v>6</v>
      </c>
      <c r="K377" s="7" t="s">
        <v>138</v>
      </c>
      <c r="L377" s="8">
        <v>36</v>
      </c>
      <c r="M377" s="8">
        <v>194367</v>
      </c>
      <c r="N377" s="7"/>
      <c r="O377" s="8">
        <v>34962</v>
      </c>
      <c r="P377" s="7"/>
      <c r="Q377" s="8">
        <v>4259</v>
      </c>
      <c r="R377" s="7"/>
      <c r="S377" s="8">
        <v>22139</v>
      </c>
      <c r="T377" s="7"/>
      <c r="U377" s="8">
        <v>0</v>
      </c>
      <c r="V377" s="7"/>
      <c r="W377" s="33">
        <v>255727</v>
      </c>
      <c r="X377" s="7"/>
      <c r="Y377" s="30">
        <v>107</v>
      </c>
      <c r="Z377" s="7"/>
      <c r="AA377" s="30">
        <v>18</v>
      </c>
      <c r="AB377" s="7"/>
      <c r="AC377" s="30">
        <v>2.5</v>
      </c>
      <c r="AD377" s="7"/>
      <c r="AE377" s="30">
        <v>13</v>
      </c>
      <c r="AF377" s="7"/>
      <c r="AG377" s="30">
        <v>0</v>
      </c>
      <c r="AI377" s="32">
        <v>140.5</v>
      </c>
      <c r="AK377" s="7" t="str">
        <f t="shared" si="5"/>
        <v>No</v>
      </c>
    </row>
    <row r="378" spans="1:37">
      <c r="A378" s="7" t="s">
        <v>493</v>
      </c>
      <c r="B378" s="7" t="s">
        <v>494</v>
      </c>
      <c r="C378" s="7" t="s">
        <v>57</v>
      </c>
      <c r="D378" s="302">
        <v>5011</v>
      </c>
      <c r="E378" s="297">
        <v>50011</v>
      </c>
      <c r="F378" s="7" t="s">
        <v>142</v>
      </c>
      <c r="G378" s="7" t="s">
        <v>137</v>
      </c>
      <c r="H378" s="8">
        <v>279245</v>
      </c>
      <c r="I378" s="8">
        <v>66</v>
      </c>
      <c r="J378" s="7" t="s">
        <v>9</v>
      </c>
      <c r="K378" s="7" t="s">
        <v>138</v>
      </c>
      <c r="L378" s="8">
        <v>30</v>
      </c>
      <c r="M378" s="8">
        <v>109990</v>
      </c>
      <c r="N378" s="7"/>
      <c r="O378" s="8">
        <v>18011</v>
      </c>
      <c r="P378" s="7"/>
      <c r="Q378" s="8">
        <v>2194</v>
      </c>
      <c r="R378" s="7"/>
      <c r="S378" s="8">
        <v>11405</v>
      </c>
      <c r="T378" s="7"/>
      <c r="U378" s="8">
        <v>0</v>
      </c>
      <c r="V378" s="7"/>
      <c r="W378" s="33">
        <v>141600</v>
      </c>
      <c r="X378" s="7"/>
      <c r="Y378" s="30">
        <v>56</v>
      </c>
      <c r="Z378" s="7"/>
      <c r="AA378" s="30">
        <v>10</v>
      </c>
      <c r="AB378" s="7"/>
      <c r="AC378" s="30">
        <v>1.5</v>
      </c>
      <c r="AD378" s="7"/>
      <c r="AE378" s="30">
        <v>7</v>
      </c>
      <c r="AF378" s="7"/>
      <c r="AG378" s="30">
        <v>0</v>
      </c>
      <c r="AI378" s="32">
        <v>74.5</v>
      </c>
      <c r="AK378" s="7" t="str">
        <f t="shared" si="5"/>
        <v>No</v>
      </c>
    </row>
    <row r="379" spans="1:37">
      <c r="A379" s="7" t="s">
        <v>1026</v>
      </c>
      <c r="B379" s="7" t="s">
        <v>547</v>
      </c>
      <c r="C379" s="7" t="s">
        <v>33</v>
      </c>
      <c r="D379" s="302">
        <v>7015</v>
      </c>
      <c r="E379" s="297">
        <v>70015</v>
      </c>
      <c r="F379" s="7" t="s">
        <v>140</v>
      </c>
      <c r="G379" s="7" t="s">
        <v>137</v>
      </c>
      <c r="H379" s="8">
        <v>472870</v>
      </c>
      <c r="I379" s="8">
        <v>66</v>
      </c>
      <c r="J379" s="7" t="s">
        <v>9</v>
      </c>
      <c r="K379" s="7" t="s">
        <v>138</v>
      </c>
      <c r="L379" s="8">
        <v>23</v>
      </c>
      <c r="M379" s="8">
        <v>47035</v>
      </c>
      <c r="N379" s="7"/>
      <c r="O379" s="8">
        <v>3913</v>
      </c>
      <c r="P379" s="7"/>
      <c r="Q379" s="8">
        <v>1962</v>
      </c>
      <c r="R379" s="7"/>
      <c r="S379" s="8">
        <v>5482</v>
      </c>
      <c r="T379" s="7"/>
      <c r="U379" s="8">
        <v>0</v>
      </c>
      <c r="V379" s="7"/>
      <c r="W379" s="33">
        <v>58392</v>
      </c>
      <c r="X379" s="7"/>
      <c r="Y379" s="30">
        <v>26.25</v>
      </c>
      <c r="Z379" s="7"/>
      <c r="AA379" s="30">
        <v>2.15</v>
      </c>
      <c r="AB379" s="7"/>
      <c r="AC379" s="30">
        <v>1</v>
      </c>
      <c r="AD379" s="7"/>
      <c r="AE379" s="30">
        <v>2.7</v>
      </c>
      <c r="AF379" s="7"/>
      <c r="AG379" s="30">
        <v>0</v>
      </c>
      <c r="AI379" s="32">
        <v>32.1</v>
      </c>
      <c r="AK379" s="7" t="str">
        <f t="shared" si="5"/>
        <v>No</v>
      </c>
    </row>
    <row r="380" spans="1:37">
      <c r="A380" s="7" t="s">
        <v>1025</v>
      </c>
      <c r="B380" s="7" t="s">
        <v>498</v>
      </c>
      <c r="C380" s="7" t="s">
        <v>48</v>
      </c>
      <c r="D380" s="302">
        <v>2196</v>
      </c>
      <c r="E380" s="297">
        <v>20196</v>
      </c>
      <c r="F380" s="7" t="s">
        <v>140</v>
      </c>
      <c r="G380" s="7" t="s">
        <v>137</v>
      </c>
      <c r="H380" s="8">
        <v>18351295</v>
      </c>
      <c r="I380" s="8">
        <v>66</v>
      </c>
      <c r="J380" s="7" t="s">
        <v>6</v>
      </c>
      <c r="K380" s="7" t="s">
        <v>138</v>
      </c>
      <c r="L380" s="8">
        <v>13</v>
      </c>
      <c r="M380" s="8">
        <v>37645</v>
      </c>
      <c r="N380" s="7"/>
      <c r="O380" s="8">
        <v>0</v>
      </c>
      <c r="P380" s="7"/>
      <c r="Q380" s="8">
        <v>0</v>
      </c>
      <c r="R380" s="7"/>
      <c r="S380" s="8">
        <v>5065</v>
      </c>
      <c r="T380" s="7" t="s">
        <v>102</v>
      </c>
      <c r="U380" s="8">
        <v>0</v>
      </c>
      <c r="V380" s="7"/>
      <c r="W380" s="33">
        <v>42710</v>
      </c>
      <c r="X380" s="7" t="s">
        <v>102</v>
      </c>
      <c r="Y380" s="30">
        <v>21</v>
      </c>
      <c r="Z380" s="7"/>
      <c r="AA380" s="30">
        <v>0</v>
      </c>
      <c r="AB380" s="7"/>
      <c r="AC380" s="30">
        <v>0</v>
      </c>
      <c r="AD380" s="7"/>
      <c r="AE380" s="30">
        <v>4</v>
      </c>
      <c r="AF380" s="7"/>
      <c r="AG380" s="30">
        <v>0</v>
      </c>
      <c r="AI380" s="32">
        <v>25</v>
      </c>
      <c r="AK380" s="7" t="str">
        <f t="shared" si="5"/>
        <v>Yes</v>
      </c>
    </row>
    <row r="381" spans="1:37">
      <c r="A381" s="7" t="s">
        <v>513</v>
      </c>
      <c r="B381" s="7" t="s">
        <v>514</v>
      </c>
      <c r="C381" s="7" t="s">
        <v>54</v>
      </c>
      <c r="D381" s="302">
        <v>2145</v>
      </c>
      <c r="E381" s="297">
        <v>20145</v>
      </c>
      <c r="F381" s="7" t="s">
        <v>158</v>
      </c>
      <c r="G381" s="7" t="s">
        <v>137</v>
      </c>
      <c r="H381" s="8">
        <v>53661</v>
      </c>
      <c r="I381" s="8">
        <v>65</v>
      </c>
      <c r="J381" s="7" t="s">
        <v>6</v>
      </c>
      <c r="K381" s="7" t="s">
        <v>138</v>
      </c>
      <c r="L381" s="8">
        <v>42</v>
      </c>
      <c r="M381" s="8">
        <v>211328</v>
      </c>
      <c r="N381" s="7"/>
      <c r="O381" s="8">
        <v>36964</v>
      </c>
      <c r="P381" s="7"/>
      <c r="Q381" s="8">
        <v>5192</v>
      </c>
      <c r="R381" s="7"/>
      <c r="S381" s="8">
        <v>33056</v>
      </c>
      <c r="T381" s="7"/>
      <c r="U381" s="8">
        <v>0</v>
      </c>
      <c r="V381" s="7"/>
      <c r="W381" s="33">
        <v>286540</v>
      </c>
      <c r="X381" s="7"/>
      <c r="Y381" s="30">
        <v>101</v>
      </c>
      <c r="Z381" s="7"/>
      <c r="AA381" s="30">
        <v>18</v>
      </c>
      <c r="AB381" s="7"/>
      <c r="AC381" s="30">
        <v>3</v>
      </c>
      <c r="AD381" s="7"/>
      <c r="AE381" s="30">
        <v>16</v>
      </c>
      <c r="AF381" s="7"/>
      <c r="AG381" s="30">
        <v>0</v>
      </c>
      <c r="AI381" s="32">
        <v>138</v>
      </c>
      <c r="AK381" s="7" t="str">
        <f t="shared" si="5"/>
        <v>No</v>
      </c>
    </row>
    <row r="382" spans="1:37">
      <c r="A382" s="7" t="s">
        <v>307</v>
      </c>
      <c r="B382" s="7" t="s">
        <v>308</v>
      </c>
      <c r="C382" s="7" t="s">
        <v>22</v>
      </c>
      <c r="D382" s="302">
        <v>1050</v>
      </c>
      <c r="E382" s="297">
        <v>10050</v>
      </c>
      <c r="F382" s="7" t="s">
        <v>142</v>
      </c>
      <c r="G382" s="7" t="s">
        <v>137</v>
      </c>
      <c r="H382" s="8">
        <v>923311</v>
      </c>
      <c r="I382" s="8">
        <v>64</v>
      </c>
      <c r="J382" s="7" t="s">
        <v>6</v>
      </c>
      <c r="K382" s="7" t="s">
        <v>138</v>
      </c>
      <c r="L382" s="8">
        <v>42</v>
      </c>
      <c r="M382" s="8">
        <v>198090</v>
      </c>
      <c r="N382" s="7"/>
      <c r="O382" s="8">
        <v>50021</v>
      </c>
      <c r="P382" s="7"/>
      <c r="Q382" s="8">
        <v>3763</v>
      </c>
      <c r="R382" s="7"/>
      <c r="S382" s="8">
        <v>19390</v>
      </c>
      <c r="T382" s="7"/>
      <c r="U382" s="8">
        <v>0</v>
      </c>
      <c r="V382" s="7"/>
      <c r="W382" s="33">
        <v>271264</v>
      </c>
      <c r="X382" s="7"/>
      <c r="Y382" s="30">
        <v>93</v>
      </c>
      <c r="Z382" s="7"/>
      <c r="AA382" s="30">
        <v>31</v>
      </c>
      <c r="AB382" s="7"/>
      <c r="AC382" s="30">
        <v>2</v>
      </c>
      <c r="AD382" s="7"/>
      <c r="AE382" s="30">
        <v>14</v>
      </c>
      <c r="AF382" s="7"/>
      <c r="AG382" s="30">
        <v>0</v>
      </c>
      <c r="AI382" s="32">
        <v>140</v>
      </c>
      <c r="AK382" s="7" t="str">
        <f t="shared" si="5"/>
        <v>No</v>
      </c>
    </row>
    <row r="383" spans="1:37">
      <c r="A383" s="7" t="s">
        <v>1027</v>
      </c>
      <c r="B383" s="7" t="s">
        <v>1028</v>
      </c>
      <c r="C383" s="7" t="s">
        <v>26</v>
      </c>
      <c r="D383" s="302">
        <v>4038</v>
      </c>
      <c r="E383" s="297">
        <v>40038</v>
      </c>
      <c r="F383" s="7" t="s">
        <v>140</v>
      </c>
      <c r="G383" s="7" t="s">
        <v>137</v>
      </c>
      <c r="H383" s="8">
        <v>340067</v>
      </c>
      <c r="I383" s="8">
        <v>64</v>
      </c>
      <c r="J383" s="7" t="s">
        <v>6</v>
      </c>
      <c r="K383" s="7" t="s">
        <v>138</v>
      </c>
      <c r="L383" s="8">
        <v>36</v>
      </c>
      <c r="M383" s="8">
        <v>156985</v>
      </c>
      <c r="N383" s="7"/>
      <c r="O383" s="8">
        <v>36275</v>
      </c>
      <c r="P383" s="7"/>
      <c r="Q383" s="8">
        <v>7840</v>
      </c>
      <c r="R383" s="7"/>
      <c r="S383" s="8">
        <v>13720</v>
      </c>
      <c r="T383" s="7"/>
      <c r="U383" s="8">
        <v>0</v>
      </c>
      <c r="V383" s="7"/>
      <c r="W383" s="33">
        <v>214820</v>
      </c>
      <c r="X383" s="7"/>
      <c r="Y383" s="30">
        <v>92</v>
      </c>
      <c r="Z383" s="7"/>
      <c r="AA383" s="30">
        <v>19</v>
      </c>
      <c r="AB383" s="7"/>
      <c r="AC383" s="30">
        <v>5</v>
      </c>
      <c r="AD383" s="7"/>
      <c r="AE383" s="30">
        <v>7</v>
      </c>
      <c r="AF383" s="7"/>
      <c r="AG383" s="30">
        <v>0</v>
      </c>
      <c r="AI383" s="32">
        <v>123</v>
      </c>
      <c r="AK383" s="7" t="str">
        <f t="shared" si="5"/>
        <v>No</v>
      </c>
    </row>
    <row r="384" spans="1:37">
      <c r="A384" s="7" t="s">
        <v>1029</v>
      </c>
      <c r="B384" s="7" t="s">
        <v>350</v>
      </c>
      <c r="C384" s="7" t="s">
        <v>26</v>
      </c>
      <c r="D384" s="302">
        <v>4031</v>
      </c>
      <c r="E384" s="297">
        <v>40031</v>
      </c>
      <c r="F384" s="7" t="s">
        <v>142</v>
      </c>
      <c r="G384" s="7" t="s">
        <v>137</v>
      </c>
      <c r="H384" s="8">
        <v>262596</v>
      </c>
      <c r="I384" s="8">
        <v>64</v>
      </c>
      <c r="J384" s="7" t="s">
        <v>6</v>
      </c>
      <c r="K384" s="7" t="s">
        <v>138</v>
      </c>
      <c r="L384" s="8">
        <v>32</v>
      </c>
      <c r="M384" s="8">
        <v>132153</v>
      </c>
      <c r="N384" s="7"/>
      <c r="O384" s="8">
        <v>21220</v>
      </c>
      <c r="P384" s="7"/>
      <c r="Q384" s="8">
        <v>9709</v>
      </c>
      <c r="R384" s="7"/>
      <c r="S384" s="8">
        <v>60140</v>
      </c>
      <c r="T384" s="7"/>
      <c r="U384" s="8">
        <v>0</v>
      </c>
      <c r="V384" s="7"/>
      <c r="W384" s="33">
        <v>223222</v>
      </c>
      <c r="X384" s="7"/>
      <c r="Y384" s="30">
        <v>87</v>
      </c>
      <c r="Z384" s="7"/>
      <c r="AA384" s="30">
        <v>10</v>
      </c>
      <c r="AB384" s="7"/>
      <c r="AC384" s="30">
        <v>6</v>
      </c>
      <c r="AD384" s="7"/>
      <c r="AE384" s="30">
        <v>31</v>
      </c>
      <c r="AF384" s="7"/>
      <c r="AG384" s="30">
        <v>0</v>
      </c>
      <c r="AI384" s="32">
        <v>134</v>
      </c>
      <c r="AK384" s="7" t="str">
        <f t="shared" si="5"/>
        <v>No</v>
      </c>
    </row>
    <row r="385" spans="1:37">
      <c r="A385" s="7" t="s">
        <v>1029</v>
      </c>
      <c r="B385" s="7" t="s">
        <v>350</v>
      </c>
      <c r="C385" s="7" t="s">
        <v>26</v>
      </c>
      <c r="D385" s="302">
        <v>4031</v>
      </c>
      <c r="E385" s="297">
        <v>40031</v>
      </c>
      <c r="F385" s="7" t="s">
        <v>142</v>
      </c>
      <c r="G385" s="7" t="s">
        <v>137</v>
      </c>
      <c r="H385" s="8">
        <v>262596</v>
      </c>
      <c r="I385" s="8">
        <v>64</v>
      </c>
      <c r="J385" s="7" t="s">
        <v>9</v>
      </c>
      <c r="K385" s="7" t="s">
        <v>138</v>
      </c>
      <c r="L385" s="8">
        <v>32</v>
      </c>
      <c r="M385" s="8">
        <v>98084</v>
      </c>
      <c r="N385" s="7"/>
      <c r="O385" s="8">
        <v>19946</v>
      </c>
      <c r="P385" s="7"/>
      <c r="Q385" s="8">
        <v>7980</v>
      </c>
      <c r="R385" s="7"/>
      <c r="S385" s="8">
        <v>54158</v>
      </c>
      <c r="T385" s="7"/>
      <c r="U385" s="8">
        <v>0</v>
      </c>
      <c r="V385" s="7"/>
      <c r="W385" s="33">
        <v>180168</v>
      </c>
      <c r="X385" s="7"/>
      <c r="Y385" s="30">
        <v>56</v>
      </c>
      <c r="Z385" s="7"/>
      <c r="AA385" s="30">
        <v>10</v>
      </c>
      <c r="AB385" s="7"/>
      <c r="AC385" s="30">
        <v>4</v>
      </c>
      <c r="AD385" s="7"/>
      <c r="AE385" s="30">
        <v>29</v>
      </c>
      <c r="AF385" s="7"/>
      <c r="AG385" s="30">
        <v>0</v>
      </c>
      <c r="AI385" s="32">
        <v>99</v>
      </c>
      <c r="AK385" s="7" t="str">
        <f t="shared" si="5"/>
        <v>No</v>
      </c>
    </row>
    <row r="386" spans="1:37">
      <c r="A386" s="7" t="s">
        <v>449</v>
      </c>
      <c r="B386" s="7" t="s">
        <v>450</v>
      </c>
      <c r="C386" s="7" t="s">
        <v>30</v>
      </c>
      <c r="D386" s="302">
        <v>5057</v>
      </c>
      <c r="E386" s="297">
        <v>50057</v>
      </c>
      <c r="F386" s="7" t="s">
        <v>142</v>
      </c>
      <c r="G386" s="7" t="s">
        <v>137</v>
      </c>
      <c r="H386" s="8">
        <v>280051</v>
      </c>
      <c r="I386" s="8">
        <v>62</v>
      </c>
      <c r="J386" s="7" t="s">
        <v>9</v>
      </c>
      <c r="K386" s="7" t="s">
        <v>138</v>
      </c>
      <c r="L386" s="8">
        <v>9</v>
      </c>
      <c r="M386" s="8">
        <v>5531</v>
      </c>
      <c r="N386" s="7"/>
      <c r="O386" s="8">
        <v>0</v>
      </c>
      <c r="P386" s="7"/>
      <c r="Q386" s="8">
        <v>222</v>
      </c>
      <c r="R386" s="7"/>
      <c r="S386" s="8">
        <v>1442</v>
      </c>
      <c r="T386" s="7"/>
      <c r="U386" s="8">
        <v>0</v>
      </c>
      <c r="V386" s="7"/>
      <c r="W386" s="33">
        <v>7195</v>
      </c>
      <c r="X386" s="7"/>
      <c r="Y386" s="30">
        <v>3</v>
      </c>
      <c r="Z386" s="7"/>
      <c r="AA386" s="30">
        <v>0</v>
      </c>
      <c r="AB386" s="7"/>
      <c r="AC386" s="30">
        <v>0.15</v>
      </c>
      <c r="AD386" s="7"/>
      <c r="AE386" s="30">
        <v>0.85</v>
      </c>
      <c r="AF386" s="7"/>
      <c r="AG386" s="30">
        <v>0</v>
      </c>
      <c r="AI386" s="32">
        <v>4</v>
      </c>
      <c r="AK386" s="7" t="str">
        <f t="shared" ref="AK386:AK449" si="6">IF(AJ386&amp;AH386&amp;AF386&amp;AD386&amp;AB386&amp;Z386&amp;X386&amp;V386&amp;T386&amp;R386&amp;P386&amp;N386&lt;&gt;"","Yes","No")</f>
        <v>No</v>
      </c>
    </row>
    <row r="387" spans="1:37">
      <c r="A387" s="7" t="s">
        <v>449</v>
      </c>
      <c r="B387" s="7" t="s">
        <v>450</v>
      </c>
      <c r="C387" s="7" t="s">
        <v>30</v>
      </c>
      <c r="D387" s="302">
        <v>5057</v>
      </c>
      <c r="E387" s="297">
        <v>50057</v>
      </c>
      <c r="F387" s="7" t="s">
        <v>142</v>
      </c>
      <c r="G387" s="7" t="s">
        <v>137</v>
      </c>
      <c r="H387" s="8">
        <v>280051</v>
      </c>
      <c r="I387" s="8">
        <v>62</v>
      </c>
      <c r="J387" s="7" t="s">
        <v>6</v>
      </c>
      <c r="K387" s="7" t="s">
        <v>138</v>
      </c>
      <c r="L387" s="8">
        <v>46</v>
      </c>
      <c r="M387" s="8">
        <v>208111</v>
      </c>
      <c r="N387" s="7"/>
      <c r="O387" s="8">
        <v>31214</v>
      </c>
      <c r="P387" s="7"/>
      <c r="Q387" s="8">
        <v>1630</v>
      </c>
      <c r="R387" s="7"/>
      <c r="S387" s="8">
        <v>25419</v>
      </c>
      <c r="T387" s="7"/>
      <c r="U387" s="8">
        <v>0</v>
      </c>
      <c r="V387" s="7"/>
      <c r="W387" s="33">
        <v>266374</v>
      </c>
      <c r="X387" s="7"/>
      <c r="Y387" s="30">
        <v>105</v>
      </c>
      <c r="Z387" s="7"/>
      <c r="AA387" s="30">
        <v>15</v>
      </c>
      <c r="AB387" s="7"/>
      <c r="AC387" s="30">
        <v>0.85</v>
      </c>
      <c r="AD387" s="7"/>
      <c r="AE387" s="30">
        <v>13.15</v>
      </c>
      <c r="AF387" s="7"/>
      <c r="AG387" s="30">
        <v>0</v>
      </c>
      <c r="AI387" s="32">
        <v>134</v>
      </c>
      <c r="AK387" s="7" t="str">
        <f t="shared" si="6"/>
        <v>No</v>
      </c>
    </row>
    <row r="388" spans="1:37">
      <c r="A388" s="7" t="s">
        <v>1030</v>
      </c>
      <c r="B388" s="7" t="s">
        <v>171</v>
      </c>
      <c r="C388" s="7" t="s">
        <v>28</v>
      </c>
      <c r="D388" s="302">
        <v>4180</v>
      </c>
      <c r="E388" s="297">
        <v>40180</v>
      </c>
      <c r="F388" s="7" t="s">
        <v>96</v>
      </c>
      <c r="G388" s="7" t="s">
        <v>137</v>
      </c>
      <c r="H388" s="8">
        <v>128754</v>
      </c>
      <c r="I388" s="8">
        <v>61</v>
      </c>
      <c r="J388" s="7" t="s">
        <v>9</v>
      </c>
      <c r="K388" s="7" t="s">
        <v>138</v>
      </c>
      <c r="L388" s="8">
        <v>6</v>
      </c>
      <c r="M388" s="8">
        <v>4794</v>
      </c>
      <c r="N388" s="7"/>
      <c r="O388" s="8">
        <v>1318</v>
      </c>
      <c r="P388" s="7"/>
      <c r="Q388" s="8">
        <v>0</v>
      </c>
      <c r="R388" s="7"/>
      <c r="S388" s="8">
        <v>2934</v>
      </c>
      <c r="T388" s="7"/>
      <c r="U388" s="8">
        <v>0</v>
      </c>
      <c r="V388" s="7"/>
      <c r="W388" s="33">
        <v>9046</v>
      </c>
      <c r="X388" s="7"/>
      <c r="Y388" s="30">
        <v>2.35</v>
      </c>
      <c r="Z388" s="7"/>
      <c r="AA388" s="30">
        <v>0.77</v>
      </c>
      <c r="AB388" s="7"/>
      <c r="AC388" s="30">
        <v>0</v>
      </c>
      <c r="AD388" s="7"/>
      <c r="AE388" s="30">
        <v>1.5</v>
      </c>
      <c r="AF388" s="7"/>
      <c r="AG388" s="30">
        <v>0</v>
      </c>
      <c r="AI388" s="32">
        <v>4.62</v>
      </c>
      <c r="AK388" s="7" t="str">
        <f t="shared" si="6"/>
        <v>No</v>
      </c>
    </row>
    <row r="389" spans="1:37">
      <c r="A389" s="7" t="s">
        <v>309</v>
      </c>
      <c r="B389" s="7" t="s">
        <v>241</v>
      </c>
      <c r="C389" s="7" t="s">
        <v>32</v>
      </c>
      <c r="D389" s="302">
        <v>5051</v>
      </c>
      <c r="E389" s="297">
        <v>50051</v>
      </c>
      <c r="F389" s="7" t="s">
        <v>142</v>
      </c>
      <c r="G389" s="7" t="s">
        <v>137</v>
      </c>
      <c r="H389" s="8">
        <v>147725</v>
      </c>
      <c r="I389" s="8">
        <v>61</v>
      </c>
      <c r="J389" s="7" t="s">
        <v>6</v>
      </c>
      <c r="K389" s="7" t="s">
        <v>138</v>
      </c>
      <c r="L389" s="8">
        <v>56</v>
      </c>
      <c r="M389" s="8">
        <v>170420</v>
      </c>
      <c r="N389" s="7"/>
      <c r="O389" s="8">
        <v>26429</v>
      </c>
      <c r="P389" s="7"/>
      <c r="Q389" s="8">
        <v>0</v>
      </c>
      <c r="R389" s="7"/>
      <c r="S389" s="8">
        <v>14942</v>
      </c>
      <c r="T389" s="7"/>
      <c r="U389" s="8">
        <v>862</v>
      </c>
      <c r="V389" s="7"/>
      <c r="W389" s="33">
        <v>212653</v>
      </c>
      <c r="X389" s="7"/>
      <c r="Y389" s="30">
        <v>81</v>
      </c>
      <c r="Z389" s="7"/>
      <c r="AA389" s="30">
        <v>14.18</v>
      </c>
      <c r="AB389" s="7"/>
      <c r="AC389" s="30">
        <v>0</v>
      </c>
      <c r="AD389" s="7"/>
      <c r="AE389" s="30">
        <v>8.83</v>
      </c>
      <c r="AF389" s="7"/>
      <c r="AG389" s="30">
        <v>0.51</v>
      </c>
      <c r="AI389" s="32">
        <v>104.52</v>
      </c>
      <c r="AK389" s="7" t="str">
        <f t="shared" si="6"/>
        <v>No</v>
      </c>
    </row>
    <row r="390" spans="1:37">
      <c r="A390" s="7" t="s">
        <v>1030</v>
      </c>
      <c r="B390" s="7" t="s">
        <v>171</v>
      </c>
      <c r="C390" s="7" t="s">
        <v>28</v>
      </c>
      <c r="D390" s="302">
        <v>4180</v>
      </c>
      <c r="E390" s="297">
        <v>40180</v>
      </c>
      <c r="F390" s="7" t="s">
        <v>96</v>
      </c>
      <c r="G390" s="7" t="s">
        <v>137</v>
      </c>
      <c r="H390" s="8">
        <v>128754</v>
      </c>
      <c r="I390" s="8">
        <v>61</v>
      </c>
      <c r="J390" s="7" t="s">
        <v>6</v>
      </c>
      <c r="K390" s="7" t="s">
        <v>138</v>
      </c>
      <c r="L390" s="8">
        <v>55</v>
      </c>
      <c r="M390" s="8">
        <v>91629</v>
      </c>
      <c r="N390" s="7"/>
      <c r="O390" s="8">
        <v>18443</v>
      </c>
      <c r="P390" s="7"/>
      <c r="Q390" s="8">
        <v>0</v>
      </c>
      <c r="R390" s="7"/>
      <c r="S390" s="8">
        <v>12989</v>
      </c>
      <c r="T390" s="7"/>
      <c r="U390" s="8">
        <v>0</v>
      </c>
      <c r="V390" s="7"/>
      <c r="W390" s="33">
        <v>123061</v>
      </c>
      <c r="X390" s="7"/>
      <c r="Y390" s="30">
        <v>44.65</v>
      </c>
      <c r="Z390" s="7"/>
      <c r="AA390" s="30">
        <v>10.73</v>
      </c>
      <c r="AB390" s="7"/>
      <c r="AC390" s="30">
        <v>0</v>
      </c>
      <c r="AD390" s="7"/>
      <c r="AE390" s="30">
        <v>6</v>
      </c>
      <c r="AF390" s="7"/>
      <c r="AG390" s="30">
        <v>0</v>
      </c>
      <c r="AI390" s="32">
        <v>61.38</v>
      </c>
      <c r="AK390" s="7" t="str">
        <f t="shared" si="6"/>
        <v>No</v>
      </c>
    </row>
    <row r="391" spans="1:37">
      <c r="A391" s="7" t="s">
        <v>309</v>
      </c>
      <c r="B391" s="7" t="s">
        <v>241</v>
      </c>
      <c r="C391" s="7" t="s">
        <v>32</v>
      </c>
      <c r="D391" s="302">
        <v>5051</v>
      </c>
      <c r="E391" s="297">
        <v>50051</v>
      </c>
      <c r="F391" s="7" t="s">
        <v>142</v>
      </c>
      <c r="G391" s="7" t="s">
        <v>137</v>
      </c>
      <c r="H391" s="8">
        <v>147725</v>
      </c>
      <c r="I391" s="8">
        <v>61</v>
      </c>
      <c r="J391" s="7" t="s">
        <v>9</v>
      </c>
      <c r="K391" s="7" t="s">
        <v>138</v>
      </c>
      <c r="L391" s="8">
        <v>5</v>
      </c>
      <c r="M391" s="8">
        <v>12555</v>
      </c>
      <c r="N391" s="7"/>
      <c r="O391" s="8">
        <v>1537</v>
      </c>
      <c r="P391" s="7"/>
      <c r="Q391" s="8">
        <v>0</v>
      </c>
      <c r="R391" s="7"/>
      <c r="S391" s="8">
        <v>1060</v>
      </c>
      <c r="T391" s="7"/>
      <c r="U391" s="8">
        <v>50</v>
      </c>
      <c r="V391" s="7"/>
      <c r="W391" s="33">
        <v>15202</v>
      </c>
      <c r="X391" s="7"/>
      <c r="Y391" s="30">
        <v>6</v>
      </c>
      <c r="Z391" s="7"/>
      <c r="AA391" s="30">
        <v>0.82</v>
      </c>
      <c r="AB391" s="7"/>
      <c r="AC391" s="30">
        <v>0</v>
      </c>
      <c r="AD391" s="7"/>
      <c r="AE391" s="30">
        <v>0.63</v>
      </c>
      <c r="AF391" s="7"/>
      <c r="AG391" s="30">
        <v>0.03</v>
      </c>
      <c r="AI391" s="32">
        <v>7.48</v>
      </c>
      <c r="AK391" s="7" t="str">
        <f t="shared" si="6"/>
        <v>No</v>
      </c>
    </row>
    <row r="392" spans="1:37">
      <c r="A392" s="7" t="s">
        <v>593</v>
      </c>
      <c r="B392" s="7" t="s">
        <v>594</v>
      </c>
      <c r="C392" s="7" t="s">
        <v>34</v>
      </c>
      <c r="D392" s="302">
        <v>4191</v>
      </c>
      <c r="E392" s="297">
        <v>40191</v>
      </c>
      <c r="F392" s="7" t="s">
        <v>142</v>
      </c>
      <c r="G392" s="7" t="s">
        <v>137</v>
      </c>
      <c r="H392" s="8">
        <v>73467</v>
      </c>
      <c r="I392" s="8">
        <v>61</v>
      </c>
      <c r="J392" s="7" t="s">
        <v>6</v>
      </c>
      <c r="K392" s="7" t="s">
        <v>138</v>
      </c>
      <c r="L392" s="8">
        <v>5</v>
      </c>
      <c r="M392" s="8">
        <v>9544</v>
      </c>
      <c r="N392" s="7"/>
      <c r="O392" s="8">
        <v>74</v>
      </c>
      <c r="P392" s="7"/>
      <c r="Q392" s="8">
        <v>231</v>
      </c>
      <c r="R392" s="7"/>
      <c r="S392" s="8">
        <v>1013</v>
      </c>
      <c r="T392" s="7"/>
      <c r="U392" s="8">
        <v>0</v>
      </c>
      <c r="V392" s="7"/>
      <c r="W392" s="33">
        <v>10862</v>
      </c>
      <c r="X392" s="7"/>
      <c r="Y392" s="30">
        <v>6</v>
      </c>
      <c r="Z392" s="7"/>
      <c r="AA392" s="30">
        <v>0.04</v>
      </c>
      <c r="AB392" s="7"/>
      <c r="AC392" s="30">
        <v>0.11</v>
      </c>
      <c r="AD392" s="7"/>
      <c r="AE392" s="30">
        <v>0.5</v>
      </c>
      <c r="AF392" s="7"/>
      <c r="AG392" s="30">
        <v>0</v>
      </c>
      <c r="AI392" s="32">
        <v>6.65</v>
      </c>
      <c r="AK392" s="7" t="str">
        <f t="shared" si="6"/>
        <v>No</v>
      </c>
    </row>
    <row r="393" spans="1:37">
      <c r="A393" s="7" t="s">
        <v>593</v>
      </c>
      <c r="B393" s="7" t="s">
        <v>594</v>
      </c>
      <c r="C393" s="7" t="s">
        <v>34</v>
      </c>
      <c r="D393" s="302">
        <v>4191</v>
      </c>
      <c r="E393" s="297">
        <v>40191</v>
      </c>
      <c r="F393" s="7" t="s">
        <v>142</v>
      </c>
      <c r="G393" s="7" t="s">
        <v>137</v>
      </c>
      <c r="H393" s="8">
        <v>73467</v>
      </c>
      <c r="I393" s="8">
        <v>61</v>
      </c>
      <c r="J393" s="7" t="s">
        <v>9</v>
      </c>
      <c r="K393" s="7" t="s">
        <v>138</v>
      </c>
      <c r="L393" s="8">
        <v>43</v>
      </c>
      <c r="M393" s="8">
        <v>116749</v>
      </c>
      <c r="N393" s="7"/>
      <c r="O393" s="8">
        <v>2207</v>
      </c>
      <c r="P393" s="7"/>
      <c r="Q393" s="8">
        <v>1944</v>
      </c>
      <c r="R393" s="7"/>
      <c r="S393" s="8">
        <v>10767</v>
      </c>
      <c r="T393" s="7"/>
      <c r="U393" s="8">
        <v>0</v>
      </c>
      <c r="V393" s="7"/>
      <c r="W393" s="33">
        <v>131667</v>
      </c>
      <c r="X393" s="7"/>
      <c r="Y393" s="30">
        <v>88</v>
      </c>
      <c r="Z393" s="7"/>
      <c r="AA393" s="30">
        <v>1</v>
      </c>
      <c r="AB393" s="7"/>
      <c r="AC393" s="30">
        <v>1</v>
      </c>
      <c r="AD393" s="7"/>
      <c r="AE393" s="30">
        <v>7</v>
      </c>
      <c r="AF393" s="7"/>
      <c r="AG393" s="30">
        <v>0</v>
      </c>
      <c r="AI393" s="32">
        <v>97</v>
      </c>
      <c r="AK393" s="7" t="str">
        <f t="shared" si="6"/>
        <v>No</v>
      </c>
    </row>
    <row r="394" spans="1:37">
      <c r="A394" s="7" t="s">
        <v>593</v>
      </c>
      <c r="B394" s="7" t="s">
        <v>594</v>
      </c>
      <c r="C394" s="7" t="s">
        <v>34</v>
      </c>
      <c r="D394" s="302">
        <v>4191</v>
      </c>
      <c r="E394" s="297">
        <v>40191</v>
      </c>
      <c r="F394" s="7" t="s">
        <v>142</v>
      </c>
      <c r="G394" s="7" t="s">
        <v>137</v>
      </c>
      <c r="H394" s="8">
        <v>73467</v>
      </c>
      <c r="I394" s="8">
        <v>61</v>
      </c>
      <c r="J394" s="7" t="s">
        <v>7</v>
      </c>
      <c r="K394" s="7" t="s">
        <v>138</v>
      </c>
      <c r="L394" s="8">
        <v>13</v>
      </c>
      <c r="M394" s="8">
        <v>0</v>
      </c>
      <c r="N394" s="7"/>
      <c r="O394" s="8">
        <v>264</v>
      </c>
      <c r="P394" s="7"/>
      <c r="Q394" s="8">
        <v>180</v>
      </c>
      <c r="R394" s="7"/>
      <c r="S394" s="8">
        <v>960</v>
      </c>
      <c r="T394" s="7"/>
      <c r="U394" s="8">
        <v>0</v>
      </c>
      <c r="V394" s="7"/>
      <c r="W394" s="33">
        <v>1404</v>
      </c>
      <c r="X394" s="7"/>
      <c r="Y394" s="30">
        <v>0</v>
      </c>
      <c r="Z394" s="7"/>
      <c r="AA394" s="30">
        <v>0.15</v>
      </c>
      <c r="AB394" s="7"/>
      <c r="AC394" s="30">
        <v>0.1</v>
      </c>
      <c r="AD394" s="7"/>
      <c r="AE394" s="30">
        <v>0.5</v>
      </c>
      <c r="AF394" s="7"/>
      <c r="AG394" s="30">
        <v>0</v>
      </c>
      <c r="AI394" s="32">
        <v>0.75</v>
      </c>
      <c r="AK394" s="7" t="str">
        <f t="shared" si="6"/>
        <v>No</v>
      </c>
    </row>
    <row r="395" spans="1:37">
      <c r="A395" s="7" t="s">
        <v>1031</v>
      </c>
      <c r="B395" s="7" t="s">
        <v>228</v>
      </c>
      <c r="C395" s="7" t="s">
        <v>30</v>
      </c>
      <c r="D395" s="302">
        <v>5059</v>
      </c>
      <c r="E395" s="297">
        <v>50059</v>
      </c>
      <c r="F395" s="7" t="s">
        <v>142</v>
      </c>
      <c r="G395" s="7" t="s">
        <v>137</v>
      </c>
      <c r="H395" s="8">
        <v>161316</v>
      </c>
      <c r="I395" s="8">
        <v>60</v>
      </c>
      <c r="J395" s="7" t="s">
        <v>6</v>
      </c>
      <c r="K395" s="7" t="s">
        <v>138</v>
      </c>
      <c r="L395" s="8">
        <v>48</v>
      </c>
      <c r="M395" s="8">
        <v>107436</v>
      </c>
      <c r="N395" s="7"/>
      <c r="O395" s="8">
        <v>33761</v>
      </c>
      <c r="P395" s="7"/>
      <c r="Q395" s="8">
        <v>1831</v>
      </c>
      <c r="R395" s="7"/>
      <c r="S395" s="8">
        <v>16545</v>
      </c>
      <c r="T395" s="7"/>
      <c r="U395" s="8">
        <v>0</v>
      </c>
      <c r="V395" s="7"/>
      <c r="W395" s="33">
        <v>159573</v>
      </c>
      <c r="X395" s="7"/>
      <c r="Y395" s="30">
        <v>58</v>
      </c>
      <c r="Z395" s="7"/>
      <c r="AA395" s="30">
        <v>19.399999999999999</v>
      </c>
      <c r="AB395" s="7"/>
      <c r="AC395" s="30">
        <v>0.97</v>
      </c>
      <c r="AD395" s="7"/>
      <c r="AE395" s="30">
        <v>9.1999999999999993</v>
      </c>
      <c r="AF395" s="7"/>
      <c r="AG395" s="30">
        <v>0</v>
      </c>
      <c r="AI395" s="32">
        <v>87.57</v>
      </c>
      <c r="AK395" s="7" t="str">
        <f t="shared" si="6"/>
        <v>No</v>
      </c>
    </row>
    <row r="396" spans="1:37">
      <c r="A396" s="7" t="s">
        <v>1032</v>
      </c>
      <c r="B396" s="7" t="s">
        <v>476</v>
      </c>
      <c r="C396" s="7" t="s">
        <v>35</v>
      </c>
      <c r="D396" s="302">
        <v>6024</v>
      </c>
      <c r="E396" s="297">
        <v>60024</v>
      </c>
      <c r="F396" s="7" t="s">
        <v>140</v>
      </c>
      <c r="G396" s="7" t="s">
        <v>137</v>
      </c>
      <c r="H396" s="8">
        <v>298317</v>
      </c>
      <c r="I396" s="8">
        <v>60</v>
      </c>
      <c r="J396" s="7" t="s">
        <v>6</v>
      </c>
      <c r="K396" s="7" t="s">
        <v>138</v>
      </c>
      <c r="L396" s="8">
        <v>41</v>
      </c>
      <c r="M396" s="8">
        <v>206929</v>
      </c>
      <c r="N396" s="7"/>
      <c r="O396" s="8">
        <v>31102</v>
      </c>
      <c r="P396" s="7"/>
      <c r="Q396" s="8">
        <v>24406</v>
      </c>
      <c r="R396" s="7"/>
      <c r="S396" s="8">
        <v>15422</v>
      </c>
      <c r="T396" s="7"/>
      <c r="U396" s="8">
        <v>0</v>
      </c>
      <c r="V396" s="7"/>
      <c r="W396" s="33">
        <v>277859</v>
      </c>
      <c r="X396" s="7"/>
      <c r="Y396" s="30">
        <v>95.7</v>
      </c>
      <c r="Z396" s="7"/>
      <c r="AA396" s="30">
        <v>16.899999999999999</v>
      </c>
      <c r="AB396" s="7"/>
      <c r="AC396" s="30">
        <v>14.45</v>
      </c>
      <c r="AD396" s="7"/>
      <c r="AE396" s="30">
        <v>8</v>
      </c>
      <c r="AF396" s="7"/>
      <c r="AG396" s="30">
        <v>0</v>
      </c>
      <c r="AI396" s="32">
        <v>135.05000000000001</v>
      </c>
      <c r="AK396" s="7" t="str">
        <f t="shared" si="6"/>
        <v>No</v>
      </c>
    </row>
    <row r="397" spans="1:37">
      <c r="A397" s="7" t="s">
        <v>1032</v>
      </c>
      <c r="B397" s="7" t="s">
        <v>476</v>
      </c>
      <c r="C397" s="7" t="s">
        <v>35</v>
      </c>
      <c r="D397" s="302">
        <v>6024</v>
      </c>
      <c r="E397" s="297">
        <v>60024</v>
      </c>
      <c r="F397" s="7" t="s">
        <v>140</v>
      </c>
      <c r="G397" s="7" t="s">
        <v>137</v>
      </c>
      <c r="H397" s="8">
        <v>298317</v>
      </c>
      <c r="I397" s="8">
        <v>60</v>
      </c>
      <c r="J397" s="7" t="s">
        <v>9</v>
      </c>
      <c r="K397" s="7" t="s">
        <v>138</v>
      </c>
      <c r="L397" s="8">
        <v>19</v>
      </c>
      <c r="M397" s="8">
        <v>51030</v>
      </c>
      <c r="N397" s="7"/>
      <c r="O397" s="8">
        <v>4997</v>
      </c>
      <c r="P397" s="7"/>
      <c r="Q397" s="8">
        <v>5434</v>
      </c>
      <c r="R397" s="7"/>
      <c r="S397" s="8">
        <v>4324</v>
      </c>
      <c r="T397" s="7"/>
      <c r="U397" s="8">
        <v>0</v>
      </c>
      <c r="V397" s="7"/>
      <c r="W397" s="33">
        <v>65785</v>
      </c>
      <c r="X397" s="7"/>
      <c r="Y397" s="30">
        <v>29.3</v>
      </c>
      <c r="Z397" s="7"/>
      <c r="AA397" s="30">
        <v>2.1</v>
      </c>
      <c r="AB397" s="7"/>
      <c r="AC397" s="30">
        <v>2.5499999999999998</v>
      </c>
      <c r="AD397" s="7"/>
      <c r="AE397" s="30">
        <v>2</v>
      </c>
      <c r="AF397" s="7"/>
      <c r="AG397" s="30">
        <v>0</v>
      </c>
      <c r="AI397" s="32">
        <v>35.950000000000003</v>
      </c>
      <c r="AK397" s="7" t="str">
        <f t="shared" si="6"/>
        <v>No</v>
      </c>
    </row>
    <row r="398" spans="1:37">
      <c r="A398" s="7" t="s">
        <v>1031</v>
      </c>
      <c r="B398" s="7" t="s">
        <v>228</v>
      </c>
      <c r="C398" s="7" t="s">
        <v>30</v>
      </c>
      <c r="D398" s="302">
        <v>5059</v>
      </c>
      <c r="E398" s="297">
        <v>50059</v>
      </c>
      <c r="F398" s="7" t="s">
        <v>142</v>
      </c>
      <c r="G398" s="7" t="s">
        <v>137</v>
      </c>
      <c r="H398" s="8">
        <v>161316</v>
      </c>
      <c r="I398" s="8">
        <v>60</v>
      </c>
      <c r="J398" s="7" t="s">
        <v>9</v>
      </c>
      <c r="K398" s="7" t="s">
        <v>138</v>
      </c>
      <c r="L398" s="8">
        <v>12</v>
      </c>
      <c r="M398" s="8">
        <v>8515</v>
      </c>
      <c r="N398" s="7"/>
      <c r="O398" s="8">
        <v>1355</v>
      </c>
      <c r="P398" s="7"/>
      <c r="Q398" s="8">
        <v>54</v>
      </c>
      <c r="R398" s="7"/>
      <c r="S398" s="8">
        <v>2973</v>
      </c>
      <c r="T398" s="7"/>
      <c r="U398" s="8">
        <v>0</v>
      </c>
      <c r="V398" s="7"/>
      <c r="W398" s="33">
        <v>12897</v>
      </c>
      <c r="X398" s="7"/>
      <c r="Y398" s="30">
        <v>5</v>
      </c>
      <c r="Z398" s="7"/>
      <c r="AA398" s="30">
        <v>0.6</v>
      </c>
      <c r="AB398" s="7"/>
      <c r="AC398" s="30">
        <v>0.03</v>
      </c>
      <c r="AD398" s="7"/>
      <c r="AE398" s="30">
        <v>1.8</v>
      </c>
      <c r="AF398" s="7"/>
      <c r="AG398" s="30">
        <v>0</v>
      </c>
      <c r="AI398" s="32">
        <v>7.43</v>
      </c>
      <c r="AK398" s="7" t="str">
        <f t="shared" si="6"/>
        <v>No</v>
      </c>
    </row>
    <row r="399" spans="1:37">
      <c r="A399" s="7" t="s">
        <v>1033</v>
      </c>
      <c r="B399" s="7" t="s">
        <v>553</v>
      </c>
      <c r="C399" s="7" t="s">
        <v>73</v>
      </c>
      <c r="D399" s="302">
        <v>6</v>
      </c>
      <c r="E399" s="297">
        <v>6</v>
      </c>
      <c r="F399" s="7" t="s">
        <v>140</v>
      </c>
      <c r="G399" s="7" t="s">
        <v>137</v>
      </c>
      <c r="H399" s="8">
        <v>129534</v>
      </c>
      <c r="I399" s="8">
        <v>59</v>
      </c>
      <c r="J399" s="7" t="s">
        <v>6</v>
      </c>
      <c r="K399" s="7" t="s">
        <v>138</v>
      </c>
      <c r="L399" s="8">
        <v>18</v>
      </c>
      <c r="M399" s="8">
        <v>70119</v>
      </c>
      <c r="N399" s="7"/>
      <c r="O399" s="8">
        <v>5858</v>
      </c>
      <c r="P399" s="7"/>
      <c r="Q399" s="8">
        <v>0</v>
      </c>
      <c r="R399" s="7"/>
      <c r="S399" s="8">
        <v>10428</v>
      </c>
      <c r="T399" s="7"/>
      <c r="U399" s="8">
        <v>0</v>
      </c>
      <c r="V399" s="7"/>
      <c r="W399" s="33">
        <v>86405</v>
      </c>
      <c r="X399" s="7"/>
      <c r="Y399" s="30">
        <v>33</v>
      </c>
      <c r="Z399" s="7"/>
      <c r="AA399" s="30">
        <v>3</v>
      </c>
      <c r="AB399" s="7"/>
      <c r="AC399" s="30">
        <v>0</v>
      </c>
      <c r="AD399" s="7"/>
      <c r="AE399" s="30">
        <v>4.9000000000000004</v>
      </c>
      <c r="AF399" s="7"/>
      <c r="AG399" s="30">
        <v>0</v>
      </c>
      <c r="AI399" s="32">
        <v>40.9</v>
      </c>
      <c r="AK399" s="7" t="str">
        <f t="shared" si="6"/>
        <v>No</v>
      </c>
    </row>
    <row r="400" spans="1:37">
      <c r="A400" s="7" t="s">
        <v>1033</v>
      </c>
      <c r="B400" s="7" t="s">
        <v>553</v>
      </c>
      <c r="C400" s="7" t="s">
        <v>73</v>
      </c>
      <c r="D400" s="302">
        <v>6</v>
      </c>
      <c r="E400" s="297">
        <v>6</v>
      </c>
      <c r="F400" s="7" t="s">
        <v>140</v>
      </c>
      <c r="G400" s="7" t="s">
        <v>137</v>
      </c>
      <c r="H400" s="8">
        <v>129534</v>
      </c>
      <c r="I400" s="8">
        <v>59</v>
      </c>
      <c r="J400" s="7" t="s">
        <v>7</v>
      </c>
      <c r="K400" s="7" t="s">
        <v>138</v>
      </c>
      <c r="L400" s="8">
        <v>14</v>
      </c>
      <c r="M400" s="8">
        <v>0</v>
      </c>
      <c r="N400" s="7"/>
      <c r="O400" s="8">
        <v>0</v>
      </c>
      <c r="P400" s="7"/>
      <c r="Q400" s="8">
        <v>97</v>
      </c>
      <c r="R400" s="7"/>
      <c r="S400" s="8">
        <v>1104</v>
      </c>
      <c r="T400" s="7"/>
      <c r="U400" s="8">
        <v>0</v>
      </c>
      <c r="V400" s="7"/>
      <c r="W400" s="33">
        <v>1201</v>
      </c>
      <c r="X400" s="7"/>
      <c r="Y400" s="30">
        <v>0</v>
      </c>
      <c r="Z400" s="7"/>
      <c r="AA400" s="30">
        <v>0</v>
      </c>
      <c r="AB400" s="7"/>
      <c r="AC400" s="30">
        <v>0.05</v>
      </c>
      <c r="AD400" s="7"/>
      <c r="AE400" s="30">
        <v>0.55000000000000004</v>
      </c>
      <c r="AF400" s="7"/>
      <c r="AG400" s="30">
        <v>0</v>
      </c>
      <c r="AI400" s="32">
        <v>0.6</v>
      </c>
      <c r="AK400" s="7" t="str">
        <f t="shared" si="6"/>
        <v>No</v>
      </c>
    </row>
    <row r="401" spans="1:37">
      <c r="A401" s="7" t="s">
        <v>1034</v>
      </c>
      <c r="B401" s="7" t="s">
        <v>345</v>
      </c>
      <c r="C401" s="7" t="s">
        <v>77</v>
      </c>
      <c r="D401" s="302">
        <v>5003</v>
      </c>
      <c r="E401" s="297">
        <v>50003</v>
      </c>
      <c r="F401" s="7" t="s">
        <v>140</v>
      </c>
      <c r="G401" s="7" t="s">
        <v>137</v>
      </c>
      <c r="H401" s="8">
        <v>124064</v>
      </c>
      <c r="I401" s="8">
        <v>58</v>
      </c>
      <c r="J401" s="7" t="s">
        <v>6</v>
      </c>
      <c r="K401" s="7" t="s">
        <v>138</v>
      </c>
      <c r="L401" s="8">
        <v>40</v>
      </c>
      <c r="M401" s="8">
        <v>67716</v>
      </c>
      <c r="N401" s="7"/>
      <c r="O401" s="8">
        <v>17327</v>
      </c>
      <c r="P401" s="7"/>
      <c r="Q401" s="8">
        <v>1535</v>
      </c>
      <c r="R401" s="7"/>
      <c r="S401" s="8">
        <v>4530</v>
      </c>
      <c r="T401" s="7"/>
      <c r="U401" s="8">
        <v>0</v>
      </c>
      <c r="V401" s="7"/>
      <c r="W401" s="33">
        <v>91108</v>
      </c>
      <c r="X401" s="7"/>
      <c r="Y401" s="30">
        <v>36.68</v>
      </c>
      <c r="Z401" s="7"/>
      <c r="AA401" s="30">
        <v>9</v>
      </c>
      <c r="AB401" s="7"/>
      <c r="AC401" s="30">
        <v>0.85</v>
      </c>
      <c r="AD401" s="7"/>
      <c r="AE401" s="30">
        <v>2.2000000000000002</v>
      </c>
      <c r="AF401" s="7"/>
      <c r="AG401" s="30">
        <v>0</v>
      </c>
      <c r="AI401" s="32">
        <v>48.73</v>
      </c>
      <c r="AK401" s="7" t="str">
        <f t="shared" si="6"/>
        <v>No</v>
      </c>
    </row>
    <row r="402" spans="1:37">
      <c r="A402" s="7" t="s">
        <v>1034</v>
      </c>
      <c r="B402" s="7" t="s">
        <v>345</v>
      </c>
      <c r="C402" s="7" t="s">
        <v>77</v>
      </c>
      <c r="D402" s="302">
        <v>5003</v>
      </c>
      <c r="E402" s="297">
        <v>50003</v>
      </c>
      <c r="F402" s="7" t="s">
        <v>140</v>
      </c>
      <c r="G402" s="7" t="s">
        <v>137</v>
      </c>
      <c r="H402" s="8">
        <v>124064</v>
      </c>
      <c r="I402" s="8">
        <v>58</v>
      </c>
      <c r="J402" s="7" t="s">
        <v>10</v>
      </c>
      <c r="K402" s="7" t="s">
        <v>138</v>
      </c>
      <c r="L402" s="8">
        <v>3</v>
      </c>
      <c r="M402" s="8">
        <v>2583</v>
      </c>
      <c r="N402" s="7"/>
      <c r="O402" s="8">
        <v>1865</v>
      </c>
      <c r="P402" s="7"/>
      <c r="Q402" s="8">
        <v>0</v>
      </c>
      <c r="R402" s="7"/>
      <c r="S402" s="8">
        <v>606</v>
      </c>
      <c r="T402" s="7"/>
      <c r="U402" s="8">
        <v>0</v>
      </c>
      <c r="V402" s="7"/>
      <c r="W402" s="33">
        <v>5054</v>
      </c>
      <c r="X402" s="7"/>
      <c r="Y402" s="30">
        <v>1.5</v>
      </c>
      <c r="Z402" s="7"/>
      <c r="AA402" s="30">
        <v>1</v>
      </c>
      <c r="AB402" s="7"/>
      <c r="AC402" s="30">
        <v>0</v>
      </c>
      <c r="AD402" s="7"/>
      <c r="AE402" s="30">
        <v>0.3</v>
      </c>
      <c r="AF402" s="7"/>
      <c r="AG402" s="30">
        <v>0</v>
      </c>
      <c r="AI402" s="32">
        <v>2.8</v>
      </c>
      <c r="AK402" s="7" t="str">
        <f t="shared" si="6"/>
        <v>No</v>
      </c>
    </row>
    <row r="403" spans="1:37">
      <c r="A403" s="7" t="s">
        <v>50</v>
      </c>
      <c r="B403" s="7" t="s">
        <v>274</v>
      </c>
      <c r="C403" s="7" t="s">
        <v>48</v>
      </c>
      <c r="D403" s="302">
        <v>2161</v>
      </c>
      <c r="E403" s="297">
        <v>20161</v>
      </c>
      <c r="F403" s="7" t="s">
        <v>149</v>
      </c>
      <c r="G403" s="7" t="s">
        <v>137</v>
      </c>
      <c r="H403" s="8">
        <v>18351295</v>
      </c>
      <c r="I403" s="8">
        <v>57</v>
      </c>
      <c r="J403" s="7" t="s">
        <v>13</v>
      </c>
      <c r="K403" s="7" t="s">
        <v>138</v>
      </c>
      <c r="L403" s="8">
        <v>57</v>
      </c>
      <c r="M403" s="8">
        <v>153797</v>
      </c>
      <c r="N403" s="7"/>
      <c r="O403" s="8">
        <v>36637</v>
      </c>
      <c r="P403" s="7"/>
      <c r="Q403" s="8">
        <v>0</v>
      </c>
      <c r="R403" s="7"/>
      <c r="S403" s="8">
        <v>22739</v>
      </c>
      <c r="T403" s="7"/>
      <c r="U403" s="8">
        <v>0</v>
      </c>
      <c r="V403" s="7"/>
      <c r="W403" s="33">
        <v>213173</v>
      </c>
      <c r="X403" s="7"/>
      <c r="Y403" s="30">
        <v>81</v>
      </c>
      <c r="Z403" s="7"/>
      <c r="AA403" s="30">
        <v>20</v>
      </c>
      <c r="AB403" s="7"/>
      <c r="AC403" s="30">
        <v>0</v>
      </c>
      <c r="AD403" s="7"/>
      <c r="AE403" s="30">
        <v>11</v>
      </c>
      <c r="AF403" s="7"/>
      <c r="AG403" s="30">
        <v>0</v>
      </c>
      <c r="AI403" s="32">
        <v>112</v>
      </c>
      <c r="AK403" s="7" t="str">
        <f t="shared" si="6"/>
        <v>No</v>
      </c>
    </row>
    <row r="404" spans="1:37">
      <c r="A404" s="7" t="s">
        <v>1035</v>
      </c>
      <c r="B404" s="7" t="s">
        <v>1036</v>
      </c>
      <c r="C404" s="7" t="s">
        <v>67</v>
      </c>
      <c r="D404" s="302" t="s">
        <v>1037</v>
      </c>
      <c r="E404" s="297">
        <v>40950</v>
      </c>
      <c r="F404" s="7" t="s">
        <v>142</v>
      </c>
      <c r="G404" s="7" t="s">
        <v>137</v>
      </c>
      <c r="H404" s="8">
        <v>120415</v>
      </c>
      <c r="I404" s="8">
        <v>56</v>
      </c>
      <c r="J404" s="7" t="s">
        <v>9</v>
      </c>
      <c r="K404" s="7" t="s">
        <v>138</v>
      </c>
      <c r="L404" s="8">
        <v>56</v>
      </c>
      <c r="M404" s="8">
        <v>181987</v>
      </c>
      <c r="N404" s="7"/>
      <c r="O404" s="8">
        <v>6129</v>
      </c>
      <c r="P404" s="7"/>
      <c r="Q404" s="8">
        <v>0</v>
      </c>
      <c r="R404" s="7"/>
      <c r="S404" s="8">
        <v>12359</v>
      </c>
      <c r="T404" s="7"/>
      <c r="U404" s="8">
        <v>0</v>
      </c>
      <c r="V404" s="7"/>
      <c r="W404" s="33">
        <v>200475</v>
      </c>
      <c r="X404" s="7"/>
      <c r="Y404" s="30">
        <v>73</v>
      </c>
      <c r="Z404" s="7"/>
      <c r="AA404" s="30">
        <v>3</v>
      </c>
      <c r="AB404" s="7"/>
      <c r="AC404" s="30">
        <v>0</v>
      </c>
      <c r="AD404" s="7"/>
      <c r="AE404" s="30">
        <v>6</v>
      </c>
      <c r="AF404" s="7"/>
      <c r="AG404" s="30">
        <v>0</v>
      </c>
      <c r="AI404" s="32">
        <v>82</v>
      </c>
      <c r="AK404" s="7" t="str">
        <f t="shared" si="6"/>
        <v>No</v>
      </c>
    </row>
    <row r="405" spans="1:37">
      <c r="A405" s="7" t="s">
        <v>601</v>
      </c>
      <c r="B405" s="7" t="s">
        <v>602</v>
      </c>
      <c r="C405" s="7" t="s">
        <v>29</v>
      </c>
      <c r="D405" s="302">
        <v>7049</v>
      </c>
      <c r="E405" s="297">
        <v>70049</v>
      </c>
      <c r="F405" s="7" t="s">
        <v>158</v>
      </c>
      <c r="G405" s="7" t="s">
        <v>137</v>
      </c>
      <c r="H405" s="8">
        <v>280051</v>
      </c>
      <c r="I405" s="8">
        <v>56</v>
      </c>
      <c r="J405" s="7" t="s">
        <v>9</v>
      </c>
      <c r="K405" s="7" t="s">
        <v>138</v>
      </c>
      <c r="L405" s="8">
        <v>45</v>
      </c>
      <c r="M405" s="8">
        <v>5959</v>
      </c>
      <c r="N405" s="7"/>
      <c r="O405" s="8">
        <v>2350</v>
      </c>
      <c r="P405" s="7"/>
      <c r="Q405" s="8">
        <v>115</v>
      </c>
      <c r="R405" s="7"/>
      <c r="S405" s="8">
        <v>3858</v>
      </c>
      <c r="T405" s="7"/>
      <c r="U405" s="8">
        <v>0</v>
      </c>
      <c r="V405" s="7"/>
      <c r="W405" s="33">
        <v>12282</v>
      </c>
      <c r="X405" s="7"/>
      <c r="Y405" s="30">
        <v>3.14</v>
      </c>
      <c r="Z405" s="7"/>
      <c r="AA405" s="30">
        <v>1.25</v>
      </c>
      <c r="AB405" s="7"/>
      <c r="AC405" s="30">
        <v>0.06</v>
      </c>
      <c r="AD405" s="7"/>
      <c r="AE405" s="30">
        <v>1.92</v>
      </c>
      <c r="AF405" s="7"/>
      <c r="AG405" s="30">
        <v>0</v>
      </c>
      <c r="AI405" s="32">
        <v>6.37</v>
      </c>
      <c r="AK405" s="7" t="str">
        <f t="shared" si="6"/>
        <v>No</v>
      </c>
    </row>
    <row r="406" spans="1:37">
      <c r="A406" s="7" t="s">
        <v>1038</v>
      </c>
      <c r="B406" s="7" t="s">
        <v>288</v>
      </c>
      <c r="C406" s="7" t="s">
        <v>73</v>
      </c>
      <c r="D406" s="302">
        <v>5</v>
      </c>
      <c r="E406" s="297">
        <v>5</v>
      </c>
      <c r="F406" s="7" t="s">
        <v>140</v>
      </c>
      <c r="G406" s="7" t="s">
        <v>137</v>
      </c>
      <c r="H406" s="8">
        <v>3059393</v>
      </c>
      <c r="I406" s="8">
        <v>56</v>
      </c>
      <c r="J406" s="7" t="s">
        <v>6</v>
      </c>
      <c r="K406" s="7" t="s">
        <v>138</v>
      </c>
      <c r="L406" s="8">
        <v>33</v>
      </c>
      <c r="M406" s="8">
        <v>144237</v>
      </c>
      <c r="N406" s="7"/>
      <c r="O406" s="8">
        <v>17858</v>
      </c>
      <c r="P406" s="7"/>
      <c r="Q406" s="8">
        <v>9189</v>
      </c>
      <c r="R406" s="7"/>
      <c r="S406" s="8">
        <v>24368</v>
      </c>
      <c r="T406" s="7"/>
      <c r="U406" s="8">
        <v>0</v>
      </c>
      <c r="V406" s="7"/>
      <c r="W406" s="33">
        <v>195652</v>
      </c>
      <c r="X406" s="7"/>
      <c r="Y406" s="30">
        <v>77.099999999999994</v>
      </c>
      <c r="Z406" s="7"/>
      <c r="AA406" s="30">
        <v>10.1</v>
      </c>
      <c r="AB406" s="7"/>
      <c r="AC406" s="30">
        <v>4.5999999999999996</v>
      </c>
      <c r="AD406" s="7"/>
      <c r="AE406" s="30">
        <v>12.8</v>
      </c>
      <c r="AF406" s="7"/>
      <c r="AG406" s="30">
        <v>0</v>
      </c>
      <c r="AI406" s="32">
        <v>104.6</v>
      </c>
      <c r="AK406" s="7" t="str">
        <f t="shared" si="6"/>
        <v>No</v>
      </c>
    </row>
    <row r="407" spans="1:37">
      <c r="A407" s="7" t="s">
        <v>1038</v>
      </c>
      <c r="B407" s="7" t="s">
        <v>288</v>
      </c>
      <c r="C407" s="7" t="s">
        <v>73</v>
      </c>
      <c r="D407" s="302">
        <v>5</v>
      </c>
      <c r="E407" s="297">
        <v>5</v>
      </c>
      <c r="F407" s="7" t="s">
        <v>140</v>
      </c>
      <c r="G407" s="7" t="s">
        <v>137</v>
      </c>
      <c r="H407" s="8">
        <v>3059393</v>
      </c>
      <c r="I407" s="8">
        <v>56</v>
      </c>
      <c r="J407" s="7" t="s">
        <v>9</v>
      </c>
      <c r="K407" s="7" t="s">
        <v>138</v>
      </c>
      <c r="L407" s="8">
        <v>23</v>
      </c>
      <c r="M407" s="8">
        <v>80298</v>
      </c>
      <c r="N407" s="7"/>
      <c r="O407" s="8">
        <v>9152</v>
      </c>
      <c r="P407" s="7"/>
      <c r="Q407" s="8">
        <v>4533</v>
      </c>
      <c r="R407" s="7"/>
      <c r="S407" s="8">
        <v>12630</v>
      </c>
      <c r="T407" s="7"/>
      <c r="U407" s="8">
        <v>0</v>
      </c>
      <c r="V407" s="7"/>
      <c r="W407" s="33">
        <v>106613</v>
      </c>
      <c r="X407" s="7"/>
      <c r="Y407" s="30">
        <v>42.9</v>
      </c>
      <c r="Z407" s="7"/>
      <c r="AA407" s="30">
        <v>5.2</v>
      </c>
      <c r="AB407" s="7"/>
      <c r="AC407" s="30">
        <v>2.4</v>
      </c>
      <c r="AD407" s="7"/>
      <c r="AE407" s="30">
        <v>7.2</v>
      </c>
      <c r="AF407" s="7"/>
      <c r="AG407" s="30">
        <v>0</v>
      </c>
      <c r="AI407" s="32">
        <v>57.7</v>
      </c>
      <c r="AK407" s="7" t="str">
        <f t="shared" si="6"/>
        <v>No</v>
      </c>
    </row>
    <row r="408" spans="1:37">
      <c r="A408" s="7" t="s">
        <v>51</v>
      </c>
      <c r="B408" s="7" t="s">
        <v>277</v>
      </c>
      <c r="C408" s="7" t="s">
        <v>48</v>
      </c>
      <c r="D408" s="302">
        <v>2163</v>
      </c>
      <c r="E408" s="297">
        <v>20163</v>
      </c>
      <c r="F408" s="7" t="s">
        <v>149</v>
      </c>
      <c r="G408" s="7" t="s">
        <v>137</v>
      </c>
      <c r="H408" s="8">
        <v>18351295</v>
      </c>
      <c r="I408" s="8">
        <v>55</v>
      </c>
      <c r="J408" s="7" t="s">
        <v>13</v>
      </c>
      <c r="K408" s="7" t="s">
        <v>138</v>
      </c>
      <c r="L408" s="8">
        <v>55</v>
      </c>
      <c r="M408" s="8">
        <v>159690</v>
      </c>
      <c r="N408" s="7"/>
      <c r="O408" s="8">
        <v>57556</v>
      </c>
      <c r="P408" s="7"/>
      <c r="Q408" s="8">
        <v>24575</v>
      </c>
      <c r="R408" s="7" t="s">
        <v>102</v>
      </c>
      <c r="S408" s="8">
        <v>42329</v>
      </c>
      <c r="T408" s="7"/>
      <c r="U408" s="8">
        <v>0</v>
      </c>
      <c r="V408" s="7"/>
      <c r="W408" s="33">
        <v>284150</v>
      </c>
      <c r="X408" s="7" t="s">
        <v>102</v>
      </c>
      <c r="Y408" s="30">
        <v>80</v>
      </c>
      <c r="Z408" s="7"/>
      <c r="AA408" s="30">
        <v>24</v>
      </c>
      <c r="AB408" s="7"/>
      <c r="AC408" s="30">
        <v>4</v>
      </c>
      <c r="AD408" s="7"/>
      <c r="AE408" s="30">
        <v>21</v>
      </c>
      <c r="AF408" s="7"/>
      <c r="AG408" s="30">
        <v>0</v>
      </c>
      <c r="AI408" s="32">
        <v>129</v>
      </c>
      <c r="AK408" s="7" t="str">
        <f t="shared" si="6"/>
        <v>Yes</v>
      </c>
    </row>
    <row r="409" spans="1:37">
      <c r="A409" s="7" t="s">
        <v>939</v>
      </c>
      <c r="B409" s="7" t="s">
        <v>940</v>
      </c>
      <c r="C409" s="7" t="s">
        <v>68</v>
      </c>
      <c r="D409" s="302">
        <v>6090</v>
      </c>
      <c r="E409" s="297">
        <v>60090</v>
      </c>
      <c r="F409" s="7" t="s">
        <v>163</v>
      </c>
      <c r="G409" s="7" t="s">
        <v>137</v>
      </c>
      <c r="H409" s="8">
        <v>728825</v>
      </c>
      <c r="I409" s="8">
        <v>55</v>
      </c>
      <c r="J409" s="7" t="s">
        <v>6</v>
      </c>
      <c r="K409" s="7" t="s">
        <v>138</v>
      </c>
      <c r="L409" s="8">
        <v>50</v>
      </c>
      <c r="M409" s="8">
        <v>72392</v>
      </c>
      <c r="N409" s="7"/>
      <c r="O409" s="8">
        <v>31259</v>
      </c>
      <c r="P409" s="7"/>
      <c r="Q409" s="8">
        <v>0</v>
      </c>
      <c r="R409" s="7"/>
      <c r="S409" s="8">
        <v>27706</v>
      </c>
      <c r="T409" s="7"/>
      <c r="U409" s="8">
        <v>0</v>
      </c>
      <c r="V409" s="7"/>
      <c r="W409" s="33">
        <v>131357</v>
      </c>
      <c r="X409" s="7"/>
      <c r="Y409" s="30">
        <v>40.22</v>
      </c>
      <c r="Z409" s="7"/>
      <c r="AA409" s="30">
        <v>17.36</v>
      </c>
      <c r="AB409" s="7"/>
      <c r="AC409" s="30">
        <v>0</v>
      </c>
      <c r="AD409" s="7"/>
      <c r="AE409" s="30">
        <v>15.4</v>
      </c>
      <c r="AF409" s="7"/>
      <c r="AG409" s="30">
        <v>0</v>
      </c>
      <c r="AI409" s="32">
        <v>72.98</v>
      </c>
      <c r="AK409" s="7" t="str">
        <f t="shared" si="6"/>
        <v>No</v>
      </c>
    </row>
    <row r="410" spans="1:37">
      <c r="A410" s="7" t="s">
        <v>939</v>
      </c>
      <c r="B410" s="7" t="s">
        <v>940</v>
      </c>
      <c r="C410" s="7" t="s">
        <v>68</v>
      </c>
      <c r="D410" s="302">
        <v>6090</v>
      </c>
      <c r="E410" s="297">
        <v>60090</v>
      </c>
      <c r="F410" s="7" t="s">
        <v>163</v>
      </c>
      <c r="G410" s="7" t="s">
        <v>137</v>
      </c>
      <c r="H410" s="8">
        <v>728825</v>
      </c>
      <c r="I410" s="8">
        <v>55</v>
      </c>
      <c r="J410" s="7" t="s">
        <v>9</v>
      </c>
      <c r="K410" s="7" t="s">
        <v>138</v>
      </c>
      <c r="L410" s="8">
        <v>5</v>
      </c>
      <c r="M410" s="8">
        <v>5591</v>
      </c>
      <c r="N410" s="7"/>
      <c r="O410" s="8">
        <v>2781</v>
      </c>
      <c r="P410" s="7"/>
      <c r="Q410" s="8">
        <v>0</v>
      </c>
      <c r="R410" s="7"/>
      <c r="S410" s="8">
        <v>2321</v>
      </c>
      <c r="T410" s="7"/>
      <c r="U410" s="8">
        <v>0</v>
      </c>
      <c r="V410" s="7"/>
      <c r="W410" s="33">
        <v>10693</v>
      </c>
      <c r="X410" s="7"/>
      <c r="Y410" s="30">
        <v>3.11</v>
      </c>
      <c r="Z410" s="7"/>
      <c r="AA410" s="30">
        <v>1.55</v>
      </c>
      <c r="AB410" s="7"/>
      <c r="AC410" s="30">
        <v>0</v>
      </c>
      <c r="AD410" s="7"/>
      <c r="AE410" s="30">
        <v>1.29</v>
      </c>
      <c r="AF410" s="7"/>
      <c r="AG410" s="30">
        <v>0</v>
      </c>
      <c r="AI410" s="32">
        <v>5.95</v>
      </c>
      <c r="AK410" s="7" t="str">
        <f t="shared" si="6"/>
        <v>No</v>
      </c>
    </row>
    <row r="411" spans="1:37">
      <c r="A411" s="7" t="s">
        <v>1039</v>
      </c>
      <c r="B411" s="7" t="s">
        <v>491</v>
      </c>
      <c r="C411" s="7" t="s">
        <v>40</v>
      </c>
      <c r="D411" s="302">
        <v>5028</v>
      </c>
      <c r="E411" s="297">
        <v>50028</v>
      </c>
      <c r="F411" s="7" t="s">
        <v>142</v>
      </c>
      <c r="G411" s="7" t="s">
        <v>137</v>
      </c>
      <c r="H411" s="8">
        <v>110621</v>
      </c>
      <c r="I411" s="8">
        <v>54</v>
      </c>
      <c r="J411" s="7" t="s">
        <v>13</v>
      </c>
      <c r="K411" s="7" t="s">
        <v>138</v>
      </c>
      <c r="L411" s="8">
        <v>4</v>
      </c>
      <c r="M411" s="8">
        <v>7960</v>
      </c>
      <c r="N411" s="7" t="s">
        <v>102</v>
      </c>
      <c r="O411" s="8">
        <v>1449</v>
      </c>
      <c r="P411" s="7"/>
      <c r="Q411" s="8">
        <v>138</v>
      </c>
      <c r="R411" s="7"/>
      <c r="S411" s="8">
        <v>2094</v>
      </c>
      <c r="T411" s="7"/>
      <c r="U411" s="8">
        <v>0</v>
      </c>
      <c r="V411" s="7"/>
      <c r="W411" s="33">
        <v>11641</v>
      </c>
      <c r="X411" s="7" t="s">
        <v>102</v>
      </c>
      <c r="Y411" s="30">
        <v>3.61</v>
      </c>
      <c r="Z411" s="7" t="s">
        <v>102</v>
      </c>
      <c r="AA411" s="30">
        <v>0.76</v>
      </c>
      <c r="AB411" s="7"/>
      <c r="AC411" s="30">
        <v>7.0000000000000007E-2</v>
      </c>
      <c r="AD411" s="7"/>
      <c r="AE411" s="30">
        <v>1.02</v>
      </c>
      <c r="AF411" s="7"/>
      <c r="AG411" s="30">
        <v>0</v>
      </c>
      <c r="AI411" s="32">
        <v>5.46</v>
      </c>
      <c r="AJ411" s="7" t="s">
        <v>102</v>
      </c>
      <c r="AK411" s="7" t="str">
        <f t="shared" si="6"/>
        <v>Yes</v>
      </c>
    </row>
    <row r="412" spans="1:37">
      <c r="A412" s="7" t="s">
        <v>318</v>
      </c>
      <c r="B412" s="7" t="s">
        <v>319</v>
      </c>
      <c r="C412" s="7" t="s">
        <v>70</v>
      </c>
      <c r="D412" s="302">
        <v>3007</v>
      </c>
      <c r="E412" s="297">
        <v>30007</v>
      </c>
      <c r="F412" s="7" t="s">
        <v>317</v>
      </c>
      <c r="G412" s="7" t="s">
        <v>137</v>
      </c>
      <c r="H412" s="8">
        <v>210111</v>
      </c>
      <c r="I412" s="8">
        <v>54</v>
      </c>
      <c r="J412" s="7" t="s">
        <v>6</v>
      </c>
      <c r="K412" s="7" t="s">
        <v>138</v>
      </c>
      <c r="L412" s="8">
        <v>36</v>
      </c>
      <c r="M412" s="8">
        <v>144197</v>
      </c>
      <c r="N412" s="7"/>
      <c r="O412" s="8">
        <v>22484</v>
      </c>
      <c r="P412" s="7"/>
      <c r="Q412" s="8">
        <v>8066</v>
      </c>
      <c r="R412" s="7"/>
      <c r="S412" s="8">
        <v>22083</v>
      </c>
      <c r="T412" s="7"/>
      <c r="U412" s="8">
        <v>0</v>
      </c>
      <c r="V412" s="7"/>
      <c r="W412" s="33">
        <v>196830</v>
      </c>
      <c r="X412" s="7"/>
      <c r="Y412" s="30">
        <v>85</v>
      </c>
      <c r="Z412" s="7"/>
      <c r="AA412" s="30">
        <v>11</v>
      </c>
      <c r="AB412" s="7"/>
      <c r="AC412" s="30">
        <v>4</v>
      </c>
      <c r="AD412" s="7"/>
      <c r="AE412" s="30">
        <v>12</v>
      </c>
      <c r="AF412" s="7"/>
      <c r="AG412" s="30">
        <v>0</v>
      </c>
      <c r="AI412" s="32">
        <v>112</v>
      </c>
      <c r="AK412" s="7" t="str">
        <f t="shared" si="6"/>
        <v>No</v>
      </c>
    </row>
    <row r="413" spans="1:37">
      <c r="A413" s="7" t="s">
        <v>1039</v>
      </c>
      <c r="B413" s="7" t="s">
        <v>491</v>
      </c>
      <c r="C413" s="7" t="s">
        <v>40</v>
      </c>
      <c r="D413" s="302">
        <v>5028</v>
      </c>
      <c r="E413" s="297">
        <v>50028</v>
      </c>
      <c r="F413" s="7" t="s">
        <v>142</v>
      </c>
      <c r="G413" s="7" t="s">
        <v>137</v>
      </c>
      <c r="H413" s="8">
        <v>110621</v>
      </c>
      <c r="I413" s="8">
        <v>54</v>
      </c>
      <c r="J413" s="7" t="s">
        <v>6</v>
      </c>
      <c r="K413" s="7" t="s">
        <v>138</v>
      </c>
      <c r="L413" s="8">
        <v>27</v>
      </c>
      <c r="M413" s="8">
        <v>126017</v>
      </c>
      <c r="N413" s="7"/>
      <c r="O413" s="8">
        <v>13250</v>
      </c>
      <c r="P413" s="7"/>
      <c r="Q413" s="8">
        <v>1264</v>
      </c>
      <c r="R413" s="7"/>
      <c r="S413" s="8">
        <v>19149</v>
      </c>
      <c r="T413" s="7"/>
      <c r="U413" s="8">
        <v>0</v>
      </c>
      <c r="V413" s="7"/>
      <c r="W413" s="33">
        <v>159680</v>
      </c>
      <c r="X413" s="7"/>
      <c r="Y413" s="30">
        <v>66.790000000000006</v>
      </c>
      <c r="Z413" s="7"/>
      <c r="AA413" s="30">
        <v>6.93</v>
      </c>
      <c r="AB413" s="7"/>
      <c r="AC413" s="30">
        <v>0.64</v>
      </c>
      <c r="AD413" s="7"/>
      <c r="AE413" s="30">
        <v>9.3000000000000007</v>
      </c>
      <c r="AF413" s="7"/>
      <c r="AG413" s="30">
        <v>0</v>
      </c>
      <c r="AI413" s="32">
        <v>83.66</v>
      </c>
      <c r="AK413" s="7" t="str">
        <f t="shared" si="6"/>
        <v>No</v>
      </c>
    </row>
    <row r="414" spans="1:37">
      <c r="A414" s="7" t="s">
        <v>1039</v>
      </c>
      <c r="B414" s="7" t="s">
        <v>491</v>
      </c>
      <c r="C414" s="7" t="s">
        <v>40</v>
      </c>
      <c r="D414" s="302">
        <v>5028</v>
      </c>
      <c r="E414" s="297">
        <v>50028</v>
      </c>
      <c r="F414" s="7" t="s">
        <v>142</v>
      </c>
      <c r="G414" s="7" t="s">
        <v>137</v>
      </c>
      <c r="H414" s="8">
        <v>110621</v>
      </c>
      <c r="I414" s="8">
        <v>54</v>
      </c>
      <c r="J414" s="7" t="s">
        <v>9</v>
      </c>
      <c r="K414" s="7" t="s">
        <v>138</v>
      </c>
      <c r="L414" s="8">
        <v>23</v>
      </c>
      <c r="M414" s="8">
        <v>67157</v>
      </c>
      <c r="N414" s="7"/>
      <c r="O414" s="8">
        <v>6004</v>
      </c>
      <c r="P414" s="7"/>
      <c r="Q414" s="8">
        <v>573</v>
      </c>
      <c r="R414" s="7"/>
      <c r="S414" s="8">
        <v>8677</v>
      </c>
      <c r="T414" s="7"/>
      <c r="U414" s="8">
        <v>0</v>
      </c>
      <c r="V414" s="7"/>
      <c r="W414" s="33">
        <v>82411</v>
      </c>
      <c r="X414" s="7"/>
      <c r="Y414" s="30">
        <v>34.85</v>
      </c>
      <c r="Z414" s="7"/>
      <c r="AA414" s="30">
        <v>3.14</v>
      </c>
      <c r="AB414" s="7"/>
      <c r="AC414" s="30">
        <v>0.28999999999999998</v>
      </c>
      <c r="AD414" s="7"/>
      <c r="AE414" s="30">
        <v>4.22</v>
      </c>
      <c r="AF414" s="7"/>
      <c r="AG414" s="30">
        <v>0</v>
      </c>
      <c r="AI414" s="32">
        <v>42.5</v>
      </c>
      <c r="AK414" s="7" t="str">
        <f t="shared" si="6"/>
        <v>No</v>
      </c>
    </row>
    <row r="415" spans="1:37">
      <c r="A415" s="7" t="s">
        <v>318</v>
      </c>
      <c r="B415" s="7" t="s">
        <v>319</v>
      </c>
      <c r="C415" s="7" t="s">
        <v>70</v>
      </c>
      <c r="D415" s="302">
        <v>3007</v>
      </c>
      <c r="E415" s="297">
        <v>30007</v>
      </c>
      <c r="F415" s="7" t="s">
        <v>317</v>
      </c>
      <c r="G415" s="7" t="s">
        <v>137</v>
      </c>
      <c r="H415" s="8">
        <v>210111</v>
      </c>
      <c r="I415" s="8">
        <v>54</v>
      </c>
      <c r="J415" s="7" t="s">
        <v>13</v>
      </c>
      <c r="K415" s="7" t="s">
        <v>138</v>
      </c>
      <c r="L415" s="8">
        <v>1</v>
      </c>
      <c r="M415" s="8">
        <v>1761</v>
      </c>
      <c r="N415" s="7"/>
      <c r="O415" s="8">
        <v>861</v>
      </c>
      <c r="P415" s="7"/>
      <c r="Q415" s="8">
        <v>0</v>
      </c>
      <c r="R415" s="7"/>
      <c r="S415" s="8">
        <v>0</v>
      </c>
      <c r="T415" s="7"/>
      <c r="U415" s="8">
        <v>0</v>
      </c>
      <c r="V415" s="7"/>
      <c r="W415" s="33">
        <v>2622</v>
      </c>
      <c r="X415" s="7"/>
      <c r="Y415" s="30">
        <v>0</v>
      </c>
      <c r="Z415" s="7"/>
      <c r="AA415" s="30">
        <v>0</v>
      </c>
      <c r="AB415" s="7"/>
      <c r="AC415" s="30">
        <v>0</v>
      </c>
      <c r="AD415" s="7"/>
      <c r="AE415" s="30">
        <v>0</v>
      </c>
      <c r="AF415" s="7"/>
      <c r="AG415" s="30">
        <v>0</v>
      </c>
      <c r="AI415" s="32">
        <v>0</v>
      </c>
      <c r="AK415" s="7" t="str">
        <f t="shared" si="6"/>
        <v>No</v>
      </c>
    </row>
    <row r="416" spans="1:37">
      <c r="A416" s="7" t="s">
        <v>1040</v>
      </c>
      <c r="B416" s="7" t="s">
        <v>191</v>
      </c>
      <c r="C416" s="7" t="s">
        <v>54</v>
      </c>
      <c r="D416" s="302">
        <v>2003</v>
      </c>
      <c r="E416" s="297">
        <v>20003</v>
      </c>
      <c r="F416" s="7" t="s">
        <v>140</v>
      </c>
      <c r="G416" s="7" t="s">
        <v>137</v>
      </c>
      <c r="H416" s="8">
        <v>158084</v>
      </c>
      <c r="I416" s="8">
        <v>53</v>
      </c>
      <c r="J416" s="7" t="s">
        <v>9</v>
      </c>
      <c r="K416" s="7" t="s">
        <v>138</v>
      </c>
      <c r="L416" s="8">
        <v>7</v>
      </c>
      <c r="M416" s="8">
        <v>3576</v>
      </c>
      <c r="N416" s="7"/>
      <c r="O416" s="8">
        <v>4021</v>
      </c>
      <c r="P416" s="7"/>
      <c r="Q416" s="8">
        <v>1155</v>
      </c>
      <c r="R416" s="7"/>
      <c r="S416" s="8">
        <v>3468</v>
      </c>
      <c r="T416" s="7"/>
      <c r="U416" s="8">
        <v>0</v>
      </c>
      <c r="V416" s="7"/>
      <c r="W416" s="33">
        <v>12220</v>
      </c>
      <c r="X416" s="7"/>
      <c r="Y416" s="30">
        <v>2</v>
      </c>
      <c r="Z416" s="7"/>
      <c r="AA416" s="30">
        <v>2.5</v>
      </c>
      <c r="AB416" s="7"/>
      <c r="AC416" s="30">
        <v>0.75</v>
      </c>
      <c r="AD416" s="7"/>
      <c r="AE416" s="30">
        <v>2</v>
      </c>
      <c r="AF416" s="7"/>
      <c r="AG416" s="30">
        <v>0</v>
      </c>
      <c r="AI416" s="32">
        <v>7.25</v>
      </c>
      <c r="AK416" s="7" t="str">
        <f t="shared" si="6"/>
        <v>No</v>
      </c>
    </row>
    <row r="417" spans="1:37">
      <c r="A417" s="7" t="s">
        <v>1041</v>
      </c>
      <c r="B417" s="7" t="s">
        <v>518</v>
      </c>
      <c r="C417" s="7" t="s">
        <v>21</v>
      </c>
      <c r="D417" s="302">
        <v>8106</v>
      </c>
      <c r="E417" s="297">
        <v>80106</v>
      </c>
      <c r="F417" s="7" t="s">
        <v>163</v>
      </c>
      <c r="G417" s="7" t="s">
        <v>137</v>
      </c>
      <c r="H417" s="8">
        <v>264465</v>
      </c>
      <c r="I417" s="8">
        <v>53</v>
      </c>
      <c r="J417" s="7" t="s">
        <v>7</v>
      </c>
      <c r="K417" s="7" t="s">
        <v>138</v>
      </c>
      <c r="L417" s="8">
        <v>53</v>
      </c>
      <c r="M417" s="8">
        <v>0</v>
      </c>
      <c r="N417" s="7"/>
      <c r="O417" s="8">
        <v>0</v>
      </c>
      <c r="P417" s="7"/>
      <c r="Q417" s="8">
        <v>0</v>
      </c>
      <c r="R417" s="7"/>
      <c r="S417" s="8">
        <v>1820</v>
      </c>
      <c r="T417" s="7"/>
      <c r="U417" s="8">
        <v>0</v>
      </c>
      <c r="V417" s="7"/>
      <c r="W417" s="33">
        <v>1820</v>
      </c>
      <c r="X417" s="7"/>
      <c r="Y417" s="30">
        <v>0</v>
      </c>
      <c r="Z417" s="7"/>
      <c r="AA417" s="30">
        <v>0</v>
      </c>
      <c r="AB417" s="7"/>
      <c r="AC417" s="30">
        <v>0</v>
      </c>
      <c r="AD417" s="7"/>
      <c r="AE417" s="30">
        <v>1</v>
      </c>
      <c r="AF417" s="7"/>
      <c r="AG417" s="30">
        <v>0</v>
      </c>
      <c r="AI417" s="32">
        <v>1</v>
      </c>
      <c r="AK417" s="7" t="str">
        <f t="shared" si="6"/>
        <v>No</v>
      </c>
    </row>
    <row r="418" spans="1:37">
      <c r="A418" s="7" t="s">
        <v>1040</v>
      </c>
      <c r="B418" s="7" t="s">
        <v>191</v>
      </c>
      <c r="C418" s="7" t="s">
        <v>54</v>
      </c>
      <c r="D418" s="302">
        <v>2003</v>
      </c>
      <c r="E418" s="297">
        <v>20003</v>
      </c>
      <c r="F418" s="7" t="s">
        <v>140</v>
      </c>
      <c r="G418" s="7" t="s">
        <v>137</v>
      </c>
      <c r="H418" s="8">
        <v>158084</v>
      </c>
      <c r="I418" s="8">
        <v>53</v>
      </c>
      <c r="J418" s="7" t="s">
        <v>6</v>
      </c>
      <c r="K418" s="7" t="s">
        <v>138</v>
      </c>
      <c r="L418" s="8">
        <v>36</v>
      </c>
      <c r="M418" s="8">
        <v>98381</v>
      </c>
      <c r="N418" s="7"/>
      <c r="O418" s="8">
        <v>26113</v>
      </c>
      <c r="P418" s="7"/>
      <c r="Q418" s="8">
        <v>3272</v>
      </c>
      <c r="R418" s="7"/>
      <c r="S418" s="8">
        <v>1768</v>
      </c>
      <c r="T418" s="7"/>
      <c r="U418" s="8">
        <v>0</v>
      </c>
      <c r="V418" s="7"/>
      <c r="W418" s="33">
        <v>129534</v>
      </c>
      <c r="X418" s="7"/>
      <c r="Y418" s="30">
        <v>49</v>
      </c>
      <c r="Z418" s="7"/>
      <c r="AA418" s="30">
        <v>16.25</v>
      </c>
      <c r="AB418" s="7"/>
      <c r="AC418" s="30">
        <v>1.8</v>
      </c>
      <c r="AD418" s="7"/>
      <c r="AE418" s="30">
        <v>1</v>
      </c>
      <c r="AF418" s="7"/>
      <c r="AG418" s="30">
        <v>0</v>
      </c>
      <c r="AI418" s="32">
        <v>68.05</v>
      </c>
      <c r="AK418" s="7" t="str">
        <f t="shared" si="6"/>
        <v>No</v>
      </c>
    </row>
    <row r="419" spans="1:37">
      <c r="A419" s="7" t="s">
        <v>197</v>
      </c>
      <c r="B419" s="7" t="s">
        <v>198</v>
      </c>
      <c r="C419" s="7" t="s">
        <v>61</v>
      </c>
      <c r="D419" s="302">
        <v>3012</v>
      </c>
      <c r="E419" s="297">
        <v>30012</v>
      </c>
      <c r="F419" s="7" t="s">
        <v>142</v>
      </c>
      <c r="G419" s="7" t="s">
        <v>137</v>
      </c>
      <c r="H419" s="8">
        <v>69014</v>
      </c>
      <c r="I419" s="8">
        <v>53</v>
      </c>
      <c r="J419" s="7" t="s">
        <v>6</v>
      </c>
      <c r="K419" s="7" t="s">
        <v>138</v>
      </c>
      <c r="L419" s="8">
        <v>32</v>
      </c>
      <c r="M419" s="8">
        <v>97390</v>
      </c>
      <c r="N419" s="7"/>
      <c r="O419" s="8">
        <v>28572</v>
      </c>
      <c r="P419" s="7"/>
      <c r="Q419" s="8">
        <v>11255</v>
      </c>
      <c r="R419" s="7"/>
      <c r="S419" s="8">
        <v>20055</v>
      </c>
      <c r="T419" s="7"/>
      <c r="U419" s="8">
        <v>0</v>
      </c>
      <c r="V419" s="7"/>
      <c r="W419" s="33">
        <v>157272</v>
      </c>
      <c r="X419" s="7"/>
      <c r="Y419" s="30">
        <v>52.42</v>
      </c>
      <c r="Z419" s="7"/>
      <c r="AA419" s="30">
        <v>14.98</v>
      </c>
      <c r="AB419" s="7"/>
      <c r="AC419" s="30">
        <v>5</v>
      </c>
      <c r="AD419" s="7"/>
      <c r="AE419" s="30">
        <v>11.29</v>
      </c>
      <c r="AF419" s="7"/>
      <c r="AG419" s="30">
        <v>0</v>
      </c>
      <c r="AI419" s="32">
        <v>83.69</v>
      </c>
      <c r="AK419" s="7" t="str">
        <f t="shared" si="6"/>
        <v>No</v>
      </c>
    </row>
    <row r="420" spans="1:37">
      <c r="A420" s="7" t="s">
        <v>197</v>
      </c>
      <c r="B420" s="7" t="s">
        <v>198</v>
      </c>
      <c r="C420" s="7" t="s">
        <v>61</v>
      </c>
      <c r="D420" s="302">
        <v>3012</v>
      </c>
      <c r="E420" s="297">
        <v>30012</v>
      </c>
      <c r="F420" s="7" t="s">
        <v>142</v>
      </c>
      <c r="G420" s="7" t="s">
        <v>137</v>
      </c>
      <c r="H420" s="8">
        <v>69014</v>
      </c>
      <c r="I420" s="8">
        <v>53</v>
      </c>
      <c r="J420" s="7" t="s">
        <v>62</v>
      </c>
      <c r="K420" s="7" t="s">
        <v>138</v>
      </c>
      <c r="L420" s="8">
        <v>2</v>
      </c>
      <c r="M420" s="8">
        <v>1848</v>
      </c>
      <c r="N420" s="7"/>
      <c r="O420" s="8">
        <v>824</v>
      </c>
      <c r="P420" s="7"/>
      <c r="Q420" s="8">
        <v>1235</v>
      </c>
      <c r="R420" s="7"/>
      <c r="S420" s="8">
        <v>6760</v>
      </c>
      <c r="T420" s="7"/>
      <c r="U420" s="8">
        <v>0</v>
      </c>
      <c r="V420" s="7"/>
      <c r="W420" s="33">
        <v>10667</v>
      </c>
      <c r="X420" s="7"/>
      <c r="Y420" s="30">
        <v>1.0900000000000001</v>
      </c>
      <c r="Z420" s="7"/>
      <c r="AA420" s="30">
        <v>0.4</v>
      </c>
      <c r="AB420" s="7"/>
      <c r="AC420" s="30">
        <v>0.6</v>
      </c>
      <c r="AD420" s="7"/>
      <c r="AE420" s="30">
        <v>4.38</v>
      </c>
      <c r="AF420" s="7"/>
      <c r="AG420" s="30">
        <v>0</v>
      </c>
      <c r="AI420" s="32">
        <v>6.47</v>
      </c>
      <c r="AK420" s="7" t="str">
        <f t="shared" si="6"/>
        <v>No</v>
      </c>
    </row>
    <row r="421" spans="1:37">
      <c r="A421" s="7" t="s">
        <v>197</v>
      </c>
      <c r="B421" s="7" t="s">
        <v>198</v>
      </c>
      <c r="C421" s="7" t="s">
        <v>61</v>
      </c>
      <c r="D421" s="302">
        <v>3012</v>
      </c>
      <c r="E421" s="297">
        <v>30012</v>
      </c>
      <c r="F421" s="7" t="s">
        <v>142</v>
      </c>
      <c r="G421" s="7" t="s">
        <v>137</v>
      </c>
      <c r="H421" s="8">
        <v>69014</v>
      </c>
      <c r="I421" s="8">
        <v>53</v>
      </c>
      <c r="J421" s="7" t="s">
        <v>9</v>
      </c>
      <c r="K421" s="7" t="s">
        <v>138</v>
      </c>
      <c r="L421" s="8">
        <v>19</v>
      </c>
      <c r="M421" s="8">
        <v>24777</v>
      </c>
      <c r="N421" s="7"/>
      <c r="O421" s="8">
        <v>5457</v>
      </c>
      <c r="P421" s="7"/>
      <c r="Q421" s="8">
        <v>649</v>
      </c>
      <c r="R421" s="7"/>
      <c r="S421" s="8">
        <v>2724</v>
      </c>
      <c r="T421" s="7"/>
      <c r="U421" s="8">
        <v>0</v>
      </c>
      <c r="V421" s="7"/>
      <c r="W421" s="33">
        <v>33607</v>
      </c>
      <c r="X421" s="7"/>
      <c r="Y421" s="30">
        <v>12.58</v>
      </c>
      <c r="Z421" s="7"/>
      <c r="AA421" s="30">
        <v>3.02</v>
      </c>
      <c r="AB421" s="7"/>
      <c r="AC421" s="30">
        <v>0</v>
      </c>
      <c r="AD421" s="7"/>
      <c r="AE421" s="30">
        <v>1.57</v>
      </c>
      <c r="AF421" s="7"/>
      <c r="AG421" s="30">
        <v>0</v>
      </c>
      <c r="AI421" s="32">
        <v>17.170000000000002</v>
      </c>
      <c r="AK421" s="7" t="str">
        <f t="shared" si="6"/>
        <v>No</v>
      </c>
    </row>
    <row r="422" spans="1:37">
      <c r="A422" s="7" t="s">
        <v>1042</v>
      </c>
      <c r="B422" s="7" t="s">
        <v>518</v>
      </c>
      <c r="C422" s="7" t="s">
        <v>21</v>
      </c>
      <c r="D422" s="302">
        <v>8011</v>
      </c>
      <c r="E422" s="297">
        <v>80011</v>
      </c>
      <c r="F422" s="7" t="s">
        <v>140</v>
      </c>
      <c r="G422" s="7" t="s">
        <v>137</v>
      </c>
      <c r="H422" s="8">
        <v>264465</v>
      </c>
      <c r="I422" s="8">
        <v>52</v>
      </c>
      <c r="J422" s="7" t="s">
        <v>17</v>
      </c>
      <c r="K422" s="7" t="s">
        <v>138</v>
      </c>
      <c r="L422" s="8">
        <v>6</v>
      </c>
      <c r="M422" s="8">
        <v>21446</v>
      </c>
      <c r="N422" s="7"/>
      <c r="O422" s="8">
        <v>0</v>
      </c>
      <c r="P422" s="7"/>
      <c r="Q422" s="8">
        <v>403</v>
      </c>
      <c r="R422" s="7"/>
      <c r="S422" s="8">
        <v>7385</v>
      </c>
      <c r="T422" s="7"/>
      <c r="U422" s="8">
        <v>0</v>
      </c>
      <c r="V422" s="7"/>
      <c r="W422" s="33">
        <v>29234</v>
      </c>
      <c r="X422" s="7"/>
      <c r="Y422" s="30">
        <v>10.84</v>
      </c>
      <c r="Z422" s="7"/>
      <c r="AA422" s="30">
        <v>0</v>
      </c>
      <c r="AB422" s="7"/>
      <c r="AC422" s="30">
        <v>0.24</v>
      </c>
      <c r="AD422" s="7"/>
      <c r="AE422" s="30">
        <v>3.77</v>
      </c>
      <c r="AF422" s="7"/>
      <c r="AG422" s="30">
        <v>0</v>
      </c>
      <c r="AI422" s="32">
        <v>14.85</v>
      </c>
      <c r="AK422" s="7" t="str">
        <f t="shared" si="6"/>
        <v>No</v>
      </c>
    </row>
    <row r="423" spans="1:37">
      <c r="A423" s="7" t="s">
        <v>1043</v>
      </c>
      <c r="B423" s="7" t="s">
        <v>517</v>
      </c>
      <c r="C423" s="7" t="s">
        <v>61</v>
      </c>
      <c r="D423" s="302">
        <v>2169</v>
      </c>
      <c r="E423" s="297">
        <v>20169</v>
      </c>
      <c r="F423" s="7" t="s">
        <v>149</v>
      </c>
      <c r="G423" s="7" t="s">
        <v>137</v>
      </c>
      <c r="H423" s="8">
        <v>18351295</v>
      </c>
      <c r="I423" s="8">
        <v>52</v>
      </c>
      <c r="J423" s="7" t="s">
        <v>13</v>
      </c>
      <c r="K423" s="7" t="s">
        <v>138</v>
      </c>
      <c r="L423" s="8">
        <v>52</v>
      </c>
      <c r="M423" s="8">
        <v>212086</v>
      </c>
      <c r="N423" s="7"/>
      <c r="O423" s="8">
        <v>58322</v>
      </c>
      <c r="P423" s="7"/>
      <c r="Q423" s="8">
        <v>4156</v>
      </c>
      <c r="R423" s="7"/>
      <c r="S423" s="8">
        <v>54501</v>
      </c>
      <c r="T423" s="7"/>
      <c r="U423" s="8">
        <v>0</v>
      </c>
      <c r="V423" s="7"/>
      <c r="W423" s="33">
        <v>329065</v>
      </c>
      <c r="X423" s="7"/>
      <c r="Y423" s="30">
        <v>83</v>
      </c>
      <c r="Z423" s="7"/>
      <c r="AA423" s="30">
        <v>37</v>
      </c>
      <c r="AB423" s="7"/>
      <c r="AC423" s="30">
        <v>2</v>
      </c>
      <c r="AD423" s="7"/>
      <c r="AE423" s="30">
        <v>32</v>
      </c>
      <c r="AF423" s="7"/>
      <c r="AG423" s="30">
        <v>0</v>
      </c>
      <c r="AI423" s="32">
        <v>154</v>
      </c>
      <c r="AK423" s="7" t="str">
        <f t="shared" si="6"/>
        <v>No</v>
      </c>
    </row>
    <row r="424" spans="1:37">
      <c r="A424" s="7" t="s">
        <v>172</v>
      </c>
      <c r="B424" s="7" t="s">
        <v>173</v>
      </c>
      <c r="C424" s="7" t="s">
        <v>39</v>
      </c>
      <c r="D424" s="302">
        <v>5029</v>
      </c>
      <c r="E424" s="297">
        <v>50029</v>
      </c>
      <c r="F424" s="7" t="s">
        <v>142</v>
      </c>
      <c r="G424" s="7" t="s">
        <v>137</v>
      </c>
      <c r="H424" s="8">
        <v>70585</v>
      </c>
      <c r="I424" s="8">
        <v>52</v>
      </c>
      <c r="J424" s="7" t="s">
        <v>6</v>
      </c>
      <c r="K424" s="7" t="s">
        <v>138</v>
      </c>
      <c r="L424" s="8">
        <v>38</v>
      </c>
      <c r="M424" s="8">
        <v>71479</v>
      </c>
      <c r="N424" s="7"/>
      <c r="O424" s="8">
        <v>16663</v>
      </c>
      <c r="P424" s="7"/>
      <c r="Q424" s="8">
        <v>5719</v>
      </c>
      <c r="R424" s="7"/>
      <c r="S424" s="8">
        <v>15062</v>
      </c>
      <c r="T424" s="7"/>
      <c r="U424" s="8">
        <v>0</v>
      </c>
      <c r="V424" s="7"/>
      <c r="W424" s="33">
        <v>108923</v>
      </c>
      <c r="X424" s="7"/>
      <c r="Y424" s="30">
        <v>35</v>
      </c>
      <c r="Z424" s="7"/>
      <c r="AA424" s="30">
        <v>8</v>
      </c>
      <c r="AB424" s="7"/>
      <c r="AC424" s="30">
        <v>3</v>
      </c>
      <c r="AD424" s="7"/>
      <c r="AE424" s="30">
        <v>8</v>
      </c>
      <c r="AF424" s="7"/>
      <c r="AG424" s="30">
        <v>0</v>
      </c>
      <c r="AI424" s="32">
        <v>54</v>
      </c>
      <c r="AK424" s="7" t="str">
        <f t="shared" si="6"/>
        <v>No</v>
      </c>
    </row>
    <row r="425" spans="1:37">
      <c r="A425" s="7" t="s">
        <v>1042</v>
      </c>
      <c r="B425" s="7" t="s">
        <v>518</v>
      </c>
      <c r="C425" s="7" t="s">
        <v>21</v>
      </c>
      <c r="D425" s="302">
        <v>8011</v>
      </c>
      <c r="E425" s="297">
        <v>80011</v>
      </c>
      <c r="F425" s="7" t="s">
        <v>140</v>
      </c>
      <c r="G425" s="7" t="s">
        <v>137</v>
      </c>
      <c r="H425" s="8">
        <v>264465</v>
      </c>
      <c r="I425" s="8">
        <v>52</v>
      </c>
      <c r="J425" s="7" t="s">
        <v>6</v>
      </c>
      <c r="K425" s="7" t="s">
        <v>138</v>
      </c>
      <c r="L425" s="8">
        <v>32</v>
      </c>
      <c r="M425" s="8">
        <v>69597</v>
      </c>
      <c r="N425" s="7"/>
      <c r="O425" s="8">
        <v>0</v>
      </c>
      <c r="P425" s="7"/>
      <c r="Q425" s="8">
        <v>1309</v>
      </c>
      <c r="R425" s="7"/>
      <c r="S425" s="8">
        <v>23966</v>
      </c>
      <c r="T425" s="7"/>
      <c r="U425" s="8">
        <v>0</v>
      </c>
      <c r="V425" s="7"/>
      <c r="W425" s="33">
        <v>94872</v>
      </c>
      <c r="X425" s="7"/>
      <c r="Y425" s="30">
        <v>35.159999999999997</v>
      </c>
      <c r="Z425" s="7"/>
      <c r="AA425" s="30">
        <v>0</v>
      </c>
      <c r="AB425" s="7"/>
      <c r="AC425" s="30">
        <v>0.76</v>
      </c>
      <c r="AD425" s="7"/>
      <c r="AE425" s="30">
        <v>12.23</v>
      </c>
      <c r="AF425" s="7"/>
      <c r="AG425" s="30">
        <v>0</v>
      </c>
      <c r="AI425" s="32">
        <v>48.15</v>
      </c>
      <c r="AK425" s="7" t="str">
        <f t="shared" si="6"/>
        <v>No</v>
      </c>
    </row>
    <row r="426" spans="1:37">
      <c r="A426" s="7" t="s">
        <v>172</v>
      </c>
      <c r="B426" s="7" t="s">
        <v>173</v>
      </c>
      <c r="C426" s="7" t="s">
        <v>39</v>
      </c>
      <c r="D426" s="302">
        <v>5029</v>
      </c>
      <c r="E426" s="297">
        <v>50029</v>
      </c>
      <c r="F426" s="7" t="s">
        <v>142</v>
      </c>
      <c r="G426" s="7" t="s">
        <v>137</v>
      </c>
      <c r="H426" s="8">
        <v>70585</v>
      </c>
      <c r="I426" s="8">
        <v>52</v>
      </c>
      <c r="J426" s="7" t="s">
        <v>9</v>
      </c>
      <c r="K426" s="7" t="s">
        <v>138</v>
      </c>
      <c r="L426" s="8">
        <v>14</v>
      </c>
      <c r="M426" s="8">
        <v>38489</v>
      </c>
      <c r="N426" s="7"/>
      <c r="O426" s="8">
        <v>7141</v>
      </c>
      <c r="P426" s="7"/>
      <c r="Q426" s="8">
        <v>2451</v>
      </c>
      <c r="R426" s="7"/>
      <c r="S426" s="8">
        <v>6455</v>
      </c>
      <c r="T426" s="7"/>
      <c r="U426" s="8">
        <v>0</v>
      </c>
      <c r="V426" s="7"/>
      <c r="W426" s="33">
        <v>54536</v>
      </c>
      <c r="X426" s="7"/>
      <c r="Y426" s="30">
        <v>19</v>
      </c>
      <c r="Z426" s="7"/>
      <c r="AA426" s="30">
        <v>4</v>
      </c>
      <c r="AB426" s="7"/>
      <c r="AC426" s="30">
        <v>2</v>
      </c>
      <c r="AD426" s="7"/>
      <c r="AE426" s="30">
        <v>4</v>
      </c>
      <c r="AF426" s="7"/>
      <c r="AG426" s="30">
        <v>0</v>
      </c>
      <c r="AI426" s="32">
        <v>29</v>
      </c>
      <c r="AK426" s="7" t="str">
        <f t="shared" si="6"/>
        <v>No</v>
      </c>
    </row>
    <row r="427" spans="1:37">
      <c r="A427" s="7" t="s">
        <v>1044</v>
      </c>
      <c r="B427" s="7" t="s">
        <v>353</v>
      </c>
      <c r="C427" s="7" t="s">
        <v>68</v>
      </c>
      <c r="D427" s="302">
        <v>6009</v>
      </c>
      <c r="E427" s="297">
        <v>60009</v>
      </c>
      <c r="F427" s="7" t="s">
        <v>140</v>
      </c>
      <c r="G427" s="7" t="s">
        <v>137</v>
      </c>
      <c r="H427" s="8">
        <v>235730</v>
      </c>
      <c r="I427" s="8">
        <v>51</v>
      </c>
      <c r="J427" s="7" t="s">
        <v>6</v>
      </c>
      <c r="K427" s="7" t="s">
        <v>138</v>
      </c>
      <c r="L427" s="8">
        <v>35</v>
      </c>
      <c r="M427" s="8">
        <v>180909</v>
      </c>
      <c r="N427" s="7"/>
      <c r="O427" s="8">
        <v>42624</v>
      </c>
      <c r="P427" s="7"/>
      <c r="Q427" s="8">
        <v>21220</v>
      </c>
      <c r="R427" s="7"/>
      <c r="S427" s="8">
        <v>15543</v>
      </c>
      <c r="T427" s="7"/>
      <c r="U427" s="8">
        <v>0</v>
      </c>
      <c r="V427" s="7"/>
      <c r="W427" s="33">
        <v>260296</v>
      </c>
      <c r="X427" s="7"/>
      <c r="Y427" s="30">
        <v>96</v>
      </c>
      <c r="Z427" s="7"/>
      <c r="AA427" s="30">
        <v>23</v>
      </c>
      <c r="AB427" s="7"/>
      <c r="AC427" s="30">
        <v>11.5</v>
      </c>
      <c r="AD427" s="7"/>
      <c r="AE427" s="30">
        <v>9</v>
      </c>
      <c r="AF427" s="7"/>
      <c r="AG427" s="30">
        <v>0</v>
      </c>
      <c r="AI427" s="32">
        <v>139.5</v>
      </c>
      <c r="AK427" s="7" t="str">
        <f t="shared" si="6"/>
        <v>No</v>
      </c>
    </row>
    <row r="428" spans="1:37">
      <c r="A428" s="7" t="s">
        <v>573</v>
      </c>
      <c r="B428" s="7" t="s">
        <v>574</v>
      </c>
      <c r="C428" s="7" t="s">
        <v>68</v>
      </c>
      <c r="D428" s="302">
        <v>6102</v>
      </c>
      <c r="E428" s="297">
        <v>60102</v>
      </c>
      <c r="F428" s="7" t="s">
        <v>142</v>
      </c>
      <c r="G428" s="7" t="s">
        <v>137</v>
      </c>
      <c r="H428" s="8">
        <v>92984</v>
      </c>
      <c r="I428" s="8">
        <v>51</v>
      </c>
      <c r="J428" s="7" t="s">
        <v>9</v>
      </c>
      <c r="K428" s="7" t="s">
        <v>138</v>
      </c>
      <c r="L428" s="8">
        <v>35</v>
      </c>
      <c r="M428" s="8">
        <v>57881</v>
      </c>
      <c r="N428" s="7"/>
      <c r="O428" s="8">
        <v>0</v>
      </c>
      <c r="P428" s="7"/>
      <c r="Q428" s="8">
        <v>0</v>
      </c>
      <c r="R428" s="7"/>
      <c r="S428" s="8">
        <v>13600</v>
      </c>
      <c r="T428" s="7"/>
      <c r="U428" s="8">
        <v>0</v>
      </c>
      <c r="V428" s="7"/>
      <c r="W428" s="33">
        <v>71481</v>
      </c>
      <c r="X428" s="7"/>
      <c r="Y428" s="30">
        <v>33</v>
      </c>
      <c r="Z428" s="7"/>
      <c r="AA428" s="30">
        <v>0</v>
      </c>
      <c r="AB428" s="7"/>
      <c r="AC428" s="30">
        <v>0</v>
      </c>
      <c r="AD428" s="7"/>
      <c r="AE428" s="30">
        <v>7</v>
      </c>
      <c r="AF428" s="7"/>
      <c r="AG428" s="30">
        <v>0</v>
      </c>
      <c r="AI428" s="32">
        <v>40</v>
      </c>
      <c r="AK428" s="7" t="str">
        <f t="shared" si="6"/>
        <v>No</v>
      </c>
    </row>
    <row r="429" spans="1:37">
      <c r="A429" s="7" t="s">
        <v>451</v>
      </c>
      <c r="B429" s="7" t="s">
        <v>452</v>
      </c>
      <c r="C429" s="7" t="s">
        <v>30</v>
      </c>
      <c r="D429" s="302">
        <v>5058</v>
      </c>
      <c r="E429" s="297">
        <v>50058</v>
      </c>
      <c r="F429" s="7" t="s">
        <v>142</v>
      </c>
      <c r="G429" s="7" t="s">
        <v>137</v>
      </c>
      <c r="H429" s="8">
        <v>296863</v>
      </c>
      <c r="I429" s="8">
        <v>51</v>
      </c>
      <c r="J429" s="7" t="s">
        <v>9</v>
      </c>
      <c r="K429" s="7" t="s">
        <v>138</v>
      </c>
      <c r="L429" s="8">
        <v>27</v>
      </c>
      <c r="M429" s="8">
        <v>62921</v>
      </c>
      <c r="N429" s="7"/>
      <c r="O429" s="8">
        <v>8636</v>
      </c>
      <c r="P429" s="7"/>
      <c r="Q429" s="8">
        <v>3495</v>
      </c>
      <c r="R429" s="7"/>
      <c r="S429" s="8">
        <v>3459</v>
      </c>
      <c r="T429" s="7"/>
      <c r="U429" s="8">
        <v>0</v>
      </c>
      <c r="V429" s="7"/>
      <c r="W429" s="33">
        <v>78511</v>
      </c>
      <c r="X429" s="7"/>
      <c r="Y429" s="30">
        <v>32.9</v>
      </c>
      <c r="Z429" s="7"/>
      <c r="AA429" s="30">
        <v>5</v>
      </c>
      <c r="AB429" s="7"/>
      <c r="AC429" s="30">
        <v>2</v>
      </c>
      <c r="AD429" s="7"/>
      <c r="AE429" s="30">
        <v>2</v>
      </c>
      <c r="AF429" s="7"/>
      <c r="AG429" s="30">
        <v>0</v>
      </c>
      <c r="AI429" s="32">
        <v>41.9</v>
      </c>
      <c r="AK429" s="7" t="str">
        <f t="shared" si="6"/>
        <v>No</v>
      </c>
    </row>
    <row r="430" spans="1:37">
      <c r="A430" s="7" t="s">
        <v>451</v>
      </c>
      <c r="B430" s="7" t="s">
        <v>452</v>
      </c>
      <c r="C430" s="7" t="s">
        <v>30</v>
      </c>
      <c r="D430" s="302">
        <v>5058</v>
      </c>
      <c r="E430" s="297">
        <v>50058</v>
      </c>
      <c r="F430" s="7" t="s">
        <v>142</v>
      </c>
      <c r="G430" s="7" t="s">
        <v>137</v>
      </c>
      <c r="H430" s="8">
        <v>296863</v>
      </c>
      <c r="I430" s="8">
        <v>51</v>
      </c>
      <c r="J430" s="7" t="s">
        <v>6</v>
      </c>
      <c r="K430" s="7" t="s">
        <v>138</v>
      </c>
      <c r="L430" s="8">
        <v>24</v>
      </c>
      <c r="M430" s="8">
        <v>113974</v>
      </c>
      <c r="N430" s="7"/>
      <c r="O430" s="8">
        <v>18957</v>
      </c>
      <c r="P430" s="7"/>
      <c r="Q430" s="8">
        <v>6875</v>
      </c>
      <c r="R430" s="7"/>
      <c r="S430" s="8">
        <v>18161</v>
      </c>
      <c r="T430" s="7"/>
      <c r="U430" s="8">
        <v>0</v>
      </c>
      <c r="V430" s="7"/>
      <c r="W430" s="33">
        <v>157967</v>
      </c>
      <c r="X430" s="7"/>
      <c r="Y430" s="30">
        <v>62.1</v>
      </c>
      <c r="Z430" s="7"/>
      <c r="AA430" s="30">
        <v>11</v>
      </c>
      <c r="AB430" s="7"/>
      <c r="AC430" s="30">
        <v>4</v>
      </c>
      <c r="AD430" s="7"/>
      <c r="AE430" s="30">
        <v>10.5</v>
      </c>
      <c r="AF430" s="7"/>
      <c r="AG430" s="30">
        <v>0</v>
      </c>
      <c r="AI430" s="32">
        <v>87.6</v>
      </c>
      <c r="AK430" s="7" t="str">
        <f t="shared" si="6"/>
        <v>No</v>
      </c>
    </row>
    <row r="431" spans="1:37">
      <c r="A431" s="7" t="s">
        <v>1044</v>
      </c>
      <c r="B431" s="7" t="s">
        <v>353</v>
      </c>
      <c r="C431" s="7" t="s">
        <v>68</v>
      </c>
      <c r="D431" s="302">
        <v>6009</v>
      </c>
      <c r="E431" s="297">
        <v>60009</v>
      </c>
      <c r="F431" s="7" t="s">
        <v>140</v>
      </c>
      <c r="G431" s="7" t="s">
        <v>137</v>
      </c>
      <c r="H431" s="8">
        <v>235730</v>
      </c>
      <c r="I431" s="8">
        <v>51</v>
      </c>
      <c r="J431" s="7" t="s">
        <v>9</v>
      </c>
      <c r="K431" s="7" t="s">
        <v>138</v>
      </c>
      <c r="L431" s="8">
        <v>16</v>
      </c>
      <c r="M431" s="8">
        <v>37852</v>
      </c>
      <c r="N431" s="7"/>
      <c r="O431" s="8">
        <v>8235</v>
      </c>
      <c r="P431" s="7"/>
      <c r="Q431" s="8">
        <v>4244</v>
      </c>
      <c r="R431" s="7"/>
      <c r="S431" s="8">
        <v>3108</v>
      </c>
      <c r="T431" s="7"/>
      <c r="U431" s="8">
        <v>0</v>
      </c>
      <c r="V431" s="7"/>
      <c r="W431" s="33">
        <v>53439</v>
      </c>
      <c r="X431" s="7"/>
      <c r="Y431" s="30">
        <v>20</v>
      </c>
      <c r="Z431" s="7"/>
      <c r="AA431" s="30">
        <v>4.5</v>
      </c>
      <c r="AB431" s="7"/>
      <c r="AC431" s="30">
        <v>2.5</v>
      </c>
      <c r="AD431" s="7"/>
      <c r="AE431" s="30">
        <v>1.7</v>
      </c>
      <c r="AF431" s="7"/>
      <c r="AG431" s="30">
        <v>0</v>
      </c>
      <c r="AI431" s="32">
        <v>28.7</v>
      </c>
      <c r="AK431" s="7" t="str">
        <f t="shared" si="6"/>
        <v>No</v>
      </c>
    </row>
    <row r="432" spans="1:37">
      <c r="A432" s="7" t="s">
        <v>573</v>
      </c>
      <c r="B432" s="7" t="s">
        <v>574</v>
      </c>
      <c r="C432" s="7" t="s">
        <v>68</v>
      </c>
      <c r="D432" s="302">
        <v>6102</v>
      </c>
      <c r="E432" s="297">
        <v>60102</v>
      </c>
      <c r="F432" s="7" t="s">
        <v>142</v>
      </c>
      <c r="G432" s="7" t="s">
        <v>137</v>
      </c>
      <c r="H432" s="8">
        <v>92984</v>
      </c>
      <c r="I432" s="8">
        <v>51</v>
      </c>
      <c r="J432" s="7" t="s">
        <v>6</v>
      </c>
      <c r="K432" s="7" t="s">
        <v>138</v>
      </c>
      <c r="L432" s="8">
        <v>16</v>
      </c>
      <c r="M432" s="8">
        <v>30167</v>
      </c>
      <c r="N432" s="7"/>
      <c r="O432" s="8">
        <v>0</v>
      </c>
      <c r="P432" s="7"/>
      <c r="Q432" s="8">
        <v>0</v>
      </c>
      <c r="R432" s="7"/>
      <c r="S432" s="8">
        <v>4058</v>
      </c>
      <c r="T432" s="7"/>
      <c r="U432" s="8">
        <v>0</v>
      </c>
      <c r="V432" s="7"/>
      <c r="W432" s="33">
        <v>34225</v>
      </c>
      <c r="X432" s="7"/>
      <c r="Y432" s="30">
        <v>12</v>
      </c>
      <c r="Z432" s="7"/>
      <c r="AA432" s="30">
        <v>0</v>
      </c>
      <c r="AB432" s="7"/>
      <c r="AC432" s="30">
        <v>0</v>
      </c>
      <c r="AD432" s="7"/>
      <c r="AE432" s="30">
        <v>2</v>
      </c>
      <c r="AF432" s="7"/>
      <c r="AG432" s="30">
        <v>0</v>
      </c>
      <c r="AI432" s="32">
        <v>14</v>
      </c>
      <c r="AK432" s="7" t="str">
        <f t="shared" si="6"/>
        <v>No</v>
      </c>
    </row>
    <row r="433" spans="1:37">
      <c r="A433" s="7" t="s">
        <v>1045</v>
      </c>
      <c r="B433" s="7" t="s">
        <v>281</v>
      </c>
      <c r="C433" s="7" t="s">
        <v>28</v>
      </c>
      <c r="D433" s="302">
        <v>4082</v>
      </c>
      <c r="E433" s="297">
        <v>40082</v>
      </c>
      <c r="F433" s="7" t="s">
        <v>140</v>
      </c>
      <c r="G433" s="7" t="s">
        <v>137</v>
      </c>
      <c r="H433" s="8">
        <v>4515419</v>
      </c>
      <c r="I433" s="8">
        <v>50</v>
      </c>
      <c r="J433" s="7" t="s">
        <v>9</v>
      </c>
      <c r="K433" s="7" t="s">
        <v>138</v>
      </c>
      <c r="L433" s="8">
        <v>5</v>
      </c>
      <c r="M433" s="8">
        <v>9100</v>
      </c>
      <c r="N433" s="7"/>
      <c r="O433" s="8">
        <v>0</v>
      </c>
      <c r="P433" s="7"/>
      <c r="Q433" s="8">
        <v>0</v>
      </c>
      <c r="R433" s="7"/>
      <c r="S433" s="8">
        <v>2287</v>
      </c>
      <c r="T433" s="7"/>
      <c r="U433" s="8">
        <v>0</v>
      </c>
      <c r="V433" s="7"/>
      <c r="W433" s="33">
        <v>11387</v>
      </c>
      <c r="X433" s="7"/>
      <c r="Y433" s="30">
        <v>5.5</v>
      </c>
      <c r="Z433" s="7"/>
      <c r="AA433" s="30">
        <v>0</v>
      </c>
      <c r="AB433" s="7"/>
      <c r="AC433" s="30">
        <v>0</v>
      </c>
      <c r="AD433" s="7"/>
      <c r="AE433" s="30">
        <v>1.5</v>
      </c>
      <c r="AF433" s="7"/>
      <c r="AG433" s="30">
        <v>0</v>
      </c>
      <c r="AI433" s="32">
        <v>7</v>
      </c>
      <c r="AK433" s="7" t="str">
        <f t="shared" si="6"/>
        <v>No</v>
      </c>
    </row>
    <row r="434" spans="1:37">
      <c r="A434" s="7" t="s">
        <v>1045</v>
      </c>
      <c r="B434" s="7" t="s">
        <v>281</v>
      </c>
      <c r="C434" s="7" t="s">
        <v>28</v>
      </c>
      <c r="D434" s="302">
        <v>4082</v>
      </c>
      <c r="E434" s="297">
        <v>40082</v>
      </c>
      <c r="F434" s="7" t="s">
        <v>140</v>
      </c>
      <c r="G434" s="7" t="s">
        <v>137</v>
      </c>
      <c r="H434" s="8">
        <v>4515419</v>
      </c>
      <c r="I434" s="8">
        <v>50</v>
      </c>
      <c r="J434" s="7" t="s">
        <v>7</v>
      </c>
      <c r="K434" s="7" t="s">
        <v>138</v>
      </c>
      <c r="L434" s="8">
        <v>45</v>
      </c>
      <c r="M434" s="8">
        <v>818</v>
      </c>
      <c r="N434" s="7"/>
      <c r="O434" s="8">
        <v>1293</v>
      </c>
      <c r="P434" s="7"/>
      <c r="Q434" s="8">
        <v>554</v>
      </c>
      <c r="R434" s="7"/>
      <c r="S434" s="8">
        <v>4537</v>
      </c>
      <c r="T434" s="7"/>
      <c r="U434" s="8">
        <v>0</v>
      </c>
      <c r="V434" s="7"/>
      <c r="W434" s="33">
        <v>7202</v>
      </c>
      <c r="X434" s="7"/>
      <c r="Y434" s="30">
        <v>0.5</v>
      </c>
      <c r="Z434" s="7"/>
      <c r="AA434" s="30">
        <v>0.75</v>
      </c>
      <c r="AB434" s="7"/>
      <c r="AC434" s="30">
        <v>0.25</v>
      </c>
      <c r="AD434" s="7"/>
      <c r="AE434" s="30">
        <v>2.5</v>
      </c>
      <c r="AF434" s="7"/>
      <c r="AG434" s="30">
        <v>0</v>
      </c>
      <c r="AI434" s="32">
        <v>4</v>
      </c>
      <c r="AK434" s="7" t="str">
        <f t="shared" si="6"/>
        <v>No</v>
      </c>
    </row>
    <row r="435" spans="1:37">
      <c r="A435" s="7" t="s">
        <v>543</v>
      </c>
      <c r="B435" s="7" t="s">
        <v>544</v>
      </c>
      <c r="C435" s="7" t="s">
        <v>57</v>
      </c>
      <c r="D435" s="302">
        <v>5024</v>
      </c>
      <c r="E435" s="297">
        <v>50024</v>
      </c>
      <c r="F435" s="7" t="s">
        <v>142</v>
      </c>
      <c r="G435" s="7" t="s">
        <v>137</v>
      </c>
      <c r="H435" s="8">
        <v>387550</v>
      </c>
      <c r="I435" s="8">
        <v>50</v>
      </c>
      <c r="J435" s="7" t="s">
        <v>6</v>
      </c>
      <c r="K435" s="7" t="s">
        <v>138</v>
      </c>
      <c r="L435" s="8">
        <v>35</v>
      </c>
      <c r="M435" s="8">
        <v>129337</v>
      </c>
      <c r="N435" s="7"/>
      <c r="O435" s="8">
        <v>26039</v>
      </c>
      <c r="P435" s="7"/>
      <c r="Q435" s="8">
        <v>1764</v>
      </c>
      <c r="R435" s="7"/>
      <c r="S435" s="8">
        <v>8617</v>
      </c>
      <c r="T435" s="7"/>
      <c r="U435" s="8">
        <v>0</v>
      </c>
      <c r="V435" s="7"/>
      <c r="W435" s="33">
        <v>165757</v>
      </c>
      <c r="X435" s="7"/>
      <c r="Y435" s="30">
        <v>58</v>
      </c>
      <c r="Z435" s="7"/>
      <c r="AA435" s="30">
        <v>14.4</v>
      </c>
      <c r="AB435" s="7"/>
      <c r="AC435" s="30">
        <v>0.9</v>
      </c>
      <c r="AD435" s="7"/>
      <c r="AE435" s="30">
        <v>4.5</v>
      </c>
      <c r="AF435" s="7"/>
      <c r="AG435" s="30">
        <v>0</v>
      </c>
      <c r="AI435" s="32">
        <v>77.8</v>
      </c>
      <c r="AK435" s="7" t="str">
        <f t="shared" si="6"/>
        <v>No</v>
      </c>
    </row>
    <row r="436" spans="1:37">
      <c r="A436" s="7" t="s">
        <v>481</v>
      </c>
      <c r="B436" s="7" t="s">
        <v>482</v>
      </c>
      <c r="C436" s="7" t="s">
        <v>32</v>
      </c>
      <c r="D436" s="302">
        <v>5052</v>
      </c>
      <c r="E436" s="297">
        <v>50052</v>
      </c>
      <c r="F436" s="7" t="s">
        <v>142</v>
      </c>
      <c r="G436" s="7" t="s">
        <v>137</v>
      </c>
      <c r="H436" s="8">
        <v>278165</v>
      </c>
      <c r="I436" s="8">
        <v>50</v>
      </c>
      <c r="J436" s="7" t="s">
        <v>6</v>
      </c>
      <c r="K436" s="7" t="s">
        <v>138</v>
      </c>
      <c r="L436" s="8">
        <v>35</v>
      </c>
      <c r="M436" s="8">
        <v>137877</v>
      </c>
      <c r="N436" s="7"/>
      <c r="O436" s="8">
        <v>20295</v>
      </c>
      <c r="P436" s="7"/>
      <c r="Q436" s="8">
        <v>4529</v>
      </c>
      <c r="R436" s="7"/>
      <c r="S436" s="8">
        <v>13813</v>
      </c>
      <c r="T436" s="7"/>
      <c r="U436" s="8">
        <v>0</v>
      </c>
      <c r="V436" s="7"/>
      <c r="W436" s="33">
        <v>176514</v>
      </c>
      <c r="X436" s="7"/>
      <c r="Y436" s="30">
        <v>62</v>
      </c>
      <c r="Z436" s="7"/>
      <c r="AA436" s="30">
        <v>11.2</v>
      </c>
      <c r="AB436" s="7"/>
      <c r="AC436" s="30">
        <v>3.2</v>
      </c>
      <c r="AD436" s="7"/>
      <c r="AE436" s="30">
        <v>7</v>
      </c>
      <c r="AF436" s="7"/>
      <c r="AG436" s="30">
        <v>0</v>
      </c>
      <c r="AI436" s="32">
        <v>83.4</v>
      </c>
      <c r="AK436" s="7" t="str">
        <f t="shared" si="6"/>
        <v>No</v>
      </c>
    </row>
    <row r="437" spans="1:37">
      <c r="A437" s="7" t="s">
        <v>1046</v>
      </c>
      <c r="B437" s="7" t="s">
        <v>285</v>
      </c>
      <c r="C437" s="7" t="s">
        <v>77</v>
      </c>
      <c r="D437" s="302">
        <v>5099</v>
      </c>
      <c r="E437" s="297">
        <v>50099</v>
      </c>
      <c r="F437" s="7" t="s">
        <v>140</v>
      </c>
      <c r="G437" s="7" t="s">
        <v>137</v>
      </c>
      <c r="H437" s="8">
        <v>102852</v>
      </c>
      <c r="I437" s="8">
        <v>50</v>
      </c>
      <c r="J437" s="7" t="s">
        <v>6</v>
      </c>
      <c r="K437" s="7" t="s">
        <v>138</v>
      </c>
      <c r="L437" s="8">
        <v>16</v>
      </c>
      <c r="M437" s="8">
        <v>50249</v>
      </c>
      <c r="N437" s="7"/>
      <c r="O437" s="8">
        <v>8873</v>
      </c>
      <c r="P437" s="7"/>
      <c r="Q437" s="8">
        <v>0</v>
      </c>
      <c r="R437" s="7"/>
      <c r="S437" s="8">
        <v>5089</v>
      </c>
      <c r="T437" s="7"/>
      <c r="U437" s="8">
        <v>0</v>
      </c>
      <c r="V437" s="7"/>
      <c r="W437" s="33">
        <v>64211</v>
      </c>
      <c r="X437" s="7"/>
      <c r="Y437" s="30">
        <v>26.35</v>
      </c>
      <c r="Z437" s="7"/>
      <c r="AA437" s="30">
        <v>4.22</v>
      </c>
      <c r="AB437" s="7"/>
      <c r="AC437" s="30">
        <v>0</v>
      </c>
      <c r="AD437" s="7"/>
      <c r="AE437" s="30">
        <v>3.43</v>
      </c>
      <c r="AF437" s="7"/>
      <c r="AG437" s="30">
        <v>0</v>
      </c>
      <c r="AI437" s="32">
        <v>34</v>
      </c>
      <c r="AK437" s="7" t="str">
        <f t="shared" si="6"/>
        <v>No</v>
      </c>
    </row>
    <row r="438" spans="1:37">
      <c r="A438" s="7" t="s">
        <v>543</v>
      </c>
      <c r="B438" s="7" t="s">
        <v>544</v>
      </c>
      <c r="C438" s="7" t="s">
        <v>57</v>
      </c>
      <c r="D438" s="302">
        <v>5024</v>
      </c>
      <c r="E438" s="297">
        <v>50024</v>
      </c>
      <c r="F438" s="7" t="s">
        <v>142</v>
      </c>
      <c r="G438" s="7" t="s">
        <v>137</v>
      </c>
      <c r="H438" s="8">
        <v>387550</v>
      </c>
      <c r="I438" s="8">
        <v>50</v>
      </c>
      <c r="J438" s="7" t="s">
        <v>9</v>
      </c>
      <c r="K438" s="7" t="s">
        <v>138</v>
      </c>
      <c r="L438" s="8">
        <v>15</v>
      </c>
      <c r="M438" s="8">
        <v>38478</v>
      </c>
      <c r="N438" s="7"/>
      <c r="O438" s="8">
        <v>1370</v>
      </c>
      <c r="P438" s="7"/>
      <c r="Q438" s="8">
        <v>176</v>
      </c>
      <c r="R438" s="7"/>
      <c r="S438" s="8">
        <v>957</v>
      </c>
      <c r="T438" s="7"/>
      <c r="U438" s="8">
        <v>0</v>
      </c>
      <c r="V438" s="7"/>
      <c r="W438" s="33">
        <v>40981</v>
      </c>
      <c r="X438" s="7"/>
      <c r="Y438" s="30">
        <v>18</v>
      </c>
      <c r="Z438" s="7"/>
      <c r="AA438" s="30">
        <v>0.7</v>
      </c>
      <c r="AB438" s="7"/>
      <c r="AC438" s="30">
        <v>0.1</v>
      </c>
      <c r="AD438" s="7"/>
      <c r="AE438" s="30">
        <v>0.5</v>
      </c>
      <c r="AF438" s="7"/>
      <c r="AG438" s="30">
        <v>0</v>
      </c>
      <c r="AI438" s="32">
        <v>19.3</v>
      </c>
      <c r="AK438" s="7" t="str">
        <f t="shared" si="6"/>
        <v>No</v>
      </c>
    </row>
    <row r="439" spans="1:37">
      <c r="A439" s="7" t="s">
        <v>481</v>
      </c>
      <c r="B439" s="7" t="s">
        <v>482</v>
      </c>
      <c r="C439" s="7" t="s">
        <v>32</v>
      </c>
      <c r="D439" s="302">
        <v>5052</v>
      </c>
      <c r="E439" s="297">
        <v>50052</v>
      </c>
      <c r="F439" s="7" t="s">
        <v>142</v>
      </c>
      <c r="G439" s="7" t="s">
        <v>137</v>
      </c>
      <c r="H439" s="8">
        <v>278165</v>
      </c>
      <c r="I439" s="8">
        <v>50</v>
      </c>
      <c r="J439" s="7" t="s">
        <v>9</v>
      </c>
      <c r="K439" s="7" t="s">
        <v>138</v>
      </c>
      <c r="L439" s="8">
        <v>15</v>
      </c>
      <c r="M439" s="8">
        <v>37254</v>
      </c>
      <c r="N439" s="7"/>
      <c r="O439" s="8">
        <v>5895</v>
      </c>
      <c r="P439" s="7"/>
      <c r="Q439" s="8">
        <v>1315</v>
      </c>
      <c r="R439" s="7"/>
      <c r="S439" s="8">
        <v>4192</v>
      </c>
      <c r="T439" s="7"/>
      <c r="U439" s="8">
        <v>0</v>
      </c>
      <c r="V439" s="7"/>
      <c r="W439" s="33">
        <v>48656</v>
      </c>
      <c r="X439" s="7"/>
      <c r="Y439" s="30">
        <v>17</v>
      </c>
      <c r="Z439" s="7"/>
      <c r="AA439" s="30">
        <v>2.8</v>
      </c>
      <c r="AB439" s="7"/>
      <c r="AC439" s="30">
        <v>0.7</v>
      </c>
      <c r="AD439" s="7"/>
      <c r="AE439" s="30">
        <v>2</v>
      </c>
      <c r="AF439" s="7"/>
      <c r="AG439" s="30">
        <v>0</v>
      </c>
      <c r="AI439" s="32">
        <v>22.5</v>
      </c>
      <c r="AK439" s="7" t="str">
        <f t="shared" si="6"/>
        <v>No</v>
      </c>
    </row>
    <row r="440" spans="1:37">
      <c r="A440" s="7" t="s">
        <v>1047</v>
      </c>
      <c r="B440" s="7" t="s">
        <v>580</v>
      </c>
      <c r="C440" s="7" t="s">
        <v>44</v>
      </c>
      <c r="D440" s="302">
        <v>4172</v>
      </c>
      <c r="E440" s="297">
        <v>40172</v>
      </c>
      <c r="F440" s="7" t="s">
        <v>142</v>
      </c>
      <c r="G440" s="7" t="s">
        <v>137</v>
      </c>
      <c r="H440" s="8">
        <v>212195</v>
      </c>
      <c r="I440" s="8">
        <v>49</v>
      </c>
      <c r="J440" s="7" t="s">
        <v>6</v>
      </c>
      <c r="K440" s="7" t="s">
        <v>138</v>
      </c>
      <c r="L440" s="8">
        <v>6</v>
      </c>
      <c r="M440" s="8">
        <v>21095</v>
      </c>
      <c r="N440" s="7"/>
      <c r="O440" s="8">
        <v>1989</v>
      </c>
      <c r="P440" s="7"/>
      <c r="Q440" s="8">
        <v>0</v>
      </c>
      <c r="R440" s="7"/>
      <c r="S440" s="8">
        <v>7891</v>
      </c>
      <c r="T440" s="7"/>
      <c r="U440" s="8">
        <v>0</v>
      </c>
      <c r="V440" s="7"/>
      <c r="W440" s="33">
        <v>30975</v>
      </c>
      <c r="X440" s="7"/>
      <c r="Y440" s="30">
        <v>11</v>
      </c>
      <c r="Z440" s="7"/>
      <c r="AA440" s="30">
        <v>1</v>
      </c>
      <c r="AB440" s="7"/>
      <c r="AC440" s="30">
        <v>0</v>
      </c>
      <c r="AD440" s="7"/>
      <c r="AE440" s="30">
        <v>4</v>
      </c>
      <c r="AF440" s="7"/>
      <c r="AG440" s="30">
        <v>0</v>
      </c>
      <c r="AI440" s="32">
        <v>16</v>
      </c>
      <c r="AK440" s="7" t="str">
        <f t="shared" si="6"/>
        <v>No</v>
      </c>
    </row>
    <row r="441" spans="1:37">
      <c r="A441" s="7" t="s">
        <v>1048</v>
      </c>
      <c r="B441" s="7" t="s">
        <v>235</v>
      </c>
      <c r="C441" s="7" t="s">
        <v>12</v>
      </c>
      <c r="D441" s="302">
        <v>9042</v>
      </c>
      <c r="E441" s="297">
        <v>90042</v>
      </c>
      <c r="F441" s="7" t="s">
        <v>140</v>
      </c>
      <c r="G441" s="7" t="s">
        <v>137</v>
      </c>
      <c r="H441" s="8">
        <v>12150996</v>
      </c>
      <c r="I441" s="8">
        <v>49</v>
      </c>
      <c r="J441" s="7" t="s">
        <v>9</v>
      </c>
      <c r="K441" s="7" t="s">
        <v>138</v>
      </c>
      <c r="L441" s="8">
        <v>6</v>
      </c>
      <c r="M441" s="8">
        <v>2793</v>
      </c>
      <c r="N441" s="7"/>
      <c r="O441" s="8">
        <v>1141</v>
      </c>
      <c r="P441" s="7"/>
      <c r="Q441" s="8">
        <v>259</v>
      </c>
      <c r="R441" s="7"/>
      <c r="S441" s="8">
        <v>1718</v>
      </c>
      <c r="T441" s="7"/>
      <c r="U441" s="8">
        <v>0</v>
      </c>
      <c r="V441" s="7"/>
      <c r="W441" s="33">
        <v>5911</v>
      </c>
      <c r="X441" s="7"/>
      <c r="Y441" s="30">
        <v>1.41</v>
      </c>
      <c r="Z441" s="7"/>
      <c r="AA441" s="30">
        <v>0.65</v>
      </c>
      <c r="AB441" s="7"/>
      <c r="AC441" s="30">
        <v>0.14000000000000001</v>
      </c>
      <c r="AD441" s="7"/>
      <c r="AE441" s="30">
        <v>1.0900000000000001</v>
      </c>
      <c r="AF441" s="7"/>
      <c r="AG441" s="30">
        <v>0</v>
      </c>
      <c r="AI441" s="32">
        <v>3.29</v>
      </c>
      <c r="AK441" s="7" t="str">
        <f t="shared" si="6"/>
        <v>No</v>
      </c>
    </row>
    <row r="442" spans="1:37">
      <c r="A442" s="7" t="s">
        <v>1047</v>
      </c>
      <c r="B442" s="7" t="s">
        <v>580</v>
      </c>
      <c r="C442" s="7" t="s">
        <v>44</v>
      </c>
      <c r="D442" s="302">
        <v>4172</v>
      </c>
      <c r="E442" s="297">
        <v>40172</v>
      </c>
      <c r="F442" s="7" t="s">
        <v>142</v>
      </c>
      <c r="G442" s="7" t="s">
        <v>137</v>
      </c>
      <c r="H442" s="8">
        <v>212195</v>
      </c>
      <c r="I442" s="8">
        <v>49</v>
      </c>
      <c r="J442" s="7" t="s">
        <v>9</v>
      </c>
      <c r="K442" s="7" t="s">
        <v>138</v>
      </c>
      <c r="L442" s="8">
        <v>43</v>
      </c>
      <c r="M442" s="8">
        <v>58219</v>
      </c>
      <c r="N442" s="7"/>
      <c r="O442" s="8">
        <v>4038</v>
      </c>
      <c r="P442" s="7"/>
      <c r="Q442" s="8">
        <v>0</v>
      </c>
      <c r="R442" s="7"/>
      <c r="S442" s="8">
        <v>11996</v>
      </c>
      <c r="T442" s="7"/>
      <c r="U442" s="8">
        <v>0</v>
      </c>
      <c r="V442" s="7"/>
      <c r="W442" s="33">
        <v>74253</v>
      </c>
      <c r="X442" s="7"/>
      <c r="Y442" s="30">
        <v>30</v>
      </c>
      <c r="Z442" s="7"/>
      <c r="AA442" s="30">
        <v>2</v>
      </c>
      <c r="AB442" s="7"/>
      <c r="AC442" s="30">
        <v>0</v>
      </c>
      <c r="AD442" s="7"/>
      <c r="AE442" s="30">
        <v>6</v>
      </c>
      <c r="AF442" s="7"/>
      <c r="AG442" s="30">
        <v>0</v>
      </c>
      <c r="AI442" s="32">
        <v>38</v>
      </c>
      <c r="AK442" s="7" t="str">
        <f t="shared" si="6"/>
        <v>No</v>
      </c>
    </row>
    <row r="443" spans="1:37">
      <c r="A443" s="7" t="s">
        <v>1048</v>
      </c>
      <c r="B443" s="7" t="s">
        <v>235</v>
      </c>
      <c r="C443" s="7" t="s">
        <v>12</v>
      </c>
      <c r="D443" s="302">
        <v>9042</v>
      </c>
      <c r="E443" s="297">
        <v>90042</v>
      </c>
      <c r="F443" s="7" t="s">
        <v>140</v>
      </c>
      <c r="G443" s="7" t="s">
        <v>137</v>
      </c>
      <c r="H443" s="8">
        <v>12150996</v>
      </c>
      <c r="I443" s="8">
        <v>49</v>
      </c>
      <c r="J443" s="7" t="s">
        <v>6</v>
      </c>
      <c r="K443" s="7" t="s">
        <v>138</v>
      </c>
      <c r="L443" s="8">
        <v>43</v>
      </c>
      <c r="M443" s="8">
        <v>123112</v>
      </c>
      <c r="N443" s="7"/>
      <c r="O443" s="8">
        <v>33583</v>
      </c>
      <c r="P443" s="7"/>
      <c r="Q443" s="8">
        <v>5952</v>
      </c>
      <c r="R443" s="7"/>
      <c r="S443" s="8">
        <v>19731</v>
      </c>
      <c r="T443" s="7"/>
      <c r="U443" s="8">
        <v>0</v>
      </c>
      <c r="V443" s="7"/>
      <c r="W443" s="33">
        <v>182378</v>
      </c>
      <c r="X443" s="7"/>
      <c r="Y443" s="30">
        <v>70.599999999999994</v>
      </c>
      <c r="Z443" s="7"/>
      <c r="AA443" s="30">
        <v>18.45</v>
      </c>
      <c r="AB443" s="7"/>
      <c r="AC443" s="30">
        <v>4.04</v>
      </c>
      <c r="AD443" s="7"/>
      <c r="AE443" s="30">
        <v>12.93</v>
      </c>
      <c r="AF443" s="7"/>
      <c r="AG443" s="30">
        <v>0</v>
      </c>
      <c r="AI443" s="32">
        <v>106.02</v>
      </c>
      <c r="AK443" s="7" t="str">
        <f t="shared" si="6"/>
        <v>No</v>
      </c>
    </row>
    <row r="444" spans="1:37">
      <c r="A444" s="7" t="s">
        <v>412</v>
      </c>
      <c r="B444" s="7" t="s">
        <v>413</v>
      </c>
      <c r="C444" s="7" t="s">
        <v>8</v>
      </c>
      <c r="D444" s="302">
        <v>4068</v>
      </c>
      <c r="E444" s="297">
        <v>40068</v>
      </c>
      <c r="F444" s="7" t="s">
        <v>163</v>
      </c>
      <c r="G444" s="7" t="s">
        <v>137</v>
      </c>
      <c r="H444" s="8">
        <v>77074</v>
      </c>
      <c r="I444" s="8">
        <v>49</v>
      </c>
      <c r="J444" s="7" t="s">
        <v>9</v>
      </c>
      <c r="K444" s="7" t="s">
        <v>138</v>
      </c>
      <c r="L444" s="8">
        <v>39</v>
      </c>
      <c r="M444" s="8">
        <v>11815</v>
      </c>
      <c r="N444" s="7"/>
      <c r="O444" s="8">
        <v>975</v>
      </c>
      <c r="P444" s="7"/>
      <c r="Q444" s="8">
        <v>0</v>
      </c>
      <c r="R444" s="7"/>
      <c r="S444" s="8">
        <v>1529</v>
      </c>
      <c r="T444" s="7"/>
      <c r="U444" s="8">
        <v>0</v>
      </c>
      <c r="V444" s="7"/>
      <c r="W444" s="33">
        <v>14319</v>
      </c>
      <c r="X444" s="7"/>
      <c r="Y444" s="30">
        <v>7.5</v>
      </c>
      <c r="Z444" s="7"/>
      <c r="AA444" s="30">
        <v>0.5</v>
      </c>
      <c r="AB444" s="7"/>
      <c r="AC444" s="30">
        <v>0</v>
      </c>
      <c r="AD444" s="7"/>
      <c r="AE444" s="30">
        <v>1</v>
      </c>
      <c r="AF444" s="7"/>
      <c r="AG444" s="30">
        <v>0</v>
      </c>
      <c r="AI444" s="32">
        <v>9</v>
      </c>
      <c r="AK444" s="7" t="str">
        <f t="shared" si="6"/>
        <v>No</v>
      </c>
    </row>
    <row r="445" spans="1:37">
      <c r="A445" s="7" t="s">
        <v>1049</v>
      </c>
      <c r="B445" s="7" t="s">
        <v>284</v>
      </c>
      <c r="C445" s="7" t="s">
        <v>54</v>
      </c>
      <c r="D445" s="302">
        <v>2010</v>
      </c>
      <c r="E445" s="297">
        <v>20010</v>
      </c>
      <c r="F445" s="7" t="s">
        <v>140</v>
      </c>
      <c r="G445" s="7" t="s">
        <v>137</v>
      </c>
      <c r="H445" s="8">
        <v>423566</v>
      </c>
      <c r="I445" s="8">
        <v>49</v>
      </c>
      <c r="J445" s="7" t="s">
        <v>6</v>
      </c>
      <c r="K445" s="7" t="s">
        <v>138</v>
      </c>
      <c r="L445" s="8">
        <v>34</v>
      </c>
      <c r="M445" s="8">
        <v>112241</v>
      </c>
      <c r="N445" s="7"/>
      <c r="O445" s="8">
        <v>14297</v>
      </c>
      <c r="P445" s="7"/>
      <c r="Q445" s="8">
        <v>1542</v>
      </c>
      <c r="R445" s="7"/>
      <c r="S445" s="8">
        <v>7510</v>
      </c>
      <c r="T445" s="7"/>
      <c r="U445" s="8">
        <v>0</v>
      </c>
      <c r="V445" s="7"/>
      <c r="W445" s="33">
        <v>135590</v>
      </c>
      <c r="X445" s="7"/>
      <c r="Y445" s="30">
        <v>62</v>
      </c>
      <c r="Z445" s="7"/>
      <c r="AA445" s="30">
        <v>7</v>
      </c>
      <c r="AB445" s="7"/>
      <c r="AC445" s="30">
        <v>0.5</v>
      </c>
      <c r="AD445" s="7"/>
      <c r="AE445" s="30">
        <v>4</v>
      </c>
      <c r="AF445" s="7"/>
      <c r="AG445" s="30">
        <v>0</v>
      </c>
      <c r="AI445" s="32">
        <v>73.5</v>
      </c>
      <c r="AK445" s="7" t="str">
        <f t="shared" si="6"/>
        <v>No</v>
      </c>
    </row>
    <row r="446" spans="1:37">
      <c r="A446" s="7" t="s">
        <v>438</v>
      </c>
      <c r="B446" s="7" t="s">
        <v>439</v>
      </c>
      <c r="C446" s="7" t="s">
        <v>57</v>
      </c>
      <c r="D446" s="302">
        <v>5021</v>
      </c>
      <c r="E446" s="297">
        <v>50021</v>
      </c>
      <c r="F446" s="7" t="s">
        <v>142</v>
      </c>
      <c r="G446" s="7" t="s">
        <v>137</v>
      </c>
      <c r="H446" s="8">
        <v>569499</v>
      </c>
      <c r="I446" s="8">
        <v>49</v>
      </c>
      <c r="J446" s="7" t="s">
        <v>9</v>
      </c>
      <c r="K446" s="7" t="s">
        <v>138</v>
      </c>
      <c r="L446" s="8">
        <v>26</v>
      </c>
      <c r="M446" s="8">
        <v>41732</v>
      </c>
      <c r="N446" s="7"/>
      <c r="O446" s="8">
        <v>11033</v>
      </c>
      <c r="P446" s="7"/>
      <c r="Q446" s="8">
        <v>912</v>
      </c>
      <c r="R446" s="7"/>
      <c r="S446" s="8">
        <v>12226</v>
      </c>
      <c r="T446" s="7"/>
      <c r="U446" s="8">
        <v>860</v>
      </c>
      <c r="V446" s="7"/>
      <c r="W446" s="33">
        <v>66763</v>
      </c>
      <c r="X446" s="7"/>
      <c r="Y446" s="30">
        <v>21.51</v>
      </c>
      <c r="Z446" s="7"/>
      <c r="AA446" s="30">
        <v>6.27</v>
      </c>
      <c r="AB446" s="7"/>
      <c r="AC446" s="30">
        <v>0.45</v>
      </c>
      <c r="AD446" s="7"/>
      <c r="AE446" s="30">
        <v>6.27</v>
      </c>
      <c r="AF446" s="7"/>
      <c r="AG446" s="30">
        <v>0.4</v>
      </c>
      <c r="AI446" s="32">
        <v>34.9</v>
      </c>
      <c r="AK446" s="7" t="str">
        <f t="shared" si="6"/>
        <v>No</v>
      </c>
    </row>
    <row r="447" spans="1:37">
      <c r="A447" s="7" t="s">
        <v>438</v>
      </c>
      <c r="B447" s="7" t="s">
        <v>439</v>
      </c>
      <c r="C447" s="7" t="s">
        <v>57</v>
      </c>
      <c r="D447" s="302">
        <v>5021</v>
      </c>
      <c r="E447" s="297">
        <v>50021</v>
      </c>
      <c r="F447" s="7" t="s">
        <v>142</v>
      </c>
      <c r="G447" s="7" t="s">
        <v>137</v>
      </c>
      <c r="H447" s="8">
        <v>569499</v>
      </c>
      <c r="I447" s="8">
        <v>49</v>
      </c>
      <c r="J447" s="7" t="s">
        <v>6</v>
      </c>
      <c r="K447" s="7" t="s">
        <v>138</v>
      </c>
      <c r="L447" s="8">
        <v>23</v>
      </c>
      <c r="M447" s="8">
        <v>51420</v>
      </c>
      <c r="N447" s="7"/>
      <c r="O447" s="8">
        <v>13594</v>
      </c>
      <c r="P447" s="7"/>
      <c r="Q447" s="8">
        <v>1123</v>
      </c>
      <c r="R447" s="7"/>
      <c r="S447" s="8">
        <v>15064</v>
      </c>
      <c r="T447" s="7"/>
      <c r="U447" s="8">
        <v>1060</v>
      </c>
      <c r="V447" s="7"/>
      <c r="W447" s="33">
        <v>82261</v>
      </c>
      <c r="X447" s="7"/>
      <c r="Y447" s="30">
        <v>26.49</v>
      </c>
      <c r="Z447" s="7"/>
      <c r="AA447" s="30">
        <v>7.73</v>
      </c>
      <c r="AB447" s="7"/>
      <c r="AC447" s="30">
        <v>0.55000000000000004</v>
      </c>
      <c r="AD447" s="7"/>
      <c r="AE447" s="30">
        <v>7.73</v>
      </c>
      <c r="AF447" s="7"/>
      <c r="AG447" s="30">
        <v>0.6</v>
      </c>
      <c r="AI447" s="32">
        <v>43.1</v>
      </c>
      <c r="AK447" s="7" t="str">
        <f t="shared" si="6"/>
        <v>No</v>
      </c>
    </row>
    <row r="448" spans="1:37">
      <c r="A448" s="7" t="s">
        <v>1049</v>
      </c>
      <c r="B448" s="7" t="s">
        <v>284</v>
      </c>
      <c r="C448" s="7" t="s">
        <v>54</v>
      </c>
      <c r="D448" s="302">
        <v>2010</v>
      </c>
      <c r="E448" s="297">
        <v>20010</v>
      </c>
      <c r="F448" s="7" t="s">
        <v>140</v>
      </c>
      <c r="G448" s="7" t="s">
        <v>137</v>
      </c>
      <c r="H448" s="8">
        <v>423566</v>
      </c>
      <c r="I448" s="8">
        <v>49</v>
      </c>
      <c r="J448" s="7" t="s">
        <v>9</v>
      </c>
      <c r="K448" s="7" t="s">
        <v>138</v>
      </c>
      <c r="L448" s="8">
        <v>15</v>
      </c>
      <c r="M448" s="8">
        <v>61155</v>
      </c>
      <c r="N448" s="7"/>
      <c r="O448" s="8">
        <v>7699</v>
      </c>
      <c r="P448" s="7"/>
      <c r="Q448" s="8">
        <v>725</v>
      </c>
      <c r="R448" s="7"/>
      <c r="S448" s="8">
        <v>5019</v>
      </c>
      <c r="T448" s="7"/>
      <c r="U448" s="8">
        <v>0</v>
      </c>
      <c r="V448" s="7"/>
      <c r="W448" s="33">
        <v>74598</v>
      </c>
      <c r="X448" s="7"/>
      <c r="Y448" s="30">
        <v>32</v>
      </c>
      <c r="Z448" s="7"/>
      <c r="AA448" s="30">
        <v>4</v>
      </c>
      <c r="AB448" s="7"/>
      <c r="AC448" s="30">
        <v>0.5</v>
      </c>
      <c r="AD448" s="7"/>
      <c r="AE448" s="30">
        <v>3</v>
      </c>
      <c r="AF448" s="7"/>
      <c r="AG448" s="30">
        <v>0</v>
      </c>
      <c r="AI448" s="32">
        <v>39.5</v>
      </c>
      <c r="AK448" s="7" t="str">
        <f t="shared" si="6"/>
        <v>No</v>
      </c>
    </row>
    <row r="449" spans="1:37">
      <c r="A449" s="7" t="s">
        <v>620</v>
      </c>
      <c r="B449" s="7" t="s">
        <v>621</v>
      </c>
      <c r="C449" s="7" t="s">
        <v>68</v>
      </c>
      <c r="D449" s="302">
        <v>6130</v>
      </c>
      <c r="E449" s="297">
        <v>60130</v>
      </c>
      <c r="F449" s="7" t="s">
        <v>163</v>
      </c>
      <c r="G449" s="7" t="s">
        <v>137</v>
      </c>
      <c r="H449" s="8">
        <v>1758210</v>
      </c>
      <c r="I449" s="8">
        <v>48</v>
      </c>
      <c r="J449" s="7" t="s">
        <v>9</v>
      </c>
      <c r="K449" s="7" t="s">
        <v>138</v>
      </c>
      <c r="L449" s="8">
        <v>48</v>
      </c>
      <c r="M449" s="8">
        <v>111311</v>
      </c>
      <c r="N449" s="7"/>
      <c r="O449" s="8">
        <v>4608</v>
      </c>
      <c r="P449" s="7"/>
      <c r="Q449" s="8">
        <v>0</v>
      </c>
      <c r="R449" s="7"/>
      <c r="S449" s="8">
        <v>6245</v>
      </c>
      <c r="T449" s="7"/>
      <c r="U449" s="8">
        <v>0</v>
      </c>
      <c r="V449" s="7"/>
      <c r="W449" s="33">
        <v>122164</v>
      </c>
      <c r="X449" s="7"/>
      <c r="Y449" s="30">
        <v>67</v>
      </c>
      <c r="Z449" s="7"/>
      <c r="AA449" s="30">
        <v>2</v>
      </c>
      <c r="AB449" s="7"/>
      <c r="AC449" s="30">
        <v>0</v>
      </c>
      <c r="AD449" s="7"/>
      <c r="AE449" s="30">
        <v>3</v>
      </c>
      <c r="AF449" s="7"/>
      <c r="AG449" s="30">
        <v>0</v>
      </c>
      <c r="AI449" s="32">
        <v>72</v>
      </c>
      <c r="AK449" s="7" t="str">
        <f t="shared" si="6"/>
        <v>No</v>
      </c>
    </row>
    <row r="450" spans="1:37">
      <c r="A450" s="7" t="s">
        <v>597</v>
      </c>
      <c r="B450" s="7" t="s">
        <v>598</v>
      </c>
      <c r="C450" s="7" t="s">
        <v>48</v>
      </c>
      <c r="D450" s="302">
        <v>2204</v>
      </c>
      <c r="E450" s="297">
        <v>20204</v>
      </c>
      <c r="F450" s="7" t="s">
        <v>158</v>
      </c>
      <c r="G450" s="7" t="s">
        <v>137</v>
      </c>
      <c r="H450" s="8">
        <v>5441567</v>
      </c>
      <c r="I450" s="8">
        <v>47</v>
      </c>
      <c r="J450" s="7" t="s">
        <v>9</v>
      </c>
      <c r="K450" s="7" t="s">
        <v>138</v>
      </c>
      <c r="L450" s="8">
        <v>47</v>
      </c>
      <c r="M450" s="8">
        <v>54036</v>
      </c>
      <c r="N450" s="7"/>
      <c r="O450" s="8">
        <v>4176</v>
      </c>
      <c r="P450" s="7"/>
      <c r="Q450" s="8">
        <v>0</v>
      </c>
      <c r="R450" s="7"/>
      <c r="S450" s="8">
        <v>4680</v>
      </c>
      <c r="T450" s="7"/>
      <c r="U450" s="8">
        <v>0</v>
      </c>
      <c r="V450" s="7"/>
      <c r="W450" s="33">
        <v>62892</v>
      </c>
      <c r="X450" s="7"/>
      <c r="Y450" s="30">
        <v>35</v>
      </c>
      <c r="Z450" s="7"/>
      <c r="AA450" s="30">
        <v>2</v>
      </c>
      <c r="AB450" s="7"/>
      <c r="AC450" s="30">
        <v>0</v>
      </c>
      <c r="AD450" s="7"/>
      <c r="AE450" s="30">
        <v>3</v>
      </c>
      <c r="AF450" s="7"/>
      <c r="AG450" s="30">
        <v>0</v>
      </c>
      <c r="AI450" s="32">
        <v>40</v>
      </c>
      <c r="AK450" s="7" t="str">
        <f t="shared" ref="AK450:AK513" si="7">IF(AJ450&amp;AH450&amp;AF450&amp;AD450&amp;AB450&amp;Z450&amp;X450&amp;V450&amp;T450&amp;R450&amp;P450&amp;N450&lt;&gt;"","Yes","No")</f>
        <v>No</v>
      </c>
    </row>
    <row r="451" spans="1:37">
      <c r="A451" s="7" t="s">
        <v>185</v>
      </c>
      <c r="B451" s="7" t="s">
        <v>186</v>
      </c>
      <c r="C451" s="7" t="s">
        <v>30</v>
      </c>
      <c r="D451" s="302">
        <v>5047</v>
      </c>
      <c r="E451" s="297">
        <v>50047</v>
      </c>
      <c r="F451" s="7" t="s">
        <v>142</v>
      </c>
      <c r="G451" s="7" t="s">
        <v>137</v>
      </c>
      <c r="H451" s="8">
        <v>132600</v>
      </c>
      <c r="I451" s="8">
        <v>47</v>
      </c>
      <c r="J451" s="7" t="s">
        <v>6</v>
      </c>
      <c r="K451" s="7" t="s">
        <v>138</v>
      </c>
      <c r="L451" s="8">
        <v>32</v>
      </c>
      <c r="M451" s="8">
        <v>153882</v>
      </c>
      <c r="N451" s="7"/>
      <c r="O451" s="8">
        <v>19098</v>
      </c>
      <c r="P451" s="7"/>
      <c r="Q451" s="8">
        <v>8987</v>
      </c>
      <c r="R451" s="7"/>
      <c r="S451" s="8">
        <v>15045</v>
      </c>
      <c r="T451" s="7"/>
      <c r="U451" s="8">
        <v>0</v>
      </c>
      <c r="V451" s="7"/>
      <c r="W451" s="33">
        <v>197012</v>
      </c>
      <c r="X451" s="7"/>
      <c r="Y451" s="30">
        <v>81.599999999999994</v>
      </c>
      <c r="Z451" s="7"/>
      <c r="AA451" s="30">
        <v>10.71</v>
      </c>
      <c r="AB451" s="7"/>
      <c r="AC451" s="30">
        <v>5.04</v>
      </c>
      <c r="AD451" s="7"/>
      <c r="AE451" s="30">
        <v>7.7</v>
      </c>
      <c r="AF451" s="7"/>
      <c r="AG451" s="30">
        <v>0</v>
      </c>
      <c r="AI451" s="32">
        <v>105.05</v>
      </c>
      <c r="AK451" s="7" t="str">
        <f t="shared" si="7"/>
        <v>No</v>
      </c>
    </row>
    <row r="452" spans="1:37">
      <c r="A452" s="7" t="s">
        <v>568</v>
      </c>
      <c r="B452" s="7" t="s">
        <v>569</v>
      </c>
      <c r="C452" s="7" t="s">
        <v>12</v>
      </c>
      <c r="D452" s="302">
        <v>9206</v>
      </c>
      <c r="E452" s="297">
        <v>90206</v>
      </c>
      <c r="F452" s="7" t="s">
        <v>142</v>
      </c>
      <c r="G452" s="7" t="s">
        <v>137</v>
      </c>
      <c r="H452" s="8">
        <v>59219</v>
      </c>
      <c r="I452" s="8">
        <v>47</v>
      </c>
      <c r="J452" s="7" t="s">
        <v>6</v>
      </c>
      <c r="K452" s="7" t="s">
        <v>138</v>
      </c>
      <c r="L452" s="8">
        <v>25</v>
      </c>
      <c r="M452" s="8">
        <v>81507</v>
      </c>
      <c r="N452" s="7"/>
      <c r="O452" s="8">
        <v>16448</v>
      </c>
      <c r="P452" s="7"/>
      <c r="Q452" s="8">
        <v>0</v>
      </c>
      <c r="R452" s="7"/>
      <c r="S452" s="8">
        <v>7078</v>
      </c>
      <c r="T452" s="7"/>
      <c r="U452" s="8">
        <v>0</v>
      </c>
      <c r="V452" s="7"/>
      <c r="W452" s="33">
        <v>105033</v>
      </c>
      <c r="X452" s="7"/>
      <c r="Y452" s="30">
        <v>42.49</v>
      </c>
      <c r="Z452" s="7"/>
      <c r="AA452" s="30">
        <v>8.73</v>
      </c>
      <c r="AB452" s="7"/>
      <c r="AC452" s="30">
        <v>0</v>
      </c>
      <c r="AD452" s="7"/>
      <c r="AE452" s="30">
        <v>3.94</v>
      </c>
      <c r="AF452" s="7"/>
      <c r="AG452" s="30">
        <v>0</v>
      </c>
      <c r="AI452" s="32">
        <v>55.16</v>
      </c>
      <c r="AK452" s="7" t="str">
        <f t="shared" si="7"/>
        <v>No</v>
      </c>
    </row>
    <row r="453" spans="1:37">
      <c r="A453" s="7" t="s">
        <v>568</v>
      </c>
      <c r="B453" s="7" t="s">
        <v>569</v>
      </c>
      <c r="C453" s="7" t="s">
        <v>12</v>
      </c>
      <c r="D453" s="302">
        <v>9206</v>
      </c>
      <c r="E453" s="297">
        <v>90206</v>
      </c>
      <c r="F453" s="7" t="s">
        <v>142</v>
      </c>
      <c r="G453" s="7" t="s">
        <v>137</v>
      </c>
      <c r="H453" s="8">
        <v>59219</v>
      </c>
      <c r="I453" s="8">
        <v>47</v>
      </c>
      <c r="J453" s="7" t="s">
        <v>9</v>
      </c>
      <c r="K453" s="7" t="s">
        <v>138</v>
      </c>
      <c r="L453" s="8">
        <v>22</v>
      </c>
      <c r="M453" s="8">
        <v>63139</v>
      </c>
      <c r="N453" s="7"/>
      <c r="O453" s="8">
        <v>11567</v>
      </c>
      <c r="P453" s="7"/>
      <c r="Q453" s="8">
        <v>0</v>
      </c>
      <c r="R453" s="7"/>
      <c r="S453" s="8">
        <v>5536</v>
      </c>
      <c r="T453" s="7"/>
      <c r="U453" s="8">
        <v>0</v>
      </c>
      <c r="V453" s="7"/>
      <c r="W453" s="33">
        <v>80242</v>
      </c>
      <c r="X453" s="7"/>
      <c r="Y453" s="30">
        <v>32.43</v>
      </c>
      <c r="Z453" s="7"/>
      <c r="AA453" s="30">
        <v>6.2</v>
      </c>
      <c r="AB453" s="7"/>
      <c r="AC453" s="30">
        <v>0</v>
      </c>
      <c r="AD453" s="7"/>
      <c r="AE453" s="30">
        <v>3.08</v>
      </c>
      <c r="AF453" s="7"/>
      <c r="AG453" s="30">
        <v>0</v>
      </c>
      <c r="AI453" s="32">
        <v>41.71</v>
      </c>
      <c r="AK453" s="7" t="str">
        <f t="shared" si="7"/>
        <v>No</v>
      </c>
    </row>
    <row r="454" spans="1:37">
      <c r="A454" s="7" t="s">
        <v>185</v>
      </c>
      <c r="B454" s="7" t="s">
        <v>186</v>
      </c>
      <c r="C454" s="7" t="s">
        <v>30</v>
      </c>
      <c r="D454" s="302">
        <v>5047</v>
      </c>
      <c r="E454" s="297">
        <v>50047</v>
      </c>
      <c r="F454" s="7" t="s">
        <v>142</v>
      </c>
      <c r="G454" s="7" t="s">
        <v>137</v>
      </c>
      <c r="H454" s="8">
        <v>132600</v>
      </c>
      <c r="I454" s="8">
        <v>47</v>
      </c>
      <c r="J454" s="7" t="s">
        <v>9</v>
      </c>
      <c r="K454" s="7" t="s">
        <v>138</v>
      </c>
      <c r="L454" s="8">
        <v>15</v>
      </c>
      <c r="M454" s="8">
        <v>38470</v>
      </c>
      <c r="N454" s="7"/>
      <c r="O454" s="8">
        <v>6366</v>
      </c>
      <c r="P454" s="7"/>
      <c r="Q454" s="8">
        <v>2996</v>
      </c>
      <c r="R454" s="7"/>
      <c r="S454" s="8">
        <v>6448</v>
      </c>
      <c r="T454" s="7"/>
      <c r="U454" s="8">
        <v>0</v>
      </c>
      <c r="V454" s="7"/>
      <c r="W454" s="33">
        <v>54280</v>
      </c>
      <c r="X454" s="7"/>
      <c r="Y454" s="30">
        <v>20.399999999999999</v>
      </c>
      <c r="Z454" s="7"/>
      <c r="AA454" s="30">
        <v>3.57</v>
      </c>
      <c r="AB454" s="7"/>
      <c r="AC454" s="30">
        <v>1.68</v>
      </c>
      <c r="AD454" s="7"/>
      <c r="AE454" s="30">
        <v>3.3</v>
      </c>
      <c r="AF454" s="7"/>
      <c r="AG454" s="30">
        <v>0</v>
      </c>
      <c r="AI454" s="32">
        <v>28.95</v>
      </c>
      <c r="AK454" s="7" t="str">
        <f t="shared" si="7"/>
        <v>No</v>
      </c>
    </row>
    <row r="455" spans="1:37">
      <c r="A455" s="7" t="s">
        <v>1050</v>
      </c>
      <c r="B455" s="7" t="s">
        <v>162</v>
      </c>
      <c r="C455" s="7" t="s">
        <v>70</v>
      </c>
      <c r="D455" s="302">
        <v>3091</v>
      </c>
      <c r="E455" s="297">
        <v>30091</v>
      </c>
      <c r="F455" s="7" t="s">
        <v>140</v>
      </c>
      <c r="G455" s="7" t="s">
        <v>137</v>
      </c>
      <c r="H455" s="8">
        <v>88542</v>
      </c>
      <c r="I455" s="8">
        <v>46</v>
      </c>
      <c r="J455" s="7" t="s">
        <v>9</v>
      </c>
      <c r="K455" s="7" t="s">
        <v>138</v>
      </c>
      <c r="L455" s="8">
        <v>9</v>
      </c>
      <c r="M455" s="8">
        <v>5017</v>
      </c>
      <c r="N455" s="7"/>
      <c r="O455" s="8">
        <v>2732</v>
      </c>
      <c r="P455" s="7"/>
      <c r="Q455" s="8">
        <v>49</v>
      </c>
      <c r="R455" s="7"/>
      <c r="S455" s="8">
        <v>3173</v>
      </c>
      <c r="T455" s="7"/>
      <c r="U455" s="8">
        <v>0</v>
      </c>
      <c r="V455" s="7"/>
      <c r="W455" s="33">
        <v>10971</v>
      </c>
      <c r="X455" s="7"/>
      <c r="Y455" s="30">
        <v>2.5</v>
      </c>
      <c r="Z455" s="7"/>
      <c r="AA455" s="30">
        <v>1.5</v>
      </c>
      <c r="AB455" s="7"/>
      <c r="AC455" s="30">
        <v>0.03</v>
      </c>
      <c r="AD455" s="7"/>
      <c r="AE455" s="30">
        <v>1.5</v>
      </c>
      <c r="AF455" s="7"/>
      <c r="AG455" s="30">
        <v>0</v>
      </c>
      <c r="AI455" s="32">
        <v>5.53</v>
      </c>
      <c r="AK455" s="7" t="str">
        <f t="shared" si="7"/>
        <v>No</v>
      </c>
    </row>
    <row r="456" spans="1:37">
      <c r="A456" s="7" t="s">
        <v>1051</v>
      </c>
      <c r="B456" s="7" t="s">
        <v>270</v>
      </c>
      <c r="C456" s="7" t="s">
        <v>12</v>
      </c>
      <c r="D456" s="302">
        <v>9039</v>
      </c>
      <c r="E456" s="297">
        <v>90039</v>
      </c>
      <c r="F456" s="7" t="s">
        <v>140</v>
      </c>
      <c r="G456" s="7" t="s">
        <v>137</v>
      </c>
      <c r="H456" s="8">
        <v>12150996</v>
      </c>
      <c r="I456" s="8">
        <v>46</v>
      </c>
      <c r="J456" s="7" t="s">
        <v>6</v>
      </c>
      <c r="K456" s="7" t="s">
        <v>138</v>
      </c>
      <c r="L456" s="8">
        <v>44</v>
      </c>
      <c r="M456" s="8">
        <v>199051</v>
      </c>
      <c r="N456" s="7"/>
      <c r="O456" s="8">
        <v>39544</v>
      </c>
      <c r="P456" s="7"/>
      <c r="Q456" s="8">
        <v>1664</v>
      </c>
      <c r="R456" s="7"/>
      <c r="S456" s="8">
        <v>27497</v>
      </c>
      <c r="T456" s="7"/>
      <c r="U456" s="8">
        <v>0</v>
      </c>
      <c r="V456" s="7"/>
      <c r="W456" s="33">
        <v>267756</v>
      </c>
      <c r="X456" s="7"/>
      <c r="Y456" s="30">
        <v>99.5</v>
      </c>
      <c r="Z456" s="7"/>
      <c r="AA456" s="30">
        <v>20</v>
      </c>
      <c r="AB456" s="7"/>
      <c r="AC456" s="30">
        <v>1</v>
      </c>
      <c r="AD456" s="7"/>
      <c r="AE456" s="30">
        <v>14.8</v>
      </c>
      <c r="AF456" s="7"/>
      <c r="AG456" s="30">
        <v>0</v>
      </c>
      <c r="AI456" s="32">
        <v>135.30000000000001</v>
      </c>
      <c r="AK456" s="7" t="str">
        <f t="shared" si="7"/>
        <v>No</v>
      </c>
    </row>
    <row r="457" spans="1:37">
      <c r="A457" s="7" t="s">
        <v>1050</v>
      </c>
      <c r="B457" s="7" t="s">
        <v>162</v>
      </c>
      <c r="C457" s="7" t="s">
        <v>70</v>
      </c>
      <c r="D457" s="302">
        <v>3091</v>
      </c>
      <c r="E457" s="297">
        <v>30091</v>
      </c>
      <c r="F457" s="7" t="s">
        <v>140</v>
      </c>
      <c r="G457" s="7" t="s">
        <v>137</v>
      </c>
      <c r="H457" s="8">
        <v>88542</v>
      </c>
      <c r="I457" s="8">
        <v>46</v>
      </c>
      <c r="J457" s="7" t="s">
        <v>6</v>
      </c>
      <c r="K457" s="7" t="s">
        <v>138</v>
      </c>
      <c r="L457" s="8">
        <v>37</v>
      </c>
      <c r="M457" s="8">
        <v>45026</v>
      </c>
      <c r="N457" s="7"/>
      <c r="O457" s="8">
        <v>22104</v>
      </c>
      <c r="P457" s="7"/>
      <c r="Q457" s="8">
        <v>396</v>
      </c>
      <c r="R457" s="7"/>
      <c r="S457" s="8">
        <v>26298</v>
      </c>
      <c r="T457" s="7"/>
      <c r="U457" s="8">
        <v>0</v>
      </c>
      <c r="V457" s="7"/>
      <c r="W457" s="33">
        <v>93824</v>
      </c>
      <c r="X457" s="7"/>
      <c r="Y457" s="30">
        <v>23</v>
      </c>
      <c r="Z457" s="7"/>
      <c r="AA457" s="30">
        <v>11</v>
      </c>
      <c r="AB457" s="7"/>
      <c r="AC457" s="30">
        <v>0.2</v>
      </c>
      <c r="AD457" s="7"/>
      <c r="AE457" s="30">
        <v>12.5</v>
      </c>
      <c r="AF457" s="7"/>
      <c r="AG457" s="30">
        <v>0</v>
      </c>
      <c r="AI457" s="32">
        <v>46.7</v>
      </c>
      <c r="AK457" s="7" t="str">
        <f t="shared" si="7"/>
        <v>No</v>
      </c>
    </row>
    <row r="458" spans="1:37">
      <c r="A458" s="7" t="s">
        <v>341</v>
      </c>
      <c r="B458" s="7" t="s">
        <v>342</v>
      </c>
      <c r="C458" s="7" t="s">
        <v>78</v>
      </c>
      <c r="D458" s="302">
        <v>3001</v>
      </c>
      <c r="E458" s="297">
        <v>30001</v>
      </c>
      <c r="F458" s="7" t="s">
        <v>142</v>
      </c>
      <c r="G458" s="7" t="s">
        <v>137</v>
      </c>
      <c r="H458" s="8">
        <v>153199</v>
      </c>
      <c r="I458" s="8">
        <v>46</v>
      </c>
      <c r="J458" s="7" t="s">
        <v>6</v>
      </c>
      <c r="K458" s="7" t="s">
        <v>138</v>
      </c>
      <c r="L458" s="8">
        <v>35</v>
      </c>
      <c r="M458" s="8">
        <v>169432</v>
      </c>
      <c r="N458" s="7"/>
      <c r="O458" s="8">
        <v>40361</v>
      </c>
      <c r="P458" s="7"/>
      <c r="Q458" s="8">
        <v>4905</v>
      </c>
      <c r="R458" s="7"/>
      <c r="S458" s="8">
        <v>21168</v>
      </c>
      <c r="T458" s="7"/>
      <c r="U458" s="8">
        <v>0</v>
      </c>
      <c r="V458" s="7"/>
      <c r="W458" s="33">
        <v>235866</v>
      </c>
      <c r="X458" s="7"/>
      <c r="Y458" s="30">
        <v>90</v>
      </c>
      <c r="Z458" s="7"/>
      <c r="AA458" s="30">
        <v>24.84</v>
      </c>
      <c r="AB458" s="7"/>
      <c r="AC458" s="30">
        <v>2.76</v>
      </c>
      <c r="AD458" s="7"/>
      <c r="AE458" s="30">
        <v>11.12</v>
      </c>
      <c r="AF458" s="7"/>
      <c r="AG458" s="30">
        <v>0</v>
      </c>
      <c r="AI458" s="32">
        <v>128.72</v>
      </c>
      <c r="AK458" s="7" t="str">
        <f t="shared" si="7"/>
        <v>No</v>
      </c>
    </row>
    <row r="459" spans="1:37">
      <c r="A459" s="7" t="s">
        <v>75</v>
      </c>
      <c r="B459" s="7" t="s">
        <v>153</v>
      </c>
      <c r="C459" s="7" t="s">
        <v>73</v>
      </c>
      <c r="D459" s="302">
        <v>43</v>
      </c>
      <c r="E459" s="297">
        <v>43</v>
      </c>
      <c r="F459" s="7" t="s">
        <v>142</v>
      </c>
      <c r="G459" s="7" t="s">
        <v>137</v>
      </c>
      <c r="H459" s="8">
        <v>67227</v>
      </c>
      <c r="I459" s="8">
        <v>46</v>
      </c>
      <c r="J459" s="7" t="s">
        <v>6</v>
      </c>
      <c r="K459" s="7" t="s">
        <v>138</v>
      </c>
      <c r="L459" s="8">
        <v>31</v>
      </c>
      <c r="M459" s="8">
        <v>122214</v>
      </c>
      <c r="N459" s="7"/>
      <c r="O459" s="8">
        <v>29240</v>
      </c>
      <c r="P459" s="7"/>
      <c r="Q459" s="8">
        <v>7991</v>
      </c>
      <c r="R459" s="7"/>
      <c r="S459" s="8">
        <v>33739</v>
      </c>
      <c r="T459" s="7"/>
      <c r="U459" s="8">
        <v>2163</v>
      </c>
      <c r="V459" s="7"/>
      <c r="W459" s="33">
        <v>195347</v>
      </c>
      <c r="X459" s="7"/>
      <c r="Y459" s="30">
        <v>68.39</v>
      </c>
      <c r="Z459" s="7"/>
      <c r="AA459" s="30">
        <v>16.37</v>
      </c>
      <c r="AB459" s="7"/>
      <c r="AC459" s="30">
        <v>4.07</v>
      </c>
      <c r="AD459" s="7"/>
      <c r="AE459" s="30">
        <v>18.940000000000001</v>
      </c>
      <c r="AF459" s="7"/>
      <c r="AG459" s="30">
        <v>1.1000000000000001</v>
      </c>
      <c r="AI459" s="32">
        <v>108.87</v>
      </c>
      <c r="AK459" s="7" t="str">
        <f t="shared" si="7"/>
        <v>No</v>
      </c>
    </row>
    <row r="460" spans="1:37">
      <c r="A460" s="7" t="s">
        <v>291</v>
      </c>
      <c r="B460" s="7" t="s">
        <v>292</v>
      </c>
      <c r="C460" s="7" t="s">
        <v>32</v>
      </c>
      <c r="D460" s="302">
        <v>5044</v>
      </c>
      <c r="E460" s="297">
        <v>50044</v>
      </c>
      <c r="F460" s="7" t="s">
        <v>142</v>
      </c>
      <c r="G460" s="7" t="s">
        <v>137</v>
      </c>
      <c r="H460" s="8">
        <v>313492</v>
      </c>
      <c r="I460" s="8">
        <v>46</v>
      </c>
      <c r="J460" s="7" t="s">
        <v>6</v>
      </c>
      <c r="K460" s="7" t="s">
        <v>138</v>
      </c>
      <c r="L460" s="8">
        <v>29</v>
      </c>
      <c r="M460" s="8">
        <v>136491</v>
      </c>
      <c r="N460" s="7"/>
      <c r="O460" s="8">
        <v>19169</v>
      </c>
      <c r="P460" s="7"/>
      <c r="Q460" s="8">
        <v>2027</v>
      </c>
      <c r="R460" s="7"/>
      <c r="S460" s="8">
        <v>7068</v>
      </c>
      <c r="T460" s="7"/>
      <c r="U460" s="8">
        <v>0</v>
      </c>
      <c r="V460" s="7"/>
      <c r="W460" s="33">
        <v>164755</v>
      </c>
      <c r="X460" s="7"/>
      <c r="Y460" s="30">
        <v>70.7</v>
      </c>
      <c r="Z460" s="7"/>
      <c r="AA460" s="30">
        <v>10.6</v>
      </c>
      <c r="AB460" s="7"/>
      <c r="AC460" s="30">
        <v>0.97</v>
      </c>
      <c r="AD460" s="7"/>
      <c r="AE460" s="30">
        <v>3.7</v>
      </c>
      <c r="AF460" s="7"/>
      <c r="AG460" s="30">
        <v>0</v>
      </c>
      <c r="AI460" s="32">
        <v>85.97</v>
      </c>
      <c r="AK460" s="7" t="str">
        <f t="shared" si="7"/>
        <v>No</v>
      </c>
    </row>
    <row r="461" spans="1:37">
      <c r="A461" s="7" t="s">
        <v>1052</v>
      </c>
      <c r="B461" s="7" t="s">
        <v>375</v>
      </c>
      <c r="C461" s="7" t="s">
        <v>8</v>
      </c>
      <c r="D461" s="302">
        <v>4043</v>
      </c>
      <c r="E461" s="297">
        <v>40043</v>
      </c>
      <c r="F461" s="7" t="s">
        <v>140</v>
      </c>
      <c r="G461" s="7" t="s">
        <v>137</v>
      </c>
      <c r="H461" s="8">
        <v>326183</v>
      </c>
      <c r="I461" s="8">
        <v>46</v>
      </c>
      <c r="J461" s="7" t="s">
        <v>9</v>
      </c>
      <c r="K461" s="7" t="s">
        <v>138</v>
      </c>
      <c r="L461" s="8">
        <v>25</v>
      </c>
      <c r="M461" s="8">
        <v>59705</v>
      </c>
      <c r="N461" s="7"/>
      <c r="O461" s="8">
        <v>7073</v>
      </c>
      <c r="P461" s="7"/>
      <c r="Q461" s="8">
        <v>1043</v>
      </c>
      <c r="R461" s="7"/>
      <c r="S461" s="8">
        <v>5648</v>
      </c>
      <c r="T461" s="7"/>
      <c r="U461" s="8">
        <v>0</v>
      </c>
      <c r="V461" s="7"/>
      <c r="W461" s="33">
        <v>73469</v>
      </c>
      <c r="X461" s="7"/>
      <c r="Y461" s="30">
        <v>33</v>
      </c>
      <c r="Z461" s="7"/>
      <c r="AA461" s="30">
        <v>3.5</v>
      </c>
      <c r="AB461" s="7"/>
      <c r="AC461" s="30">
        <v>0.5</v>
      </c>
      <c r="AD461" s="7"/>
      <c r="AE461" s="30">
        <v>3</v>
      </c>
      <c r="AF461" s="7"/>
      <c r="AG461" s="30">
        <v>0</v>
      </c>
      <c r="AI461" s="32">
        <v>40</v>
      </c>
      <c r="AK461" s="7" t="str">
        <f t="shared" si="7"/>
        <v>No</v>
      </c>
    </row>
    <row r="462" spans="1:37">
      <c r="A462" s="7" t="s">
        <v>1052</v>
      </c>
      <c r="B462" s="7" t="s">
        <v>375</v>
      </c>
      <c r="C462" s="7" t="s">
        <v>8</v>
      </c>
      <c r="D462" s="302">
        <v>4043</v>
      </c>
      <c r="E462" s="297">
        <v>40043</v>
      </c>
      <c r="F462" s="7" t="s">
        <v>140</v>
      </c>
      <c r="G462" s="7" t="s">
        <v>137</v>
      </c>
      <c r="H462" s="8">
        <v>326183</v>
      </c>
      <c r="I462" s="8">
        <v>46</v>
      </c>
      <c r="J462" s="7" t="s">
        <v>6</v>
      </c>
      <c r="K462" s="7" t="s">
        <v>138</v>
      </c>
      <c r="L462" s="8">
        <v>21</v>
      </c>
      <c r="M462" s="8">
        <v>100800</v>
      </c>
      <c r="N462" s="7"/>
      <c r="O462" s="8">
        <v>28292</v>
      </c>
      <c r="P462" s="7"/>
      <c r="Q462" s="8">
        <v>1044</v>
      </c>
      <c r="R462" s="7"/>
      <c r="S462" s="8">
        <v>11520</v>
      </c>
      <c r="T462" s="7"/>
      <c r="U462" s="8">
        <v>0</v>
      </c>
      <c r="V462" s="7"/>
      <c r="W462" s="33">
        <v>141656</v>
      </c>
      <c r="X462" s="7"/>
      <c r="Y462" s="30">
        <v>55</v>
      </c>
      <c r="Z462" s="7"/>
      <c r="AA462" s="30">
        <v>13.5</v>
      </c>
      <c r="AB462" s="7"/>
      <c r="AC462" s="30">
        <v>0.5</v>
      </c>
      <c r="AD462" s="7"/>
      <c r="AE462" s="30">
        <v>7</v>
      </c>
      <c r="AF462" s="7"/>
      <c r="AG462" s="30">
        <v>0</v>
      </c>
      <c r="AI462" s="32">
        <v>76</v>
      </c>
      <c r="AK462" s="7" t="str">
        <f t="shared" si="7"/>
        <v>No</v>
      </c>
    </row>
    <row r="463" spans="1:37">
      <c r="A463" s="7" t="s">
        <v>1051</v>
      </c>
      <c r="B463" s="7" t="s">
        <v>270</v>
      </c>
      <c r="C463" s="7" t="s">
        <v>12</v>
      </c>
      <c r="D463" s="302">
        <v>9039</v>
      </c>
      <c r="E463" s="297">
        <v>90039</v>
      </c>
      <c r="F463" s="7" t="s">
        <v>140</v>
      </c>
      <c r="G463" s="7" t="s">
        <v>137</v>
      </c>
      <c r="H463" s="8">
        <v>12150996</v>
      </c>
      <c r="I463" s="8">
        <v>46</v>
      </c>
      <c r="J463" s="7" t="s">
        <v>9</v>
      </c>
      <c r="K463" s="7" t="s">
        <v>138</v>
      </c>
      <c r="L463" s="8">
        <v>2</v>
      </c>
      <c r="M463" s="8">
        <v>3536</v>
      </c>
      <c r="N463" s="7"/>
      <c r="O463" s="8">
        <v>164</v>
      </c>
      <c r="P463" s="7"/>
      <c r="Q463" s="8">
        <v>9</v>
      </c>
      <c r="R463" s="7"/>
      <c r="S463" s="8">
        <v>468</v>
      </c>
      <c r="T463" s="7"/>
      <c r="U463" s="8">
        <v>0</v>
      </c>
      <c r="V463" s="7"/>
      <c r="W463" s="33">
        <v>4177</v>
      </c>
      <c r="X463" s="7"/>
      <c r="Y463" s="30">
        <v>2</v>
      </c>
      <c r="Z463" s="7"/>
      <c r="AA463" s="30">
        <v>0.11</v>
      </c>
      <c r="AB463" s="7"/>
      <c r="AC463" s="30">
        <v>0.01</v>
      </c>
      <c r="AD463" s="7"/>
      <c r="AE463" s="30">
        <v>0.25</v>
      </c>
      <c r="AF463" s="7"/>
      <c r="AG463" s="30">
        <v>0</v>
      </c>
      <c r="AI463" s="32">
        <v>2.37</v>
      </c>
      <c r="AK463" s="7" t="str">
        <f t="shared" si="7"/>
        <v>No</v>
      </c>
    </row>
    <row r="464" spans="1:37">
      <c r="A464" s="7" t="s">
        <v>291</v>
      </c>
      <c r="B464" s="7" t="s">
        <v>292</v>
      </c>
      <c r="C464" s="7" t="s">
        <v>32</v>
      </c>
      <c r="D464" s="302">
        <v>5044</v>
      </c>
      <c r="E464" s="297">
        <v>50044</v>
      </c>
      <c r="F464" s="7" t="s">
        <v>142</v>
      </c>
      <c r="G464" s="7" t="s">
        <v>137</v>
      </c>
      <c r="H464" s="8">
        <v>313492</v>
      </c>
      <c r="I464" s="8">
        <v>46</v>
      </c>
      <c r="J464" s="7" t="s">
        <v>9</v>
      </c>
      <c r="K464" s="7" t="s">
        <v>138</v>
      </c>
      <c r="L464" s="8">
        <v>17</v>
      </c>
      <c r="M464" s="8">
        <v>44016</v>
      </c>
      <c r="N464" s="7"/>
      <c r="O464" s="8">
        <v>1944</v>
      </c>
      <c r="P464" s="7"/>
      <c r="Q464" s="8">
        <v>677</v>
      </c>
      <c r="R464" s="7"/>
      <c r="S464" s="8">
        <v>2361</v>
      </c>
      <c r="T464" s="7"/>
      <c r="U464" s="8">
        <v>0</v>
      </c>
      <c r="V464" s="7"/>
      <c r="W464" s="33">
        <v>48998</v>
      </c>
      <c r="X464" s="7"/>
      <c r="Y464" s="30">
        <v>23.3</v>
      </c>
      <c r="Z464" s="7"/>
      <c r="AA464" s="30">
        <v>1.1000000000000001</v>
      </c>
      <c r="AB464" s="7"/>
      <c r="AC464" s="30">
        <v>0.33</v>
      </c>
      <c r="AD464" s="7"/>
      <c r="AE464" s="30">
        <v>1.3</v>
      </c>
      <c r="AF464" s="7"/>
      <c r="AG464" s="30">
        <v>0</v>
      </c>
      <c r="AI464" s="32">
        <v>26.03</v>
      </c>
      <c r="AK464" s="7" t="str">
        <f t="shared" si="7"/>
        <v>No</v>
      </c>
    </row>
    <row r="465" spans="1:37">
      <c r="A465" s="7" t="s">
        <v>75</v>
      </c>
      <c r="B465" s="7" t="s">
        <v>153</v>
      </c>
      <c r="C465" s="7" t="s">
        <v>73</v>
      </c>
      <c r="D465" s="302">
        <v>43</v>
      </c>
      <c r="E465" s="297">
        <v>43</v>
      </c>
      <c r="F465" s="7" t="s">
        <v>142</v>
      </c>
      <c r="G465" s="7" t="s">
        <v>137</v>
      </c>
      <c r="H465" s="8">
        <v>67227</v>
      </c>
      <c r="I465" s="8">
        <v>46</v>
      </c>
      <c r="J465" s="7" t="s">
        <v>9</v>
      </c>
      <c r="K465" s="7" t="s">
        <v>138</v>
      </c>
      <c r="L465" s="8">
        <v>14</v>
      </c>
      <c r="M465" s="8">
        <v>27244</v>
      </c>
      <c r="N465" s="7"/>
      <c r="O465" s="8">
        <v>3792</v>
      </c>
      <c r="P465" s="7"/>
      <c r="Q465" s="8">
        <v>1823</v>
      </c>
      <c r="R465" s="7"/>
      <c r="S465" s="8">
        <v>7698</v>
      </c>
      <c r="T465" s="7"/>
      <c r="U465" s="8">
        <v>183</v>
      </c>
      <c r="V465" s="7"/>
      <c r="W465" s="33">
        <v>40740</v>
      </c>
      <c r="X465" s="7"/>
      <c r="Y465" s="30">
        <v>15.61</v>
      </c>
      <c r="Z465" s="7"/>
      <c r="AA465" s="30">
        <v>2.11</v>
      </c>
      <c r="AB465" s="7"/>
      <c r="AC465" s="30">
        <v>0.93</v>
      </c>
      <c r="AD465" s="7"/>
      <c r="AE465" s="30">
        <v>4.46</v>
      </c>
      <c r="AF465" s="7"/>
      <c r="AG465" s="30">
        <v>7.0000000000000007E-2</v>
      </c>
      <c r="AI465" s="32">
        <v>23.18</v>
      </c>
      <c r="AK465" s="7" t="str">
        <f t="shared" si="7"/>
        <v>No</v>
      </c>
    </row>
    <row r="466" spans="1:37">
      <c r="A466" s="7" t="s">
        <v>341</v>
      </c>
      <c r="B466" s="7" t="s">
        <v>342</v>
      </c>
      <c r="C466" s="7" t="s">
        <v>78</v>
      </c>
      <c r="D466" s="302">
        <v>3001</v>
      </c>
      <c r="E466" s="297">
        <v>30001</v>
      </c>
      <c r="F466" s="7" t="s">
        <v>142</v>
      </c>
      <c r="G466" s="7" t="s">
        <v>137</v>
      </c>
      <c r="H466" s="8">
        <v>153199</v>
      </c>
      <c r="I466" s="8">
        <v>46</v>
      </c>
      <c r="J466" s="7" t="s">
        <v>9</v>
      </c>
      <c r="K466" s="7" t="s">
        <v>138</v>
      </c>
      <c r="L466" s="8">
        <v>11</v>
      </c>
      <c r="M466" s="8">
        <v>24452</v>
      </c>
      <c r="N466" s="7"/>
      <c r="O466" s="8">
        <v>4182</v>
      </c>
      <c r="P466" s="7"/>
      <c r="Q466" s="8">
        <v>426</v>
      </c>
      <c r="R466" s="7"/>
      <c r="S466" s="8">
        <v>1664</v>
      </c>
      <c r="T466" s="7"/>
      <c r="U466" s="8">
        <v>0</v>
      </c>
      <c r="V466" s="7"/>
      <c r="W466" s="33">
        <v>30724</v>
      </c>
      <c r="X466" s="7"/>
      <c r="Y466" s="30">
        <v>11</v>
      </c>
      <c r="Z466" s="7"/>
      <c r="AA466" s="30">
        <v>2.16</v>
      </c>
      <c r="AB466" s="7"/>
      <c r="AC466" s="30">
        <v>0.24</v>
      </c>
      <c r="AD466" s="7"/>
      <c r="AE466" s="30">
        <v>0.88</v>
      </c>
      <c r="AF466" s="7"/>
      <c r="AG466" s="30">
        <v>0</v>
      </c>
      <c r="AI466" s="32">
        <v>14.28</v>
      </c>
      <c r="AK466" s="7" t="str">
        <f t="shared" si="7"/>
        <v>No</v>
      </c>
    </row>
    <row r="467" spans="1:37">
      <c r="A467" s="7" t="s">
        <v>606</v>
      </c>
      <c r="B467" s="7" t="s">
        <v>607</v>
      </c>
      <c r="C467" s="7" t="s">
        <v>60</v>
      </c>
      <c r="D467" s="302">
        <v>57</v>
      </c>
      <c r="E467" s="297">
        <v>57</v>
      </c>
      <c r="F467" s="7" t="s">
        <v>163</v>
      </c>
      <c r="G467" s="7" t="s">
        <v>137</v>
      </c>
      <c r="H467" s="8">
        <v>83794</v>
      </c>
      <c r="I467" s="8">
        <v>45</v>
      </c>
      <c r="J467" s="7" t="s">
        <v>9</v>
      </c>
      <c r="K467" s="7" t="s">
        <v>138</v>
      </c>
      <c r="L467" s="8">
        <v>9</v>
      </c>
      <c r="M467" s="8">
        <v>16688</v>
      </c>
      <c r="N467" s="7"/>
      <c r="O467" s="8">
        <v>0</v>
      </c>
      <c r="P467" s="7"/>
      <c r="Q467" s="8">
        <v>222</v>
      </c>
      <c r="R467" s="7"/>
      <c r="S467" s="8">
        <v>7411</v>
      </c>
      <c r="T467" s="7"/>
      <c r="U467" s="8">
        <v>0</v>
      </c>
      <c r="V467" s="7"/>
      <c r="W467" s="33">
        <v>24321</v>
      </c>
      <c r="X467" s="7"/>
      <c r="Y467" s="30">
        <v>8.9</v>
      </c>
      <c r="Z467" s="7"/>
      <c r="AA467" s="30">
        <v>0</v>
      </c>
      <c r="AB467" s="7"/>
      <c r="AC467" s="30">
        <v>0.12</v>
      </c>
      <c r="AD467" s="7"/>
      <c r="AE467" s="30">
        <v>4</v>
      </c>
      <c r="AF467" s="7"/>
      <c r="AG467" s="30">
        <v>0</v>
      </c>
      <c r="AI467" s="32">
        <v>13.02</v>
      </c>
      <c r="AK467" s="7" t="str">
        <f t="shared" si="7"/>
        <v>No</v>
      </c>
    </row>
    <row r="468" spans="1:37">
      <c r="A468" s="7" t="s">
        <v>606</v>
      </c>
      <c r="B468" s="7" t="s">
        <v>607</v>
      </c>
      <c r="C468" s="7" t="s">
        <v>60</v>
      </c>
      <c r="D468" s="302">
        <v>57</v>
      </c>
      <c r="E468" s="297">
        <v>57</v>
      </c>
      <c r="F468" s="7" t="s">
        <v>163</v>
      </c>
      <c r="G468" s="7" t="s">
        <v>137</v>
      </c>
      <c r="H468" s="8">
        <v>83794</v>
      </c>
      <c r="I468" s="8">
        <v>45</v>
      </c>
      <c r="J468" s="7" t="s">
        <v>13</v>
      </c>
      <c r="K468" s="7" t="s">
        <v>138</v>
      </c>
      <c r="L468" s="8">
        <v>13</v>
      </c>
      <c r="M468" s="8">
        <v>16051</v>
      </c>
      <c r="N468" s="7"/>
      <c r="O468" s="8">
        <v>0</v>
      </c>
      <c r="P468" s="7"/>
      <c r="Q468" s="8">
        <v>242</v>
      </c>
      <c r="R468" s="7"/>
      <c r="S468" s="8">
        <v>6453</v>
      </c>
      <c r="T468" s="7"/>
      <c r="U468" s="8">
        <v>0</v>
      </c>
      <c r="V468" s="7"/>
      <c r="W468" s="33">
        <v>22746</v>
      </c>
      <c r="X468" s="7"/>
      <c r="Y468" s="30">
        <v>8.6</v>
      </c>
      <c r="Z468" s="7"/>
      <c r="AA468" s="30">
        <v>0</v>
      </c>
      <c r="AB468" s="7"/>
      <c r="AC468" s="30">
        <v>0.13</v>
      </c>
      <c r="AD468" s="7"/>
      <c r="AE468" s="30">
        <v>3.4</v>
      </c>
      <c r="AF468" s="7"/>
      <c r="AG468" s="30">
        <v>0</v>
      </c>
      <c r="AI468" s="32">
        <v>12.13</v>
      </c>
      <c r="AK468" s="7" t="str">
        <f t="shared" si="7"/>
        <v>No</v>
      </c>
    </row>
    <row r="469" spans="1:37">
      <c r="A469" s="7" t="s">
        <v>606</v>
      </c>
      <c r="B469" s="7" t="s">
        <v>607</v>
      </c>
      <c r="C469" s="7" t="s">
        <v>60</v>
      </c>
      <c r="D469" s="302">
        <v>57</v>
      </c>
      <c r="E469" s="297">
        <v>57</v>
      </c>
      <c r="F469" s="7" t="s">
        <v>163</v>
      </c>
      <c r="G469" s="7" t="s">
        <v>137</v>
      </c>
      <c r="H469" s="8">
        <v>83794</v>
      </c>
      <c r="I469" s="8">
        <v>45</v>
      </c>
      <c r="J469" s="7" t="s">
        <v>6</v>
      </c>
      <c r="K469" s="7" t="s">
        <v>138</v>
      </c>
      <c r="L469" s="8">
        <v>1</v>
      </c>
      <c r="M469" s="8">
        <v>2299</v>
      </c>
      <c r="N469" s="7"/>
      <c r="O469" s="8">
        <v>0</v>
      </c>
      <c r="P469" s="7"/>
      <c r="Q469" s="8">
        <v>3</v>
      </c>
      <c r="R469" s="7"/>
      <c r="S469" s="8">
        <v>325</v>
      </c>
      <c r="T469" s="7"/>
      <c r="U469" s="8">
        <v>0</v>
      </c>
      <c r="V469" s="7"/>
      <c r="W469" s="33">
        <v>2627</v>
      </c>
      <c r="X469" s="7"/>
      <c r="Y469" s="30">
        <v>1.24</v>
      </c>
      <c r="Z469" s="7"/>
      <c r="AA469" s="30">
        <v>0</v>
      </c>
      <c r="AB469" s="7"/>
      <c r="AC469" s="30">
        <v>0.01</v>
      </c>
      <c r="AD469" s="7"/>
      <c r="AE469" s="30">
        <v>0.2</v>
      </c>
      <c r="AF469" s="7"/>
      <c r="AG469" s="30">
        <v>0</v>
      </c>
      <c r="AI469" s="32">
        <v>1.45</v>
      </c>
      <c r="AK469" s="7" t="str">
        <f t="shared" si="7"/>
        <v>No</v>
      </c>
    </row>
    <row r="470" spans="1:37">
      <c r="A470" s="7" t="s">
        <v>1053</v>
      </c>
      <c r="B470" s="7" t="s">
        <v>618</v>
      </c>
      <c r="C470" s="7" t="s">
        <v>61</v>
      </c>
      <c r="D470" s="302" t="s">
        <v>619</v>
      </c>
      <c r="E470" s="297">
        <v>30137</v>
      </c>
      <c r="F470" s="7" t="s">
        <v>142</v>
      </c>
      <c r="G470" s="7" t="s">
        <v>137</v>
      </c>
      <c r="H470" s="8">
        <v>54316</v>
      </c>
      <c r="I470" s="8">
        <v>44</v>
      </c>
      <c r="J470" s="7" t="s">
        <v>6</v>
      </c>
      <c r="K470" s="7" t="s">
        <v>138</v>
      </c>
      <c r="L470" s="8">
        <v>9</v>
      </c>
      <c r="M470" s="8">
        <v>33996</v>
      </c>
      <c r="N470" s="7"/>
      <c r="O470" s="8">
        <v>7411</v>
      </c>
      <c r="P470" s="7"/>
      <c r="Q470" s="8">
        <v>3118</v>
      </c>
      <c r="R470" s="7"/>
      <c r="S470" s="8">
        <v>16108</v>
      </c>
      <c r="T470" s="7"/>
      <c r="U470" s="8">
        <v>0</v>
      </c>
      <c r="V470" s="7"/>
      <c r="W470" s="33">
        <v>60633</v>
      </c>
      <c r="X470" s="7"/>
      <c r="Y470" s="30">
        <v>15.88</v>
      </c>
      <c r="Z470" s="7"/>
      <c r="AA470" s="30">
        <v>3.92</v>
      </c>
      <c r="AB470" s="7"/>
      <c r="AC470" s="30">
        <v>1.68</v>
      </c>
      <c r="AD470" s="7"/>
      <c r="AE470" s="30">
        <v>7</v>
      </c>
      <c r="AF470" s="7"/>
      <c r="AG470" s="30">
        <v>0</v>
      </c>
      <c r="AI470" s="32">
        <v>28.48</v>
      </c>
      <c r="AK470" s="7" t="str">
        <f t="shared" si="7"/>
        <v>No</v>
      </c>
    </row>
    <row r="471" spans="1:37">
      <c r="A471" s="7" t="s">
        <v>473</v>
      </c>
      <c r="B471" s="7" t="s">
        <v>474</v>
      </c>
      <c r="C471" s="7" t="s">
        <v>65</v>
      </c>
      <c r="D471" s="302">
        <v>4100</v>
      </c>
      <c r="E471" s="297">
        <v>40100</v>
      </c>
      <c r="F471" s="7" t="s">
        <v>142</v>
      </c>
      <c r="G471" s="7" t="s">
        <v>137</v>
      </c>
      <c r="H471" s="8">
        <v>73107</v>
      </c>
      <c r="I471" s="8">
        <v>44</v>
      </c>
      <c r="J471" s="7" t="s">
        <v>13</v>
      </c>
      <c r="K471" s="7" t="s">
        <v>138</v>
      </c>
      <c r="L471" s="8">
        <v>7</v>
      </c>
      <c r="M471" s="8">
        <v>9017</v>
      </c>
      <c r="N471" s="7"/>
      <c r="O471" s="8">
        <v>1022</v>
      </c>
      <c r="P471" s="7"/>
      <c r="Q471" s="8">
        <v>0</v>
      </c>
      <c r="R471" s="7"/>
      <c r="S471" s="8">
        <v>1140</v>
      </c>
      <c r="T471" s="7"/>
      <c r="U471" s="8">
        <v>0</v>
      </c>
      <c r="V471" s="7"/>
      <c r="W471" s="33">
        <v>11179</v>
      </c>
      <c r="X471" s="7"/>
      <c r="Y471" s="30">
        <v>4.88</v>
      </c>
      <c r="Z471" s="7"/>
      <c r="AA471" s="30">
        <v>0.55000000000000004</v>
      </c>
      <c r="AB471" s="7"/>
      <c r="AC471" s="30">
        <v>0</v>
      </c>
      <c r="AD471" s="7"/>
      <c r="AE471" s="30">
        <v>0.66</v>
      </c>
      <c r="AF471" s="7"/>
      <c r="AG471" s="30">
        <v>0</v>
      </c>
      <c r="AI471" s="32">
        <v>6.09</v>
      </c>
      <c r="AK471" s="7" t="str">
        <f t="shared" si="7"/>
        <v>No</v>
      </c>
    </row>
    <row r="472" spans="1:37">
      <c r="A472" s="7" t="s">
        <v>1054</v>
      </c>
      <c r="B472" s="7" t="s">
        <v>495</v>
      </c>
      <c r="C472" s="7" t="s">
        <v>54</v>
      </c>
      <c r="D472" s="302">
        <v>2099</v>
      </c>
      <c r="E472" s="297">
        <v>20099</v>
      </c>
      <c r="F472" s="7" t="s">
        <v>142</v>
      </c>
      <c r="G472" s="7" t="s">
        <v>137</v>
      </c>
      <c r="H472" s="8">
        <v>18351295</v>
      </c>
      <c r="I472" s="8">
        <v>44</v>
      </c>
      <c r="J472" s="7" t="s">
        <v>15</v>
      </c>
      <c r="K472" s="7" t="s">
        <v>138</v>
      </c>
      <c r="L472" s="8">
        <v>44</v>
      </c>
      <c r="M472" s="8">
        <v>217282</v>
      </c>
      <c r="N472" s="7"/>
      <c r="O472" s="8">
        <v>98769</v>
      </c>
      <c r="P472" s="7"/>
      <c r="Q472" s="8">
        <v>309594</v>
      </c>
      <c r="R472" s="7"/>
      <c r="S472" s="8">
        <v>35795</v>
      </c>
      <c r="T472" s="7"/>
      <c r="U472" s="8">
        <v>0</v>
      </c>
      <c r="V472" s="7"/>
      <c r="W472" s="33">
        <v>661440</v>
      </c>
      <c r="X472" s="7"/>
      <c r="Y472" s="30">
        <v>118</v>
      </c>
      <c r="Z472" s="7"/>
      <c r="AA472" s="30">
        <v>49</v>
      </c>
      <c r="AB472" s="7"/>
      <c r="AC472" s="30">
        <v>150</v>
      </c>
      <c r="AD472" s="7"/>
      <c r="AE472" s="30">
        <v>23</v>
      </c>
      <c r="AF472" s="7"/>
      <c r="AG472" s="30">
        <v>0</v>
      </c>
      <c r="AI472" s="32">
        <v>340</v>
      </c>
      <c r="AK472" s="7" t="str">
        <f t="shared" si="7"/>
        <v>No</v>
      </c>
    </row>
    <row r="473" spans="1:37">
      <c r="A473" s="7" t="s">
        <v>1053</v>
      </c>
      <c r="B473" s="7" t="s">
        <v>618</v>
      </c>
      <c r="C473" s="7" t="s">
        <v>61</v>
      </c>
      <c r="D473" s="302" t="s">
        <v>619</v>
      </c>
      <c r="E473" s="297">
        <v>30137</v>
      </c>
      <c r="F473" s="7" t="s">
        <v>142</v>
      </c>
      <c r="G473" s="7" t="s">
        <v>137</v>
      </c>
      <c r="H473" s="8">
        <v>54316</v>
      </c>
      <c r="I473" s="8">
        <v>44</v>
      </c>
      <c r="J473" s="7" t="s">
        <v>9</v>
      </c>
      <c r="K473" s="7" t="s">
        <v>138</v>
      </c>
      <c r="L473" s="8">
        <v>31</v>
      </c>
      <c r="M473" s="8">
        <v>19763</v>
      </c>
      <c r="N473" s="7"/>
      <c r="O473" s="8">
        <v>5823</v>
      </c>
      <c r="P473" s="7"/>
      <c r="Q473" s="8">
        <v>2450</v>
      </c>
      <c r="R473" s="7"/>
      <c r="S473" s="8">
        <v>18169</v>
      </c>
      <c r="T473" s="7"/>
      <c r="U473" s="8">
        <v>0</v>
      </c>
      <c r="V473" s="7"/>
      <c r="W473" s="33">
        <v>46205</v>
      </c>
      <c r="X473" s="7"/>
      <c r="Y473" s="30">
        <v>9.7200000000000006</v>
      </c>
      <c r="Z473" s="7"/>
      <c r="AA473" s="30">
        <v>3.08</v>
      </c>
      <c r="AB473" s="7"/>
      <c r="AC473" s="30">
        <v>1.32</v>
      </c>
      <c r="AD473" s="7"/>
      <c r="AE473" s="30">
        <v>11</v>
      </c>
      <c r="AF473" s="7"/>
      <c r="AG473" s="30">
        <v>0</v>
      </c>
      <c r="AI473" s="32">
        <v>25.12</v>
      </c>
      <c r="AK473" s="7" t="str">
        <f t="shared" si="7"/>
        <v>No</v>
      </c>
    </row>
    <row r="474" spans="1:37">
      <c r="A474" s="7" t="s">
        <v>473</v>
      </c>
      <c r="B474" s="7" t="s">
        <v>474</v>
      </c>
      <c r="C474" s="7" t="s">
        <v>65</v>
      </c>
      <c r="D474" s="302">
        <v>4100</v>
      </c>
      <c r="E474" s="297">
        <v>40100</v>
      </c>
      <c r="F474" s="7" t="s">
        <v>142</v>
      </c>
      <c r="G474" s="7" t="s">
        <v>137</v>
      </c>
      <c r="H474" s="8">
        <v>73107</v>
      </c>
      <c r="I474" s="8">
        <v>44</v>
      </c>
      <c r="J474" s="7" t="s">
        <v>9</v>
      </c>
      <c r="K474" s="7" t="s">
        <v>138</v>
      </c>
      <c r="L474" s="8">
        <v>26</v>
      </c>
      <c r="M474" s="8">
        <v>12288</v>
      </c>
      <c r="N474" s="7"/>
      <c r="O474" s="8">
        <v>2694</v>
      </c>
      <c r="P474" s="7"/>
      <c r="Q474" s="8">
        <v>0</v>
      </c>
      <c r="R474" s="7"/>
      <c r="S474" s="8">
        <v>3004</v>
      </c>
      <c r="T474" s="7"/>
      <c r="U474" s="8">
        <v>0</v>
      </c>
      <c r="V474" s="7"/>
      <c r="W474" s="33">
        <v>17986</v>
      </c>
      <c r="X474" s="7"/>
      <c r="Y474" s="30">
        <v>7.32</v>
      </c>
      <c r="Z474" s="7"/>
      <c r="AA474" s="30">
        <v>1.45</v>
      </c>
      <c r="AB474" s="7"/>
      <c r="AC474" s="30">
        <v>0</v>
      </c>
      <c r="AD474" s="7"/>
      <c r="AE474" s="30">
        <v>1.74</v>
      </c>
      <c r="AF474" s="7"/>
      <c r="AG474" s="30">
        <v>0</v>
      </c>
      <c r="AI474" s="32">
        <v>10.51</v>
      </c>
      <c r="AK474" s="7" t="str">
        <f t="shared" si="7"/>
        <v>No</v>
      </c>
    </row>
    <row r="475" spans="1:37">
      <c r="A475" s="7" t="s">
        <v>1055</v>
      </c>
      <c r="B475" s="7" t="s">
        <v>475</v>
      </c>
      <c r="C475" s="7" t="s">
        <v>26</v>
      </c>
      <c r="D475" s="302">
        <v>4026</v>
      </c>
      <c r="E475" s="297">
        <v>40026</v>
      </c>
      <c r="F475" s="7" t="s">
        <v>140</v>
      </c>
      <c r="G475" s="7" t="s">
        <v>137</v>
      </c>
      <c r="H475" s="8">
        <v>643260</v>
      </c>
      <c r="I475" s="8">
        <v>44</v>
      </c>
      <c r="J475" s="7" t="s">
        <v>6</v>
      </c>
      <c r="K475" s="7" t="s">
        <v>138</v>
      </c>
      <c r="L475" s="8">
        <v>22</v>
      </c>
      <c r="M475" s="8">
        <v>166471</v>
      </c>
      <c r="N475" s="7"/>
      <c r="O475" s="8">
        <v>7812</v>
      </c>
      <c r="P475" s="7"/>
      <c r="Q475" s="8">
        <v>1796</v>
      </c>
      <c r="R475" s="7"/>
      <c r="S475" s="8">
        <v>16187</v>
      </c>
      <c r="T475" s="7"/>
      <c r="U475" s="8">
        <v>0</v>
      </c>
      <c r="V475" s="7"/>
      <c r="W475" s="33">
        <v>192266</v>
      </c>
      <c r="X475" s="7"/>
      <c r="Y475" s="30">
        <v>74</v>
      </c>
      <c r="Z475" s="7"/>
      <c r="AA475" s="30">
        <v>5</v>
      </c>
      <c r="AB475" s="7"/>
      <c r="AC475" s="30">
        <v>1</v>
      </c>
      <c r="AD475" s="7"/>
      <c r="AE475" s="30">
        <v>9.23</v>
      </c>
      <c r="AF475" s="7"/>
      <c r="AG475" s="30">
        <v>0</v>
      </c>
      <c r="AI475" s="32">
        <v>89.23</v>
      </c>
      <c r="AK475" s="7" t="str">
        <f t="shared" si="7"/>
        <v>No</v>
      </c>
    </row>
    <row r="476" spans="1:37">
      <c r="A476" s="7" t="s">
        <v>1055</v>
      </c>
      <c r="B476" s="7" t="s">
        <v>475</v>
      </c>
      <c r="C476" s="7" t="s">
        <v>26</v>
      </c>
      <c r="D476" s="302">
        <v>4026</v>
      </c>
      <c r="E476" s="297">
        <v>40026</v>
      </c>
      <c r="F476" s="7" t="s">
        <v>140</v>
      </c>
      <c r="G476" s="7" t="s">
        <v>137</v>
      </c>
      <c r="H476" s="8">
        <v>643260</v>
      </c>
      <c r="I476" s="8">
        <v>44</v>
      </c>
      <c r="J476" s="7" t="s">
        <v>9</v>
      </c>
      <c r="K476" s="7" t="s">
        <v>138</v>
      </c>
      <c r="L476" s="8">
        <v>22</v>
      </c>
      <c r="M476" s="8">
        <v>91241</v>
      </c>
      <c r="N476" s="7"/>
      <c r="O476" s="8">
        <v>2470</v>
      </c>
      <c r="P476" s="7"/>
      <c r="Q476" s="8">
        <v>0</v>
      </c>
      <c r="R476" s="7"/>
      <c r="S476" s="8">
        <v>4851</v>
      </c>
      <c r="T476" s="7"/>
      <c r="U476" s="8">
        <v>0</v>
      </c>
      <c r="V476" s="7"/>
      <c r="W476" s="33">
        <v>98562</v>
      </c>
      <c r="X476" s="7"/>
      <c r="Y476" s="30">
        <v>45</v>
      </c>
      <c r="Z476" s="7"/>
      <c r="AA476" s="30">
        <v>1</v>
      </c>
      <c r="AB476" s="7"/>
      <c r="AC476" s="30">
        <v>0</v>
      </c>
      <c r="AD476" s="7"/>
      <c r="AE476" s="30">
        <v>2.77</v>
      </c>
      <c r="AF476" s="7"/>
      <c r="AG476" s="30">
        <v>0</v>
      </c>
      <c r="AI476" s="32">
        <v>48.77</v>
      </c>
      <c r="AK476" s="7" t="str">
        <f t="shared" si="7"/>
        <v>No</v>
      </c>
    </row>
    <row r="477" spans="1:37">
      <c r="A477" s="7" t="s">
        <v>1056</v>
      </c>
      <c r="B477" s="7" t="s">
        <v>549</v>
      </c>
      <c r="C477" s="7" t="s">
        <v>44</v>
      </c>
      <c r="D477" s="302">
        <v>4006</v>
      </c>
      <c r="E477" s="297">
        <v>40006</v>
      </c>
      <c r="F477" s="7" t="s">
        <v>142</v>
      </c>
      <c r="G477" s="7" t="s">
        <v>137</v>
      </c>
      <c r="H477" s="8">
        <v>219957</v>
      </c>
      <c r="I477" s="8">
        <v>44</v>
      </c>
      <c r="J477" s="7" t="s">
        <v>7</v>
      </c>
      <c r="K477" s="7" t="s">
        <v>138</v>
      </c>
      <c r="L477" s="8">
        <v>2</v>
      </c>
      <c r="M477" s="8">
        <v>0</v>
      </c>
      <c r="N477" s="7"/>
      <c r="O477" s="8">
        <v>0</v>
      </c>
      <c r="P477" s="7"/>
      <c r="Q477" s="8">
        <v>58</v>
      </c>
      <c r="R477" s="7"/>
      <c r="S477" s="8">
        <v>83</v>
      </c>
      <c r="T477" s="7"/>
      <c r="U477" s="8">
        <v>0</v>
      </c>
      <c r="V477" s="7"/>
      <c r="W477" s="33">
        <v>141</v>
      </c>
      <c r="X477" s="7"/>
      <c r="Y477" s="30">
        <v>0</v>
      </c>
      <c r="Z477" s="7"/>
      <c r="AA477" s="30">
        <v>0</v>
      </c>
      <c r="AB477" s="7"/>
      <c r="AC477" s="30">
        <v>0.02</v>
      </c>
      <c r="AD477" s="7"/>
      <c r="AE477" s="30">
        <v>0.03</v>
      </c>
      <c r="AF477" s="7"/>
      <c r="AG477" s="30">
        <v>0</v>
      </c>
      <c r="AI477" s="32">
        <v>0.05</v>
      </c>
      <c r="AK477" s="7" t="str">
        <f t="shared" si="7"/>
        <v>No</v>
      </c>
    </row>
    <row r="478" spans="1:37">
      <c r="A478" s="7" t="s">
        <v>1056</v>
      </c>
      <c r="B478" s="7" t="s">
        <v>549</v>
      </c>
      <c r="C478" s="7" t="s">
        <v>44</v>
      </c>
      <c r="D478" s="302">
        <v>4006</v>
      </c>
      <c r="E478" s="297">
        <v>40006</v>
      </c>
      <c r="F478" s="7" t="s">
        <v>142</v>
      </c>
      <c r="G478" s="7" t="s">
        <v>137</v>
      </c>
      <c r="H478" s="8">
        <v>219957</v>
      </c>
      <c r="I478" s="8">
        <v>44</v>
      </c>
      <c r="J478" s="7" t="s">
        <v>9</v>
      </c>
      <c r="K478" s="7" t="s">
        <v>138</v>
      </c>
      <c r="L478" s="8">
        <v>17</v>
      </c>
      <c r="M478" s="8">
        <v>19876</v>
      </c>
      <c r="N478" s="7"/>
      <c r="O478" s="8">
        <v>0</v>
      </c>
      <c r="P478" s="7"/>
      <c r="Q478" s="8">
        <v>250</v>
      </c>
      <c r="R478" s="7"/>
      <c r="S478" s="8">
        <v>4979</v>
      </c>
      <c r="T478" s="7"/>
      <c r="U478" s="8">
        <v>0</v>
      </c>
      <c r="V478" s="7"/>
      <c r="W478" s="33">
        <v>25105</v>
      </c>
      <c r="X478" s="7"/>
      <c r="Y478" s="30">
        <v>11</v>
      </c>
      <c r="Z478" s="7"/>
      <c r="AA478" s="30">
        <v>0</v>
      </c>
      <c r="AB478" s="7"/>
      <c r="AC478" s="30">
        <v>0.12</v>
      </c>
      <c r="AD478" s="7"/>
      <c r="AE478" s="30">
        <v>3</v>
      </c>
      <c r="AF478" s="7"/>
      <c r="AG478" s="30">
        <v>0</v>
      </c>
      <c r="AI478" s="32">
        <v>14.12</v>
      </c>
      <c r="AK478" s="7" t="str">
        <f t="shared" si="7"/>
        <v>No</v>
      </c>
    </row>
    <row r="479" spans="1:37">
      <c r="A479" s="7" t="s">
        <v>1057</v>
      </c>
      <c r="B479" s="7" t="s">
        <v>323</v>
      </c>
      <c r="C479" s="7" t="s">
        <v>68</v>
      </c>
      <c r="D479" s="302">
        <v>6041</v>
      </c>
      <c r="E479" s="297">
        <v>60041</v>
      </c>
      <c r="F479" s="7" t="s">
        <v>140</v>
      </c>
      <c r="G479" s="7" t="s">
        <v>137</v>
      </c>
      <c r="H479" s="8">
        <v>5121892</v>
      </c>
      <c r="I479" s="8">
        <v>44</v>
      </c>
      <c r="J479" s="7" t="s">
        <v>9</v>
      </c>
      <c r="K479" s="7" t="s">
        <v>138</v>
      </c>
      <c r="L479" s="8">
        <v>14</v>
      </c>
      <c r="M479" s="8">
        <v>51466</v>
      </c>
      <c r="N479" s="7"/>
      <c r="O479" s="8">
        <v>0</v>
      </c>
      <c r="P479" s="7"/>
      <c r="Q479" s="8">
        <v>0</v>
      </c>
      <c r="R479" s="7"/>
      <c r="S479" s="8">
        <v>4202</v>
      </c>
      <c r="T479" s="7"/>
      <c r="U479" s="8">
        <v>0</v>
      </c>
      <c r="V479" s="7"/>
      <c r="W479" s="33">
        <v>55668</v>
      </c>
      <c r="X479" s="7"/>
      <c r="Y479" s="30">
        <v>30</v>
      </c>
      <c r="Z479" s="7"/>
      <c r="AA479" s="30">
        <v>0</v>
      </c>
      <c r="AB479" s="7"/>
      <c r="AC479" s="30">
        <v>0</v>
      </c>
      <c r="AD479" s="7"/>
      <c r="AE479" s="30">
        <v>2</v>
      </c>
      <c r="AF479" s="7"/>
      <c r="AG479" s="30">
        <v>0</v>
      </c>
      <c r="AI479" s="32">
        <v>32</v>
      </c>
      <c r="AK479" s="7" t="str">
        <f t="shared" si="7"/>
        <v>No</v>
      </c>
    </row>
    <row r="480" spans="1:37">
      <c r="A480" s="7" t="s">
        <v>473</v>
      </c>
      <c r="B480" s="7" t="s">
        <v>474</v>
      </c>
      <c r="C480" s="7" t="s">
        <v>65</v>
      </c>
      <c r="D480" s="302">
        <v>4100</v>
      </c>
      <c r="E480" s="297">
        <v>40100</v>
      </c>
      <c r="F480" s="7" t="s">
        <v>142</v>
      </c>
      <c r="G480" s="7" t="s">
        <v>137</v>
      </c>
      <c r="H480" s="8">
        <v>73107</v>
      </c>
      <c r="I480" s="8">
        <v>44</v>
      </c>
      <c r="J480" s="7" t="s">
        <v>6</v>
      </c>
      <c r="K480" s="7" t="s">
        <v>138</v>
      </c>
      <c r="L480" s="8">
        <v>11</v>
      </c>
      <c r="M480" s="8">
        <v>22972</v>
      </c>
      <c r="N480" s="7"/>
      <c r="O480" s="8">
        <v>5575</v>
      </c>
      <c r="P480" s="7"/>
      <c r="Q480" s="8">
        <v>0</v>
      </c>
      <c r="R480" s="7"/>
      <c r="S480" s="8">
        <v>6216</v>
      </c>
      <c r="T480" s="7"/>
      <c r="U480" s="8">
        <v>0</v>
      </c>
      <c r="V480" s="7"/>
      <c r="W480" s="33">
        <v>34763</v>
      </c>
      <c r="X480" s="7"/>
      <c r="Y480" s="30">
        <v>12.8</v>
      </c>
      <c r="Z480" s="7"/>
      <c r="AA480" s="30">
        <v>3</v>
      </c>
      <c r="AB480" s="7"/>
      <c r="AC480" s="30">
        <v>0</v>
      </c>
      <c r="AD480" s="7"/>
      <c r="AE480" s="30">
        <v>3.6</v>
      </c>
      <c r="AF480" s="7"/>
      <c r="AG480" s="30">
        <v>0</v>
      </c>
      <c r="AI480" s="32">
        <v>19.399999999999999</v>
      </c>
      <c r="AK480" s="7" t="str">
        <f t="shared" si="7"/>
        <v>No</v>
      </c>
    </row>
    <row r="481" spans="1:37">
      <c r="A481" s="7" t="s">
        <v>1058</v>
      </c>
      <c r="B481" s="7" t="s">
        <v>152</v>
      </c>
      <c r="C481" s="7" t="s">
        <v>57</v>
      </c>
      <c r="D481" s="302">
        <v>5166</v>
      </c>
      <c r="E481" s="297">
        <v>50166</v>
      </c>
      <c r="F481" s="7" t="s">
        <v>140</v>
      </c>
      <c r="G481" s="7" t="s">
        <v>137</v>
      </c>
      <c r="H481" s="8">
        <v>1624827</v>
      </c>
      <c r="I481" s="8">
        <v>43</v>
      </c>
      <c r="J481" s="7" t="s">
        <v>6</v>
      </c>
      <c r="K481" s="7" t="s">
        <v>138</v>
      </c>
      <c r="L481" s="8">
        <v>8</v>
      </c>
      <c r="M481" s="8">
        <v>16406</v>
      </c>
      <c r="N481" s="7"/>
      <c r="O481" s="8">
        <v>0</v>
      </c>
      <c r="P481" s="7"/>
      <c r="Q481" s="8">
        <v>0</v>
      </c>
      <c r="R481" s="7"/>
      <c r="S481" s="8">
        <v>1293</v>
      </c>
      <c r="T481" s="7"/>
      <c r="U481" s="8">
        <v>0</v>
      </c>
      <c r="V481" s="7"/>
      <c r="W481" s="33">
        <v>17699</v>
      </c>
      <c r="X481" s="7"/>
      <c r="Y481" s="30">
        <v>11</v>
      </c>
      <c r="Z481" s="7"/>
      <c r="AA481" s="30">
        <v>0</v>
      </c>
      <c r="AB481" s="7"/>
      <c r="AC481" s="30">
        <v>0</v>
      </c>
      <c r="AD481" s="7"/>
      <c r="AE481" s="30">
        <v>1</v>
      </c>
      <c r="AF481" s="7"/>
      <c r="AG481" s="30">
        <v>0</v>
      </c>
      <c r="AI481" s="32">
        <v>12</v>
      </c>
      <c r="AK481" s="7" t="str">
        <f t="shared" si="7"/>
        <v>No</v>
      </c>
    </row>
    <row r="482" spans="1:37">
      <c r="A482" s="7" t="s">
        <v>558</v>
      </c>
      <c r="B482" s="7" t="s">
        <v>169</v>
      </c>
      <c r="C482" s="7" t="s">
        <v>39</v>
      </c>
      <c r="D482" s="302">
        <v>5158</v>
      </c>
      <c r="E482" s="297">
        <v>50158</v>
      </c>
      <c r="F482" s="7" t="s">
        <v>96</v>
      </c>
      <c r="G482" s="7" t="s">
        <v>137</v>
      </c>
      <c r="H482" s="8">
        <v>306022</v>
      </c>
      <c r="I482" s="8">
        <v>43</v>
      </c>
      <c r="J482" s="7" t="s">
        <v>6</v>
      </c>
      <c r="K482" s="7" t="s">
        <v>138</v>
      </c>
      <c r="L482" s="8">
        <v>43</v>
      </c>
      <c r="M482" s="8">
        <v>158331</v>
      </c>
      <c r="N482" s="7"/>
      <c r="O482" s="8">
        <v>21544</v>
      </c>
      <c r="P482" s="7"/>
      <c r="Q482" s="8">
        <v>0</v>
      </c>
      <c r="R482" s="7"/>
      <c r="S482" s="8">
        <v>4657</v>
      </c>
      <c r="T482" s="7"/>
      <c r="U482" s="8">
        <v>0</v>
      </c>
      <c r="V482" s="7"/>
      <c r="W482" s="33">
        <v>184532</v>
      </c>
      <c r="X482" s="7"/>
      <c r="Y482" s="30">
        <v>77.400000000000006</v>
      </c>
      <c r="Z482" s="7"/>
      <c r="AA482" s="30">
        <v>11.4</v>
      </c>
      <c r="AB482" s="7"/>
      <c r="AC482" s="30">
        <v>0</v>
      </c>
      <c r="AD482" s="7"/>
      <c r="AE482" s="30">
        <v>2.7</v>
      </c>
      <c r="AF482" s="7"/>
      <c r="AG482" s="30">
        <v>0</v>
      </c>
      <c r="AI482" s="32">
        <v>91.5</v>
      </c>
      <c r="AK482" s="7" t="str">
        <f t="shared" si="7"/>
        <v>No</v>
      </c>
    </row>
    <row r="483" spans="1:37">
      <c r="A483" s="7" t="s">
        <v>105</v>
      </c>
      <c r="B483" s="7" t="s">
        <v>608</v>
      </c>
      <c r="C483" s="7" t="s">
        <v>78</v>
      </c>
      <c r="D483" s="302">
        <v>3107</v>
      </c>
      <c r="E483" s="297">
        <v>30107</v>
      </c>
      <c r="F483" s="7" t="s">
        <v>96</v>
      </c>
      <c r="G483" s="7" t="s">
        <v>137</v>
      </c>
      <c r="H483" s="8">
        <v>70350</v>
      </c>
      <c r="I483" s="8">
        <v>43</v>
      </c>
      <c r="J483" s="7" t="s">
        <v>27</v>
      </c>
      <c r="K483" s="7" t="s">
        <v>138</v>
      </c>
      <c r="L483" s="8">
        <v>43</v>
      </c>
      <c r="M483" s="8">
        <v>15696</v>
      </c>
      <c r="N483" s="7"/>
      <c r="O483" s="8">
        <v>35572</v>
      </c>
      <c r="P483" s="7"/>
      <c r="Q483" s="8">
        <v>10251</v>
      </c>
      <c r="R483" s="7"/>
      <c r="S483" s="8">
        <v>15231</v>
      </c>
      <c r="T483" s="7"/>
      <c r="U483" s="8">
        <v>0</v>
      </c>
      <c r="V483" s="7"/>
      <c r="W483" s="33">
        <v>76750</v>
      </c>
      <c r="X483" s="7"/>
      <c r="Y483" s="30">
        <v>8</v>
      </c>
      <c r="Z483" s="7"/>
      <c r="AA483" s="30">
        <v>18</v>
      </c>
      <c r="AB483" s="7"/>
      <c r="AC483" s="30">
        <v>5</v>
      </c>
      <c r="AD483" s="7"/>
      <c r="AE483" s="30">
        <v>8</v>
      </c>
      <c r="AF483" s="7"/>
      <c r="AG483" s="30">
        <v>0</v>
      </c>
      <c r="AI483" s="32">
        <v>39</v>
      </c>
      <c r="AK483" s="7" t="str">
        <f t="shared" si="7"/>
        <v>No</v>
      </c>
    </row>
    <row r="484" spans="1:37">
      <c r="A484" s="7" t="s">
        <v>1058</v>
      </c>
      <c r="B484" s="7" t="s">
        <v>152</v>
      </c>
      <c r="C484" s="7" t="s">
        <v>57</v>
      </c>
      <c r="D484" s="302">
        <v>5166</v>
      </c>
      <c r="E484" s="297">
        <v>50166</v>
      </c>
      <c r="F484" s="7" t="s">
        <v>140</v>
      </c>
      <c r="G484" s="7" t="s">
        <v>137</v>
      </c>
      <c r="H484" s="8">
        <v>1624827</v>
      </c>
      <c r="I484" s="8">
        <v>43</v>
      </c>
      <c r="J484" s="7" t="s">
        <v>9</v>
      </c>
      <c r="K484" s="7" t="s">
        <v>138</v>
      </c>
      <c r="L484" s="8">
        <v>16</v>
      </c>
      <c r="M484" s="8">
        <v>32424</v>
      </c>
      <c r="N484" s="7"/>
      <c r="O484" s="8">
        <v>0</v>
      </c>
      <c r="P484" s="7"/>
      <c r="Q484" s="8">
        <v>0</v>
      </c>
      <c r="R484" s="7"/>
      <c r="S484" s="8">
        <v>2557</v>
      </c>
      <c r="T484" s="7"/>
      <c r="U484" s="8">
        <v>0</v>
      </c>
      <c r="V484" s="7"/>
      <c r="W484" s="33">
        <v>34981</v>
      </c>
      <c r="X484" s="7"/>
      <c r="Y484" s="30">
        <v>18</v>
      </c>
      <c r="Z484" s="7"/>
      <c r="AA484" s="30">
        <v>0</v>
      </c>
      <c r="AB484" s="7"/>
      <c r="AC484" s="30">
        <v>0</v>
      </c>
      <c r="AD484" s="7"/>
      <c r="AE484" s="30">
        <v>1</v>
      </c>
      <c r="AF484" s="7"/>
      <c r="AG484" s="30">
        <v>0</v>
      </c>
      <c r="AI484" s="32">
        <v>19</v>
      </c>
      <c r="AK484" s="7" t="str">
        <f t="shared" si="7"/>
        <v>No</v>
      </c>
    </row>
    <row r="485" spans="1:37">
      <c r="A485" s="7" t="s">
        <v>1059</v>
      </c>
      <c r="B485" s="7" t="s">
        <v>326</v>
      </c>
      <c r="C485" s="7" t="s">
        <v>22</v>
      </c>
      <c r="D485" s="302">
        <v>1051</v>
      </c>
      <c r="E485" s="297">
        <v>10051</v>
      </c>
      <c r="F485" s="7" t="s">
        <v>142</v>
      </c>
      <c r="G485" s="7" t="s">
        <v>137</v>
      </c>
      <c r="H485" s="8">
        <v>168136</v>
      </c>
      <c r="I485" s="8">
        <v>42</v>
      </c>
      <c r="J485" s="7" t="s">
        <v>6</v>
      </c>
      <c r="K485" s="7" t="s">
        <v>138</v>
      </c>
      <c r="L485" s="8">
        <v>28</v>
      </c>
      <c r="M485" s="8">
        <v>101035</v>
      </c>
      <c r="N485" s="7"/>
      <c r="O485" s="8">
        <v>16625</v>
      </c>
      <c r="P485" s="7"/>
      <c r="Q485" s="8">
        <v>0</v>
      </c>
      <c r="R485" s="7"/>
      <c r="S485" s="8">
        <v>12478</v>
      </c>
      <c r="T485" s="7"/>
      <c r="U485" s="8">
        <v>0</v>
      </c>
      <c r="V485" s="7"/>
      <c r="W485" s="33">
        <v>130138</v>
      </c>
      <c r="X485" s="7"/>
      <c r="Y485" s="30">
        <v>47.5</v>
      </c>
      <c r="Z485" s="7"/>
      <c r="AA485" s="30">
        <v>8</v>
      </c>
      <c r="AB485" s="7"/>
      <c r="AC485" s="30">
        <v>0</v>
      </c>
      <c r="AD485" s="7"/>
      <c r="AE485" s="30">
        <v>6</v>
      </c>
      <c r="AF485" s="7"/>
      <c r="AG485" s="30">
        <v>0</v>
      </c>
      <c r="AI485" s="32">
        <v>61.5</v>
      </c>
      <c r="AK485" s="7" t="str">
        <f t="shared" si="7"/>
        <v>No</v>
      </c>
    </row>
    <row r="486" spans="1:37">
      <c r="A486" s="7" t="s">
        <v>1059</v>
      </c>
      <c r="B486" s="7" t="s">
        <v>326</v>
      </c>
      <c r="C486" s="7" t="s">
        <v>22</v>
      </c>
      <c r="D486" s="302">
        <v>1051</v>
      </c>
      <c r="E486" s="297">
        <v>10051</v>
      </c>
      <c r="F486" s="7" t="s">
        <v>142</v>
      </c>
      <c r="G486" s="7" t="s">
        <v>137</v>
      </c>
      <c r="H486" s="8">
        <v>168136</v>
      </c>
      <c r="I486" s="8">
        <v>42</v>
      </c>
      <c r="J486" s="7" t="s">
        <v>9</v>
      </c>
      <c r="K486" s="7" t="s">
        <v>138</v>
      </c>
      <c r="L486" s="8">
        <v>14</v>
      </c>
      <c r="M486" s="8">
        <v>42046</v>
      </c>
      <c r="N486" s="7"/>
      <c r="O486" s="8">
        <v>1981</v>
      </c>
      <c r="P486" s="7"/>
      <c r="Q486" s="8">
        <v>0</v>
      </c>
      <c r="R486" s="7"/>
      <c r="S486" s="8">
        <v>4513</v>
      </c>
      <c r="T486" s="7"/>
      <c r="U486" s="8">
        <v>0</v>
      </c>
      <c r="V486" s="7"/>
      <c r="W486" s="33">
        <v>48540</v>
      </c>
      <c r="X486" s="7"/>
      <c r="Y486" s="30">
        <v>22</v>
      </c>
      <c r="Z486" s="7"/>
      <c r="AA486" s="30">
        <v>1.5</v>
      </c>
      <c r="AB486" s="7"/>
      <c r="AC486" s="30">
        <v>0</v>
      </c>
      <c r="AD486" s="7"/>
      <c r="AE486" s="30">
        <v>3</v>
      </c>
      <c r="AF486" s="7"/>
      <c r="AG486" s="30">
        <v>0</v>
      </c>
      <c r="AI486" s="32">
        <v>26.5</v>
      </c>
      <c r="AK486" s="7" t="str">
        <f t="shared" si="7"/>
        <v>No</v>
      </c>
    </row>
    <row r="487" spans="1:37">
      <c r="A487" s="7" t="s">
        <v>1060</v>
      </c>
      <c r="B487" s="7" t="s">
        <v>542</v>
      </c>
      <c r="C487" s="7" t="s">
        <v>77</v>
      </c>
      <c r="D487" s="302">
        <v>5096</v>
      </c>
      <c r="E487" s="297">
        <v>50096</v>
      </c>
      <c r="F487" s="7" t="s">
        <v>140</v>
      </c>
      <c r="G487" s="7" t="s">
        <v>137</v>
      </c>
      <c r="H487" s="8">
        <v>1376476</v>
      </c>
      <c r="I487" s="8">
        <v>41</v>
      </c>
      <c r="J487" s="7" t="s">
        <v>9</v>
      </c>
      <c r="K487" s="7" t="s">
        <v>138</v>
      </c>
      <c r="L487" s="8">
        <v>5</v>
      </c>
      <c r="M487" s="8">
        <v>7426</v>
      </c>
      <c r="N487" s="7"/>
      <c r="O487" s="8">
        <v>919</v>
      </c>
      <c r="P487" s="7"/>
      <c r="Q487" s="8">
        <v>173</v>
      </c>
      <c r="R487" s="7"/>
      <c r="S487" s="8">
        <v>968</v>
      </c>
      <c r="T487" s="7"/>
      <c r="U487" s="8">
        <v>0</v>
      </c>
      <c r="V487" s="7"/>
      <c r="W487" s="33">
        <v>9486</v>
      </c>
      <c r="X487" s="7"/>
      <c r="Y487" s="30">
        <v>4.0999999999999996</v>
      </c>
      <c r="Z487" s="7"/>
      <c r="AA487" s="30">
        <v>0.5</v>
      </c>
      <c r="AB487" s="7"/>
      <c r="AC487" s="30">
        <v>0.1</v>
      </c>
      <c r="AD487" s="7"/>
      <c r="AE487" s="30">
        <v>0.5</v>
      </c>
      <c r="AF487" s="7"/>
      <c r="AG487" s="30">
        <v>0</v>
      </c>
      <c r="AI487" s="32">
        <v>5.2</v>
      </c>
      <c r="AK487" s="7" t="str">
        <f t="shared" si="7"/>
        <v>No</v>
      </c>
    </row>
    <row r="488" spans="1:37">
      <c r="A488" s="7" t="s">
        <v>422</v>
      </c>
      <c r="B488" s="7" t="s">
        <v>419</v>
      </c>
      <c r="C488" s="7" t="s">
        <v>48</v>
      </c>
      <c r="D488" s="302">
        <v>2166</v>
      </c>
      <c r="E488" s="297">
        <v>20166</v>
      </c>
      <c r="F488" s="7" t="s">
        <v>149</v>
      </c>
      <c r="G488" s="7" t="s">
        <v>137</v>
      </c>
      <c r="H488" s="8">
        <v>18351295</v>
      </c>
      <c r="I488" s="8">
        <v>41</v>
      </c>
      <c r="J488" s="7" t="s">
        <v>6</v>
      </c>
      <c r="K488" s="7" t="s">
        <v>138</v>
      </c>
      <c r="L488" s="8">
        <v>41</v>
      </c>
      <c r="M488" s="8">
        <v>196286</v>
      </c>
      <c r="N488" s="7"/>
      <c r="O488" s="8">
        <v>30271</v>
      </c>
      <c r="P488" s="7"/>
      <c r="Q488" s="8">
        <v>6063</v>
      </c>
      <c r="R488" s="7"/>
      <c r="S488" s="8">
        <v>6482</v>
      </c>
      <c r="T488" s="7"/>
      <c r="U488" s="8">
        <v>0</v>
      </c>
      <c r="V488" s="7"/>
      <c r="W488" s="33">
        <v>239102</v>
      </c>
      <c r="X488" s="7"/>
      <c r="Y488" s="30">
        <v>92</v>
      </c>
      <c r="Z488" s="7"/>
      <c r="AA488" s="30">
        <v>11</v>
      </c>
      <c r="AB488" s="7"/>
      <c r="AC488" s="30">
        <v>3</v>
      </c>
      <c r="AD488" s="7"/>
      <c r="AE488" s="30">
        <v>3</v>
      </c>
      <c r="AF488" s="7"/>
      <c r="AG488" s="30">
        <v>0</v>
      </c>
      <c r="AI488" s="32">
        <v>109</v>
      </c>
      <c r="AK488" s="7" t="str">
        <f t="shared" si="7"/>
        <v>No</v>
      </c>
    </row>
    <row r="489" spans="1:37">
      <c r="A489" s="7" t="s">
        <v>1060</v>
      </c>
      <c r="B489" s="7" t="s">
        <v>542</v>
      </c>
      <c r="C489" s="7" t="s">
        <v>77</v>
      </c>
      <c r="D489" s="302">
        <v>5096</v>
      </c>
      <c r="E489" s="297">
        <v>50096</v>
      </c>
      <c r="F489" s="7" t="s">
        <v>140</v>
      </c>
      <c r="G489" s="7" t="s">
        <v>137</v>
      </c>
      <c r="H489" s="8">
        <v>1376476</v>
      </c>
      <c r="I489" s="8">
        <v>41</v>
      </c>
      <c r="J489" s="7" t="s">
        <v>6</v>
      </c>
      <c r="K489" s="7" t="s">
        <v>138</v>
      </c>
      <c r="L489" s="8">
        <v>21</v>
      </c>
      <c r="M489" s="8">
        <v>63967</v>
      </c>
      <c r="N489" s="7"/>
      <c r="O489" s="8">
        <v>10431</v>
      </c>
      <c r="P489" s="7"/>
      <c r="Q489" s="8">
        <v>1792</v>
      </c>
      <c r="R489" s="7"/>
      <c r="S489" s="8">
        <v>9727</v>
      </c>
      <c r="T489" s="7"/>
      <c r="U489" s="8">
        <v>375</v>
      </c>
      <c r="V489" s="7"/>
      <c r="W489" s="33">
        <v>86292</v>
      </c>
      <c r="X489" s="7"/>
      <c r="Y489" s="30">
        <v>33</v>
      </c>
      <c r="Z489" s="7"/>
      <c r="AA489" s="30">
        <v>5.6</v>
      </c>
      <c r="AB489" s="7"/>
      <c r="AC489" s="30">
        <v>1</v>
      </c>
      <c r="AD489" s="7"/>
      <c r="AE489" s="30">
        <v>4.9000000000000004</v>
      </c>
      <c r="AF489" s="7"/>
      <c r="AG489" s="30">
        <v>0.2</v>
      </c>
      <c r="AI489" s="32">
        <v>44.7</v>
      </c>
      <c r="AK489" s="7" t="str">
        <f t="shared" si="7"/>
        <v>No</v>
      </c>
    </row>
    <row r="490" spans="1:37">
      <c r="A490" s="7" t="s">
        <v>453</v>
      </c>
      <c r="B490" s="7" t="s">
        <v>454</v>
      </c>
      <c r="C490" s="7" t="s">
        <v>60</v>
      </c>
      <c r="D490" s="302">
        <v>34</v>
      </c>
      <c r="E490" s="297">
        <v>34</v>
      </c>
      <c r="F490" s="7" t="s">
        <v>142</v>
      </c>
      <c r="G490" s="7" t="s">
        <v>137</v>
      </c>
      <c r="H490" s="8">
        <v>154081</v>
      </c>
      <c r="I490" s="8">
        <v>41</v>
      </c>
      <c r="J490" s="7" t="s">
        <v>6</v>
      </c>
      <c r="K490" s="7" t="s">
        <v>138</v>
      </c>
      <c r="L490" s="8">
        <v>20</v>
      </c>
      <c r="M490" s="8">
        <v>89995</v>
      </c>
      <c r="N490" s="7"/>
      <c r="O490" s="8">
        <v>14720</v>
      </c>
      <c r="P490" s="7"/>
      <c r="Q490" s="8">
        <v>2120</v>
      </c>
      <c r="R490" s="7"/>
      <c r="S490" s="8">
        <v>55129</v>
      </c>
      <c r="T490" s="7"/>
      <c r="U490" s="8">
        <v>0</v>
      </c>
      <c r="V490" s="7"/>
      <c r="W490" s="33">
        <v>161964</v>
      </c>
      <c r="X490" s="7"/>
      <c r="Y490" s="30">
        <v>43</v>
      </c>
      <c r="Z490" s="7"/>
      <c r="AA490" s="30">
        <v>7</v>
      </c>
      <c r="AB490" s="7"/>
      <c r="AC490" s="30">
        <v>1.25</v>
      </c>
      <c r="AD490" s="7"/>
      <c r="AE490" s="30">
        <v>25.25</v>
      </c>
      <c r="AF490" s="7"/>
      <c r="AG490" s="30">
        <v>0</v>
      </c>
      <c r="AI490" s="32">
        <v>76.5</v>
      </c>
      <c r="AK490" s="7" t="str">
        <f t="shared" si="7"/>
        <v>No</v>
      </c>
    </row>
    <row r="491" spans="1:37">
      <c r="A491" s="7" t="s">
        <v>561</v>
      </c>
      <c r="B491" s="7" t="s">
        <v>562</v>
      </c>
      <c r="C491" s="7" t="s">
        <v>70</v>
      </c>
      <c r="D491" s="302">
        <v>3094</v>
      </c>
      <c r="E491" s="297">
        <v>30094</v>
      </c>
      <c r="F491" s="7" t="s">
        <v>140</v>
      </c>
      <c r="G491" s="7" t="s">
        <v>137</v>
      </c>
      <c r="H491" s="8">
        <v>66784</v>
      </c>
      <c r="I491" s="8">
        <v>40</v>
      </c>
      <c r="J491" s="7" t="s">
        <v>9</v>
      </c>
      <c r="K491" s="7" t="s">
        <v>138</v>
      </c>
      <c r="L491" s="8">
        <v>8</v>
      </c>
      <c r="M491" s="8">
        <v>10906</v>
      </c>
      <c r="N491" s="7"/>
      <c r="O491" s="8">
        <v>1150</v>
      </c>
      <c r="P491" s="7"/>
      <c r="Q491" s="8">
        <v>202</v>
      </c>
      <c r="R491" s="7"/>
      <c r="S491" s="8">
        <v>1211</v>
      </c>
      <c r="T491" s="7"/>
      <c r="U491" s="8">
        <v>220</v>
      </c>
      <c r="V491" s="7"/>
      <c r="W491" s="33">
        <v>13689</v>
      </c>
      <c r="X491" s="7"/>
      <c r="Y491" s="30">
        <v>5.44</v>
      </c>
      <c r="Z491" s="7"/>
      <c r="AA491" s="30">
        <v>0.75</v>
      </c>
      <c r="AB491" s="7"/>
      <c r="AC491" s="30">
        <v>0.75</v>
      </c>
      <c r="AD491" s="7"/>
      <c r="AE491" s="30">
        <v>0.48</v>
      </c>
      <c r="AF491" s="7"/>
      <c r="AG491" s="30">
        <v>1</v>
      </c>
      <c r="AI491" s="32">
        <v>8.42</v>
      </c>
      <c r="AK491" s="7" t="str">
        <f t="shared" si="7"/>
        <v>No</v>
      </c>
    </row>
    <row r="492" spans="1:37">
      <c r="A492" s="7" t="s">
        <v>262</v>
      </c>
      <c r="B492" s="7" t="s">
        <v>260</v>
      </c>
      <c r="C492" s="7" t="s">
        <v>22</v>
      </c>
      <c r="D492" s="302">
        <v>1056</v>
      </c>
      <c r="E492" s="297">
        <v>10056</v>
      </c>
      <c r="F492" s="7" t="s">
        <v>136</v>
      </c>
      <c r="G492" s="7" t="s">
        <v>137</v>
      </c>
      <c r="H492" s="8">
        <v>923311</v>
      </c>
      <c r="I492" s="8">
        <v>40</v>
      </c>
      <c r="J492" s="7" t="s">
        <v>6</v>
      </c>
      <c r="K492" s="7" t="s">
        <v>138</v>
      </c>
      <c r="L492" s="8">
        <v>40</v>
      </c>
      <c r="M492" s="8">
        <v>197025</v>
      </c>
      <c r="N492" s="7"/>
      <c r="O492" s="8">
        <v>49874</v>
      </c>
      <c r="P492" s="7"/>
      <c r="Q492" s="8">
        <v>5482</v>
      </c>
      <c r="R492" s="7"/>
      <c r="S492" s="8">
        <v>11024</v>
      </c>
      <c r="T492" s="7"/>
      <c r="U492" s="8">
        <v>0</v>
      </c>
      <c r="V492" s="7"/>
      <c r="W492" s="33">
        <v>263405</v>
      </c>
      <c r="X492" s="7"/>
      <c r="Y492" s="30">
        <v>93</v>
      </c>
      <c r="Z492" s="7"/>
      <c r="AA492" s="30">
        <v>21</v>
      </c>
      <c r="AB492" s="7"/>
      <c r="AC492" s="30">
        <v>3</v>
      </c>
      <c r="AD492" s="7"/>
      <c r="AE492" s="30">
        <v>7</v>
      </c>
      <c r="AF492" s="7"/>
      <c r="AG492" s="30">
        <v>0</v>
      </c>
      <c r="AI492" s="32">
        <v>124</v>
      </c>
      <c r="AK492" s="7" t="str">
        <f t="shared" si="7"/>
        <v>No</v>
      </c>
    </row>
    <row r="493" spans="1:37">
      <c r="A493" s="7" t="s">
        <v>561</v>
      </c>
      <c r="B493" s="7" t="s">
        <v>562</v>
      </c>
      <c r="C493" s="7" t="s">
        <v>70</v>
      </c>
      <c r="D493" s="302">
        <v>3094</v>
      </c>
      <c r="E493" s="297">
        <v>30094</v>
      </c>
      <c r="F493" s="7" t="s">
        <v>140</v>
      </c>
      <c r="G493" s="7" t="s">
        <v>137</v>
      </c>
      <c r="H493" s="8">
        <v>66784</v>
      </c>
      <c r="I493" s="8">
        <v>40</v>
      </c>
      <c r="J493" s="7" t="s">
        <v>6</v>
      </c>
      <c r="K493" s="7" t="s">
        <v>138</v>
      </c>
      <c r="L493" s="8">
        <v>32</v>
      </c>
      <c r="M493" s="8">
        <v>32967</v>
      </c>
      <c r="N493" s="7"/>
      <c r="O493" s="8">
        <v>11875</v>
      </c>
      <c r="P493" s="7"/>
      <c r="Q493" s="8">
        <v>1239</v>
      </c>
      <c r="R493" s="7"/>
      <c r="S493" s="8">
        <v>7439</v>
      </c>
      <c r="T493" s="7"/>
      <c r="U493" s="8">
        <v>500</v>
      </c>
      <c r="V493" s="7"/>
      <c r="W493" s="33">
        <v>54020</v>
      </c>
      <c r="X493" s="7"/>
      <c r="Y493" s="30">
        <v>16.3</v>
      </c>
      <c r="Z493" s="7"/>
      <c r="AA493" s="30">
        <v>6</v>
      </c>
      <c r="AB493" s="7"/>
      <c r="AC493" s="30">
        <v>0.75</v>
      </c>
      <c r="AD493" s="7"/>
      <c r="AE493" s="30">
        <v>4.5</v>
      </c>
      <c r="AF493" s="7"/>
      <c r="AG493" s="30">
        <v>0.5</v>
      </c>
      <c r="AI493" s="32">
        <v>28.05</v>
      </c>
      <c r="AK493" s="7" t="str">
        <f t="shared" si="7"/>
        <v>No</v>
      </c>
    </row>
    <row r="494" spans="1:37">
      <c r="A494" s="7" t="s">
        <v>459</v>
      </c>
      <c r="B494" s="7" t="s">
        <v>460</v>
      </c>
      <c r="C494" s="7" t="s">
        <v>39</v>
      </c>
      <c r="D494" s="302">
        <v>5039</v>
      </c>
      <c r="E494" s="297">
        <v>50039</v>
      </c>
      <c r="F494" s="7" t="s">
        <v>142</v>
      </c>
      <c r="G494" s="7" t="s">
        <v>137</v>
      </c>
      <c r="H494" s="8">
        <v>126265</v>
      </c>
      <c r="I494" s="8">
        <v>40</v>
      </c>
      <c r="J494" s="7" t="s">
        <v>6</v>
      </c>
      <c r="K494" s="7" t="s">
        <v>138</v>
      </c>
      <c r="L494" s="8">
        <v>30</v>
      </c>
      <c r="M494" s="8">
        <v>97044</v>
      </c>
      <c r="N494" s="7"/>
      <c r="O494" s="8">
        <v>20762</v>
      </c>
      <c r="P494" s="7"/>
      <c r="Q494" s="8">
        <v>5146</v>
      </c>
      <c r="R494" s="7"/>
      <c r="S494" s="8">
        <v>17275</v>
      </c>
      <c r="T494" s="7"/>
      <c r="U494" s="8">
        <v>0</v>
      </c>
      <c r="V494" s="7"/>
      <c r="W494" s="33">
        <v>140227</v>
      </c>
      <c r="X494" s="7"/>
      <c r="Y494" s="30">
        <v>45</v>
      </c>
      <c r="Z494" s="7"/>
      <c r="AA494" s="30">
        <v>8</v>
      </c>
      <c r="AB494" s="7"/>
      <c r="AC494" s="30">
        <v>2.9</v>
      </c>
      <c r="AD494" s="7"/>
      <c r="AE494" s="30">
        <v>10.8</v>
      </c>
      <c r="AF494" s="7"/>
      <c r="AG494" s="30">
        <v>0</v>
      </c>
      <c r="AI494" s="32">
        <v>66.7</v>
      </c>
      <c r="AK494" s="7" t="str">
        <f t="shared" si="7"/>
        <v>No</v>
      </c>
    </row>
    <row r="495" spans="1:37">
      <c r="A495" s="7" t="s">
        <v>1061</v>
      </c>
      <c r="B495" s="7" t="s">
        <v>289</v>
      </c>
      <c r="C495" s="7" t="s">
        <v>44</v>
      </c>
      <c r="D495" s="302">
        <v>4009</v>
      </c>
      <c r="E495" s="297">
        <v>40009</v>
      </c>
      <c r="F495" s="7" t="s">
        <v>140</v>
      </c>
      <c r="G495" s="7" t="s">
        <v>137</v>
      </c>
      <c r="H495" s="8">
        <v>310282</v>
      </c>
      <c r="I495" s="8">
        <v>40</v>
      </c>
      <c r="J495" s="7" t="s">
        <v>6</v>
      </c>
      <c r="K495" s="7" t="s">
        <v>138</v>
      </c>
      <c r="L495" s="8">
        <v>23</v>
      </c>
      <c r="M495" s="8">
        <v>128387</v>
      </c>
      <c r="N495" s="7"/>
      <c r="O495" s="8">
        <v>18477</v>
      </c>
      <c r="P495" s="7"/>
      <c r="Q495" s="8">
        <v>5084</v>
      </c>
      <c r="R495" s="7"/>
      <c r="S495" s="8">
        <v>12076</v>
      </c>
      <c r="T495" s="7"/>
      <c r="U495" s="8">
        <v>0</v>
      </c>
      <c r="V495" s="7"/>
      <c r="W495" s="33">
        <v>164024</v>
      </c>
      <c r="X495" s="7"/>
      <c r="Y495" s="30">
        <v>58.6</v>
      </c>
      <c r="Z495" s="7"/>
      <c r="AA495" s="30">
        <v>10</v>
      </c>
      <c r="AB495" s="7"/>
      <c r="AC495" s="30">
        <v>2.9</v>
      </c>
      <c r="AD495" s="7"/>
      <c r="AE495" s="30">
        <v>7.2</v>
      </c>
      <c r="AF495" s="7"/>
      <c r="AG495" s="30">
        <v>0</v>
      </c>
      <c r="AI495" s="32">
        <v>78.7</v>
      </c>
      <c r="AK495" s="7" t="str">
        <f t="shared" si="7"/>
        <v>No</v>
      </c>
    </row>
    <row r="496" spans="1:37">
      <c r="A496" s="7" t="s">
        <v>1061</v>
      </c>
      <c r="B496" s="7" t="s">
        <v>289</v>
      </c>
      <c r="C496" s="7" t="s">
        <v>44</v>
      </c>
      <c r="D496" s="302">
        <v>4009</v>
      </c>
      <c r="E496" s="297">
        <v>40009</v>
      </c>
      <c r="F496" s="7" t="s">
        <v>140</v>
      </c>
      <c r="G496" s="7" t="s">
        <v>137</v>
      </c>
      <c r="H496" s="8">
        <v>310282</v>
      </c>
      <c r="I496" s="8">
        <v>40</v>
      </c>
      <c r="J496" s="7" t="s">
        <v>9</v>
      </c>
      <c r="K496" s="7" t="s">
        <v>138</v>
      </c>
      <c r="L496" s="8">
        <v>17</v>
      </c>
      <c r="M496" s="8">
        <v>51200</v>
      </c>
      <c r="N496" s="7"/>
      <c r="O496" s="8">
        <v>7369</v>
      </c>
      <c r="P496" s="7"/>
      <c r="Q496" s="8">
        <v>2028</v>
      </c>
      <c r="R496" s="7"/>
      <c r="S496" s="8">
        <v>4816</v>
      </c>
      <c r="T496" s="7"/>
      <c r="U496" s="8">
        <v>0</v>
      </c>
      <c r="V496" s="7"/>
      <c r="W496" s="33">
        <v>65413</v>
      </c>
      <c r="X496" s="7"/>
      <c r="Y496" s="30">
        <v>23.4</v>
      </c>
      <c r="Z496" s="7"/>
      <c r="AA496" s="30">
        <v>4</v>
      </c>
      <c r="AB496" s="7"/>
      <c r="AC496" s="30">
        <v>1.1000000000000001</v>
      </c>
      <c r="AD496" s="7"/>
      <c r="AE496" s="30">
        <v>2.9</v>
      </c>
      <c r="AF496" s="7"/>
      <c r="AG496" s="30">
        <v>0</v>
      </c>
      <c r="AI496" s="32">
        <v>31.4</v>
      </c>
      <c r="AK496" s="7" t="str">
        <f t="shared" si="7"/>
        <v>No</v>
      </c>
    </row>
    <row r="497" spans="1:37">
      <c r="A497" s="7" t="s">
        <v>459</v>
      </c>
      <c r="B497" s="7" t="s">
        <v>460</v>
      </c>
      <c r="C497" s="7" t="s">
        <v>39</v>
      </c>
      <c r="D497" s="302">
        <v>5039</v>
      </c>
      <c r="E497" s="297">
        <v>50039</v>
      </c>
      <c r="F497" s="7" t="s">
        <v>142</v>
      </c>
      <c r="G497" s="7" t="s">
        <v>137</v>
      </c>
      <c r="H497" s="8">
        <v>126265</v>
      </c>
      <c r="I497" s="8">
        <v>40</v>
      </c>
      <c r="J497" s="7" t="s">
        <v>9</v>
      </c>
      <c r="K497" s="7" t="s">
        <v>138</v>
      </c>
      <c r="L497" s="8">
        <v>10</v>
      </c>
      <c r="M497" s="8">
        <v>32317</v>
      </c>
      <c r="N497" s="7"/>
      <c r="O497" s="8">
        <v>8102</v>
      </c>
      <c r="P497" s="7"/>
      <c r="Q497" s="8">
        <v>2008</v>
      </c>
      <c r="R497" s="7"/>
      <c r="S497" s="8">
        <v>5146</v>
      </c>
      <c r="T497" s="7"/>
      <c r="U497" s="8">
        <v>0</v>
      </c>
      <c r="V497" s="7"/>
      <c r="W497" s="33">
        <v>47573</v>
      </c>
      <c r="X497" s="7"/>
      <c r="Y497" s="30">
        <v>15</v>
      </c>
      <c r="Z497" s="7"/>
      <c r="AA497" s="30">
        <v>3</v>
      </c>
      <c r="AB497" s="7"/>
      <c r="AC497" s="30">
        <v>1.1000000000000001</v>
      </c>
      <c r="AD497" s="7"/>
      <c r="AE497" s="30">
        <v>3.2</v>
      </c>
      <c r="AF497" s="7"/>
      <c r="AG497" s="30">
        <v>0</v>
      </c>
      <c r="AI497" s="32">
        <v>22.3</v>
      </c>
      <c r="AK497" s="7" t="str">
        <f t="shared" si="7"/>
        <v>No</v>
      </c>
    </row>
    <row r="498" spans="1:37">
      <c r="A498" s="7" t="s">
        <v>1062</v>
      </c>
      <c r="B498" s="7" t="s">
        <v>176</v>
      </c>
      <c r="C498" s="7" t="s">
        <v>77</v>
      </c>
      <c r="D498" s="302">
        <v>5006</v>
      </c>
      <c r="E498" s="297">
        <v>50006</v>
      </c>
      <c r="F498" s="7" t="s">
        <v>140</v>
      </c>
      <c r="G498" s="7" t="s">
        <v>137</v>
      </c>
      <c r="H498" s="8">
        <v>133700</v>
      </c>
      <c r="I498" s="8">
        <v>39</v>
      </c>
      <c r="J498" s="7" t="s">
        <v>9</v>
      </c>
      <c r="K498" s="7" t="s">
        <v>138</v>
      </c>
      <c r="L498" s="8">
        <v>7</v>
      </c>
      <c r="M498" s="8">
        <v>1761</v>
      </c>
      <c r="N498" s="7"/>
      <c r="O498" s="8">
        <v>1930</v>
      </c>
      <c r="P498" s="7"/>
      <c r="Q498" s="8">
        <v>299</v>
      </c>
      <c r="R498" s="7"/>
      <c r="S498" s="8">
        <v>1727</v>
      </c>
      <c r="T498" s="7"/>
      <c r="U498" s="8">
        <v>0</v>
      </c>
      <c r="V498" s="7"/>
      <c r="W498" s="33">
        <v>5717</v>
      </c>
      <c r="X498" s="7"/>
      <c r="Y498" s="30">
        <v>0.9</v>
      </c>
      <c r="Z498" s="7"/>
      <c r="AA498" s="30">
        <v>1</v>
      </c>
      <c r="AB498" s="7"/>
      <c r="AC498" s="30">
        <v>0.2</v>
      </c>
      <c r="AD498" s="7"/>
      <c r="AE498" s="30">
        <v>0.9</v>
      </c>
      <c r="AF498" s="7"/>
      <c r="AG498" s="30">
        <v>0</v>
      </c>
      <c r="AI498" s="32">
        <v>3</v>
      </c>
      <c r="AK498" s="7" t="str">
        <f t="shared" si="7"/>
        <v>No</v>
      </c>
    </row>
    <row r="499" spans="1:37">
      <c r="A499" s="7" t="s">
        <v>1063</v>
      </c>
      <c r="B499" s="7" t="s">
        <v>1064</v>
      </c>
      <c r="C499" s="7" t="s">
        <v>8</v>
      </c>
      <c r="D499" s="302" t="s">
        <v>947</v>
      </c>
      <c r="E499" s="297">
        <v>40928</v>
      </c>
      <c r="F499" s="7" t="s">
        <v>140</v>
      </c>
      <c r="G499" s="7" t="s">
        <v>137</v>
      </c>
      <c r="H499" s="8">
        <v>57383</v>
      </c>
      <c r="I499" s="8">
        <v>39</v>
      </c>
      <c r="J499" s="7" t="s">
        <v>9</v>
      </c>
      <c r="K499" s="7" t="s">
        <v>138</v>
      </c>
      <c r="L499" s="8">
        <v>39</v>
      </c>
      <c r="M499" s="8">
        <v>71894</v>
      </c>
      <c r="N499" s="7"/>
      <c r="O499" s="8">
        <v>3664</v>
      </c>
      <c r="P499" s="7"/>
      <c r="Q499" s="8">
        <v>0</v>
      </c>
      <c r="R499" s="7"/>
      <c r="S499" s="8">
        <v>7325</v>
      </c>
      <c r="T499" s="7"/>
      <c r="U499" s="8">
        <v>0</v>
      </c>
      <c r="V499" s="7"/>
      <c r="W499" s="33">
        <v>82883</v>
      </c>
      <c r="X499" s="7"/>
      <c r="Y499" s="30">
        <v>33</v>
      </c>
      <c r="Z499" s="7"/>
      <c r="AA499" s="30">
        <v>2</v>
      </c>
      <c r="AB499" s="7"/>
      <c r="AC499" s="30">
        <v>0</v>
      </c>
      <c r="AD499" s="7"/>
      <c r="AE499" s="30">
        <v>4</v>
      </c>
      <c r="AF499" s="7"/>
      <c r="AG499" s="30">
        <v>0</v>
      </c>
      <c r="AI499" s="32">
        <v>39</v>
      </c>
      <c r="AK499" s="7" t="str">
        <f t="shared" si="7"/>
        <v>No</v>
      </c>
    </row>
    <row r="500" spans="1:37">
      <c r="A500" s="7" t="s">
        <v>935</v>
      </c>
      <c r="B500" s="7" t="s">
        <v>629</v>
      </c>
      <c r="C500" s="7" t="s">
        <v>65</v>
      </c>
      <c r="D500" s="302"/>
      <c r="E500" s="297">
        <v>40244</v>
      </c>
      <c r="F500" s="7" t="s">
        <v>136</v>
      </c>
      <c r="G500" s="7" t="s">
        <v>137</v>
      </c>
      <c r="H500" s="8">
        <v>180786</v>
      </c>
      <c r="I500" s="8">
        <v>39</v>
      </c>
      <c r="J500" s="7" t="s">
        <v>9</v>
      </c>
      <c r="K500" s="7" t="s">
        <v>138</v>
      </c>
      <c r="L500" s="8">
        <v>39</v>
      </c>
      <c r="M500" s="8">
        <v>93257</v>
      </c>
      <c r="N500" s="7"/>
      <c r="O500" s="8">
        <v>0</v>
      </c>
      <c r="P500" s="7"/>
      <c r="Q500" s="8">
        <v>0</v>
      </c>
      <c r="R500" s="7"/>
      <c r="S500" s="8">
        <v>14810</v>
      </c>
      <c r="T500" s="7"/>
      <c r="U500" s="8">
        <v>0</v>
      </c>
      <c r="V500" s="7"/>
      <c r="W500" s="33">
        <v>108067</v>
      </c>
      <c r="X500" s="7"/>
      <c r="Y500" s="30">
        <v>41</v>
      </c>
      <c r="Z500" s="7"/>
      <c r="AA500" s="30">
        <v>0</v>
      </c>
      <c r="AB500" s="7"/>
      <c r="AC500" s="30">
        <v>0</v>
      </c>
      <c r="AD500" s="7"/>
      <c r="AE500" s="30">
        <v>7.73</v>
      </c>
      <c r="AF500" s="7"/>
      <c r="AG500" s="30">
        <v>0</v>
      </c>
      <c r="AI500" s="32">
        <v>48.73</v>
      </c>
      <c r="AK500" s="7" t="str">
        <f t="shared" si="7"/>
        <v>No</v>
      </c>
    </row>
    <row r="501" spans="1:37">
      <c r="A501" s="7" t="s">
        <v>1062</v>
      </c>
      <c r="B501" s="7" t="s">
        <v>176</v>
      </c>
      <c r="C501" s="7" t="s">
        <v>77</v>
      </c>
      <c r="D501" s="302">
        <v>5006</v>
      </c>
      <c r="E501" s="297">
        <v>50006</v>
      </c>
      <c r="F501" s="7" t="s">
        <v>140</v>
      </c>
      <c r="G501" s="7" t="s">
        <v>137</v>
      </c>
      <c r="H501" s="8">
        <v>133700</v>
      </c>
      <c r="I501" s="8">
        <v>39</v>
      </c>
      <c r="J501" s="7" t="s">
        <v>6</v>
      </c>
      <c r="K501" s="7" t="s">
        <v>138</v>
      </c>
      <c r="L501" s="8">
        <v>29</v>
      </c>
      <c r="M501" s="8">
        <v>70508</v>
      </c>
      <c r="N501" s="7"/>
      <c r="O501" s="8">
        <v>10162</v>
      </c>
      <c r="P501" s="7"/>
      <c r="Q501" s="8">
        <v>2051</v>
      </c>
      <c r="R501" s="7"/>
      <c r="S501" s="8">
        <v>11796</v>
      </c>
      <c r="T501" s="7"/>
      <c r="U501" s="8">
        <v>0</v>
      </c>
      <c r="V501" s="7"/>
      <c r="W501" s="33">
        <v>94517</v>
      </c>
      <c r="X501" s="7"/>
      <c r="Y501" s="30">
        <v>41.8</v>
      </c>
      <c r="Z501" s="7"/>
      <c r="AA501" s="30">
        <v>5</v>
      </c>
      <c r="AB501" s="7"/>
      <c r="AC501" s="30">
        <v>1.1000000000000001</v>
      </c>
      <c r="AD501" s="7"/>
      <c r="AE501" s="30">
        <v>6.2</v>
      </c>
      <c r="AF501" s="7"/>
      <c r="AG501" s="30">
        <v>0</v>
      </c>
      <c r="AI501" s="32">
        <v>54.1</v>
      </c>
      <c r="AK501" s="7" t="str">
        <f t="shared" si="7"/>
        <v>No</v>
      </c>
    </row>
    <row r="502" spans="1:37">
      <c r="A502" s="7" t="s">
        <v>1065</v>
      </c>
      <c r="B502" s="7" t="s">
        <v>527</v>
      </c>
      <c r="C502" s="7" t="s">
        <v>53</v>
      </c>
      <c r="D502" s="302">
        <v>6077</v>
      </c>
      <c r="E502" s="297">
        <v>60077</v>
      </c>
      <c r="F502" s="7" t="s">
        <v>140</v>
      </c>
      <c r="G502" s="7" t="s">
        <v>137</v>
      </c>
      <c r="H502" s="8">
        <v>89284</v>
      </c>
      <c r="I502" s="8">
        <v>39</v>
      </c>
      <c r="J502" s="7" t="s">
        <v>6</v>
      </c>
      <c r="K502" s="7" t="s">
        <v>138</v>
      </c>
      <c r="L502" s="8">
        <v>26</v>
      </c>
      <c r="M502" s="8">
        <v>127889</v>
      </c>
      <c r="N502" s="7"/>
      <c r="O502" s="8">
        <v>16971</v>
      </c>
      <c r="P502" s="7"/>
      <c r="Q502" s="8">
        <v>7921</v>
      </c>
      <c r="R502" s="7"/>
      <c r="S502" s="8">
        <v>18671</v>
      </c>
      <c r="T502" s="7"/>
      <c r="U502" s="8">
        <v>0</v>
      </c>
      <c r="V502" s="7"/>
      <c r="W502" s="33">
        <v>171452</v>
      </c>
      <c r="X502" s="7"/>
      <c r="Y502" s="30">
        <v>60.63</v>
      </c>
      <c r="Z502" s="7"/>
      <c r="AA502" s="30">
        <v>9.64</v>
      </c>
      <c r="AB502" s="7"/>
      <c r="AC502" s="30">
        <v>4.51</v>
      </c>
      <c r="AD502" s="7"/>
      <c r="AE502" s="30">
        <v>10.25</v>
      </c>
      <c r="AF502" s="7"/>
      <c r="AG502" s="30">
        <v>0</v>
      </c>
      <c r="AI502" s="32">
        <v>85.03</v>
      </c>
      <c r="AK502" s="7" t="str">
        <f t="shared" si="7"/>
        <v>No</v>
      </c>
    </row>
    <row r="503" spans="1:37">
      <c r="A503" s="7" t="s">
        <v>478</v>
      </c>
      <c r="B503" s="7" t="s">
        <v>479</v>
      </c>
      <c r="C503" s="7" t="s">
        <v>66</v>
      </c>
      <c r="D503" s="302">
        <v>8002</v>
      </c>
      <c r="E503" s="297">
        <v>80002</v>
      </c>
      <c r="F503" s="7" t="s">
        <v>196</v>
      </c>
      <c r="G503" s="7" t="s">
        <v>137</v>
      </c>
      <c r="H503" s="8">
        <v>156777</v>
      </c>
      <c r="I503" s="8">
        <v>39</v>
      </c>
      <c r="J503" s="7" t="s">
        <v>9</v>
      </c>
      <c r="K503" s="7" t="s">
        <v>138</v>
      </c>
      <c r="L503" s="8">
        <v>20</v>
      </c>
      <c r="M503" s="8">
        <v>63029</v>
      </c>
      <c r="N503" s="7"/>
      <c r="O503" s="8">
        <v>5945</v>
      </c>
      <c r="P503" s="7"/>
      <c r="Q503" s="8">
        <v>4089</v>
      </c>
      <c r="R503" s="7"/>
      <c r="S503" s="8">
        <v>15011</v>
      </c>
      <c r="T503" s="7"/>
      <c r="U503" s="8">
        <v>0</v>
      </c>
      <c r="V503" s="7"/>
      <c r="W503" s="33">
        <v>88074</v>
      </c>
      <c r="X503" s="7"/>
      <c r="Y503" s="30">
        <v>35</v>
      </c>
      <c r="Z503" s="7"/>
      <c r="AA503" s="30">
        <v>4</v>
      </c>
      <c r="AB503" s="7"/>
      <c r="AC503" s="30">
        <v>2.5</v>
      </c>
      <c r="AD503" s="7"/>
      <c r="AE503" s="30">
        <v>8</v>
      </c>
      <c r="AF503" s="7"/>
      <c r="AG503" s="30">
        <v>0</v>
      </c>
      <c r="AI503" s="32">
        <v>49.5</v>
      </c>
      <c r="AK503" s="7" t="str">
        <f t="shared" si="7"/>
        <v>No</v>
      </c>
    </row>
    <row r="504" spans="1:37">
      <c r="A504" s="7" t="s">
        <v>478</v>
      </c>
      <c r="B504" s="7" t="s">
        <v>479</v>
      </c>
      <c r="C504" s="7" t="s">
        <v>66</v>
      </c>
      <c r="D504" s="302">
        <v>8002</v>
      </c>
      <c r="E504" s="297">
        <v>80002</v>
      </c>
      <c r="F504" s="7" t="s">
        <v>196</v>
      </c>
      <c r="G504" s="7" t="s">
        <v>137</v>
      </c>
      <c r="H504" s="8">
        <v>156777</v>
      </c>
      <c r="I504" s="8">
        <v>39</v>
      </c>
      <c r="J504" s="7" t="s">
        <v>6</v>
      </c>
      <c r="K504" s="7" t="s">
        <v>138</v>
      </c>
      <c r="L504" s="8">
        <v>19</v>
      </c>
      <c r="M504" s="8">
        <v>78224</v>
      </c>
      <c r="N504" s="7"/>
      <c r="O504" s="8">
        <v>7927</v>
      </c>
      <c r="P504" s="7"/>
      <c r="Q504" s="8">
        <v>5452</v>
      </c>
      <c r="R504" s="7"/>
      <c r="S504" s="8">
        <v>5370</v>
      </c>
      <c r="T504" s="7"/>
      <c r="U504" s="8">
        <v>0</v>
      </c>
      <c r="V504" s="7"/>
      <c r="W504" s="33">
        <v>96973</v>
      </c>
      <c r="X504" s="7"/>
      <c r="Y504" s="30">
        <v>46</v>
      </c>
      <c r="Z504" s="7"/>
      <c r="AA504" s="30">
        <v>6</v>
      </c>
      <c r="AB504" s="7"/>
      <c r="AC504" s="30">
        <v>4.5</v>
      </c>
      <c r="AD504" s="7"/>
      <c r="AE504" s="30">
        <v>3</v>
      </c>
      <c r="AF504" s="7"/>
      <c r="AG504" s="30">
        <v>0</v>
      </c>
      <c r="AI504" s="32">
        <v>59.5</v>
      </c>
      <c r="AK504" s="7" t="str">
        <f t="shared" si="7"/>
        <v>No</v>
      </c>
    </row>
    <row r="505" spans="1:37">
      <c r="A505" s="7" t="s">
        <v>1065</v>
      </c>
      <c r="B505" s="7" t="s">
        <v>527</v>
      </c>
      <c r="C505" s="7" t="s">
        <v>53</v>
      </c>
      <c r="D505" s="302">
        <v>6077</v>
      </c>
      <c r="E505" s="297">
        <v>60077</v>
      </c>
      <c r="F505" s="7" t="s">
        <v>140</v>
      </c>
      <c r="G505" s="7" t="s">
        <v>137</v>
      </c>
      <c r="H505" s="8">
        <v>89284</v>
      </c>
      <c r="I505" s="8">
        <v>39</v>
      </c>
      <c r="J505" s="7" t="s">
        <v>9</v>
      </c>
      <c r="K505" s="7" t="s">
        <v>138</v>
      </c>
      <c r="L505" s="8">
        <v>13</v>
      </c>
      <c r="M505" s="8">
        <v>41642</v>
      </c>
      <c r="N505" s="7"/>
      <c r="O505" s="8">
        <v>5174</v>
      </c>
      <c r="P505" s="7"/>
      <c r="Q505" s="8">
        <v>1739</v>
      </c>
      <c r="R505" s="7"/>
      <c r="S505" s="8">
        <v>4099</v>
      </c>
      <c r="T505" s="7"/>
      <c r="U505" s="8">
        <v>0</v>
      </c>
      <c r="V505" s="7"/>
      <c r="W505" s="33">
        <v>52654</v>
      </c>
      <c r="X505" s="7"/>
      <c r="Y505" s="30">
        <v>21</v>
      </c>
      <c r="Z505" s="7"/>
      <c r="AA505" s="30">
        <v>2.94</v>
      </c>
      <c r="AB505" s="7"/>
      <c r="AC505" s="30">
        <v>0.99</v>
      </c>
      <c r="AD505" s="7"/>
      <c r="AE505" s="30">
        <v>2.25</v>
      </c>
      <c r="AF505" s="7"/>
      <c r="AG505" s="30">
        <v>0</v>
      </c>
      <c r="AI505" s="32">
        <v>27.18</v>
      </c>
      <c r="AK505" s="7" t="str">
        <f t="shared" si="7"/>
        <v>No</v>
      </c>
    </row>
    <row r="506" spans="1:37">
      <c r="A506" s="7" t="s">
        <v>146</v>
      </c>
      <c r="B506" s="7" t="s">
        <v>147</v>
      </c>
      <c r="C506" s="7" t="s">
        <v>57</v>
      </c>
      <c r="D506" s="302">
        <v>5157</v>
      </c>
      <c r="E506" s="297">
        <v>50157</v>
      </c>
      <c r="F506" s="7" t="s">
        <v>142</v>
      </c>
      <c r="G506" s="7" t="s">
        <v>137</v>
      </c>
      <c r="H506" s="8">
        <v>1624827</v>
      </c>
      <c r="I506" s="8">
        <v>38</v>
      </c>
      <c r="J506" s="7" t="s">
        <v>13</v>
      </c>
      <c r="K506" s="7" t="s">
        <v>138</v>
      </c>
      <c r="L506" s="8">
        <v>8</v>
      </c>
      <c r="M506" s="8">
        <v>7463</v>
      </c>
      <c r="N506" s="7"/>
      <c r="O506" s="8">
        <v>791</v>
      </c>
      <c r="P506" s="7"/>
      <c r="Q506" s="8">
        <v>198</v>
      </c>
      <c r="R506" s="7"/>
      <c r="S506" s="8">
        <v>1999</v>
      </c>
      <c r="T506" s="7"/>
      <c r="U506" s="8">
        <v>0</v>
      </c>
      <c r="V506" s="7"/>
      <c r="W506" s="33">
        <v>10451</v>
      </c>
      <c r="X506" s="7"/>
      <c r="Y506" s="30">
        <v>3.8</v>
      </c>
      <c r="Z506" s="7"/>
      <c r="AA506" s="30">
        <v>0.41</v>
      </c>
      <c r="AB506" s="7"/>
      <c r="AC506" s="30">
        <v>0.1</v>
      </c>
      <c r="AD506" s="7"/>
      <c r="AE506" s="30">
        <v>1.02</v>
      </c>
      <c r="AF506" s="7"/>
      <c r="AG506" s="30">
        <v>0</v>
      </c>
      <c r="AI506" s="32">
        <v>5.33</v>
      </c>
      <c r="AK506" s="7" t="str">
        <f t="shared" si="7"/>
        <v>No</v>
      </c>
    </row>
    <row r="507" spans="1:37">
      <c r="A507" s="7" t="s">
        <v>507</v>
      </c>
      <c r="B507" s="7" t="s">
        <v>508</v>
      </c>
      <c r="C507" s="7" t="s">
        <v>68</v>
      </c>
      <c r="D507" s="302">
        <v>6082</v>
      </c>
      <c r="E507" s="297">
        <v>60082</v>
      </c>
      <c r="F507" s="7" t="s">
        <v>142</v>
      </c>
      <c r="G507" s="7" t="s">
        <v>137</v>
      </c>
      <c r="H507" s="8">
        <v>106383</v>
      </c>
      <c r="I507" s="8">
        <v>38</v>
      </c>
      <c r="J507" s="7" t="s">
        <v>13</v>
      </c>
      <c r="K507" s="7" t="s">
        <v>138</v>
      </c>
      <c r="L507" s="8">
        <v>4</v>
      </c>
      <c r="M507" s="8">
        <v>4792</v>
      </c>
      <c r="N507" s="7"/>
      <c r="O507" s="8">
        <v>160</v>
      </c>
      <c r="P507" s="7"/>
      <c r="Q507" s="8">
        <v>0</v>
      </c>
      <c r="R507" s="7"/>
      <c r="S507" s="8">
        <v>532</v>
      </c>
      <c r="T507" s="7"/>
      <c r="U507" s="8">
        <v>0</v>
      </c>
      <c r="V507" s="7"/>
      <c r="W507" s="33">
        <v>5484</v>
      </c>
      <c r="X507" s="7"/>
      <c r="Y507" s="30">
        <v>6</v>
      </c>
      <c r="Z507" s="7"/>
      <c r="AA507" s="30">
        <v>0.15</v>
      </c>
      <c r="AB507" s="7"/>
      <c r="AC507" s="30">
        <v>0</v>
      </c>
      <c r="AD507" s="7"/>
      <c r="AE507" s="30">
        <v>0.5</v>
      </c>
      <c r="AF507" s="7"/>
      <c r="AG507" s="30">
        <v>0</v>
      </c>
      <c r="AI507" s="32">
        <v>6.65</v>
      </c>
      <c r="AK507" s="7" t="str">
        <f t="shared" si="7"/>
        <v>No</v>
      </c>
    </row>
    <row r="508" spans="1:37">
      <c r="A508" s="7" t="s">
        <v>599</v>
      </c>
      <c r="B508" s="7" t="s">
        <v>600</v>
      </c>
      <c r="C508" s="7" t="s">
        <v>48</v>
      </c>
      <c r="D508" s="302">
        <v>2199</v>
      </c>
      <c r="E508" s="297">
        <v>20199</v>
      </c>
      <c r="F508" s="7" t="s">
        <v>140</v>
      </c>
      <c r="G508" s="7" t="s">
        <v>137</v>
      </c>
      <c r="H508" s="8">
        <v>248402</v>
      </c>
      <c r="I508" s="8">
        <v>38</v>
      </c>
      <c r="J508" s="7" t="s">
        <v>9</v>
      </c>
      <c r="K508" s="7" t="s">
        <v>138</v>
      </c>
      <c r="L508" s="8">
        <v>38</v>
      </c>
      <c r="M508" s="8">
        <v>63070</v>
      </c>
      <c r="N508" s="7"/>
      <c r="O508" s="8">
        <v>1062</v>
      </c>
      <c r="P508" s="7" t="s">
        <v>102</v>
      </c>
      <c r="Q508" s="8">
        <v>0</v>
      </c>
      <c r="R508" s="7"/>
      <c r="S508" s="8">
        <v>2775</v>
      </c>
      <c r="T508" s="7" t="s">
        <v>102</v>
      </c>
      <c r="U508" s="8">
        <v>0</v>
      </c>
      <c r="V508" s="7"/>
      <c r="W508" s="33">
        <v>66907</v>
      </c>
      <c r="X508" s="7" t="s">
        <v>102</v>
      </c>
      <c r="Y508" s="30">
        <v>41</v>
      </c>
      <c r="Z508" s="7"/>
      <c r="AA508" s="30">
        <v>1</v>
      </c>
      <c r="AB508" s="7" t="s">
        <v>102</v>
      </c>
      <c r="AC508" s="30">
        <v>0</v>
      </c>
      <c r="AD508" s="7"/>
      <c r="AE508" s="30">
        <v>2</v>
      </c>
      <c r="AF508" s="7" t="s">
        <v>102</v>
      </c>
      <c r="AG508" s="30">
        <v>0</v>
      </c>
      <c r="AI508" s="32">
        <v>44</v>
      </c>
      <c r="AJ508" s="7" t="s">
        <v>102</v>
      </c>
      <c r="AK508" s="7" t="str">
        <f t="shared" si="7"/>
        <v>Yes</v>
      </c>
    </row>
    <row r="509" spans="1:37">
      <c r="A509" s="7" t="s">
        <v>1066</v>
      </c>
      <c r="B509" s="7" t="s">
        <v>275</v>
      </c>
      <c r="C509" s="7" t="s">
        <v>8</v>
      </c>
      <c r="D509" s="302"/>
      <c r="E509" s="297">
        <v>40265</v>
      </c>
      <c r="F509" s="7" t="s">
        <v>163</v>
      </c>
      <c r="G509" s="7" t="s">
        <v>137</v>
      </c>
      <c r="H509" s="8">
        <v>70436</v>
      </c>
      <c r="I509" s="8">
        <v>38</v>
      </c>
      <c r="J509" s="7" t="s">
        <v>9</v>
      </c>
      <c r="K509" s="7" t="s">
        <v>138</v>
      </c>
      <c r="L509" s="8">
        <v>38</v>
      </c>
      <c r="M509" s="8">
        <v>25272</v>
      </c>
      <c r="N509" s="7"/>
      <c r="O509" s="8">
        <v>2118</v>
      </c>
      <c r="P509" s="7"/>
      <c r="Q509" s="8">
        <v>0</v>
      </c>
      <c r="R509" s="7"/>
      <c r="S509" s="8">
        <v>4729</v>
      </c>
      <c r="T509" s="7"/>
      <c r="U509" s="8">
        <v>0</v>
      </c>
      <c r="V509" s="7"/>
      <c r="W509" s="33">
        <v>32119</v>
      </c>
      <c r="X509" s="7"/>
      <c r="Y509" s="30">
        <v>13</v>
      </c>
      <c r="Z509" s="7"/>
      <c r="AA509" s="30">
        <v>1</v>
      </c>
      <c r="AB509" s="7"/>
      <c r="AC509" s="30">
        <v>0</v>
      </c>
      <c r="AD509" s="7"/>
      <c r="AE509" s="30">
        <v>3</v>
      </c>
      <c r="AF509" s="7"/>
      <c r="AG509" s="30">
        <v>0</v>
      </c>
      <c r="AI509" s="32">
        <v>17</v>
      </c>
      <c r="AK509" s="7" t="str">
        <f t="shared" si="7"/>
        <v>No</v>
      </c>
    </row>
    <row r="510" spans="1:37">
      <c r="A510" s="7" t="s">
        <v>146</v>
      </c>
      <c r="B510" s="7" t="s">
        <v>147</v>
      </c>
      <c r="C510" s="7" t="s">
        <v>57</v>
      </c>
      <c r="D510" s="302">
        <v>5157</v>
      </c>
      <c r="E510" s="297">
        <v>50157</v>
      </c>
      <c r="F510" s="7" t="s">
        <v>142</v>
      </c>
      <c r="G510" s="7" t="s">
        <v>137</v>
      </c>
      <c r="H510" s="8">
        <v>1624827</v>
      </c>
      <c r="I510" s="8">
        <v>38</v>
      </c>
      <c r="J510" s="7" t="s">
        <v>9</v>
      </c>
      <c r="K510" s="7" t="s">
        <v>138</v>
      </c>
      <c r="L510" s="8">
        <v>17</v>
      </c>
      <c r="M510" s="8">
        <v>4770</v>
      </c>
      <c r="N510" s="7"/>
      <c r="O510" s="8">
        <v>379</v>
      </c>
      <c r="P510" s="7"/>
      <c r="Q510" s="8">
        <v>93</v>
      </c>
      <c r="R510" s="7"/>
      <c r="S510" s="8">
        <v>4562</v>
      </c>
      <c r="T510" s="7"/>
      <c r="U510" s="8">
        <v>0</v>
      </c>
      <c r="V510" s="7"/>
      <c r="W510" s="33">
        <v>9804</v>
      </c>
      <c r="X510" s="7"/>
      <c r="Y510" s="30">
        <v>2.42</v>
      </c>
      <c r="Z510" s="7"/>
      <c r="AA510" s="30">
        <v>0.19</v>
      </c>
      <c r="AB510" s="7"/>
      <c r="AC510" s="30">
        <v>0.05</v>
      </c>
      <c r="AD510" s="7"/>
      <c r="AE510" s="30">
        <v>2.3199999999999998</v>
      </c>
      <c r="AF510" s="7"/>
      <c r="AG510" s="30">
        <v>0</v>
      </c>
      <c r="AI510" s="32">
        <v>4.9800000000000004</v>
      </c>
      <c r="AK510" s="7" t="str">
        <f t="shared" si="7"/>
        <v>No</v>
      </c>
    </row>
    <row r="511" spans="1:37">
      <c r="A511" s="7" t="s">
        <v>1067</v>
      </c>
      <c r="B511" s="7" t="s">
        <v>565</v>
      </c>
      <c r="C511" s="7" t="s">
        <v>12</v>
      </c>
      <c r="D511" s="302">
        <v>9196</v>
      </c>
      <c r="E511" s="297">
        <v>90196</v>
      </c>
      <c r="F511" s="7" t="s">
        <v>140</v>
      </c>
      <c r="G511" s="7" t="s">
        <v>137</v>
      </c>
      <c r="H511" s="8">
        <v>1723634</v>
      </c>
      <c r="I511" s="8">
        <v>38</v>
      </c>
      <c r="J511" s="7" t="s">
        <v>6</v>
      </c>
      <c r="K511" s="7" t="s">
        <v>138</v>
      </c>
      <c r="L511" s="8">
        <v>16</v>
      </c>
      <c r="M511" s="8">
        <v>67926</v>
      </c>
      <c r="N511" s="7"/>
      <c r="O511" s="8">
        <v>14283</v>
      </c>
      <c r="P511" s="7"/>
      <c r="Q511" s="8">
        <v>925</v>
      </c>
      <c r="R511" s="7"/>
      <c r="S511" s="8">
        <v>51229</v>
      </c>
      <c r="T511" s="7"/>
      <c r="U511" s="8">
        <v>0</v>
      </c>
      <c r="V511" s="7"/>
      <c r="W511" s="33">
        <v>134363</v>
      </c>
      <c r="X511" s="7"/>
      <c r="Y511" s="30">
        <v>33.97</v>
      </c>
      <c r="Z511" s="7"/>
      <c r="AA511" s="30">
        <v>9.16</v>
      </c>
      <c r="AB511" s="7"/>
      <c r="AC511" s="30">
        <v>0.47</v>
      </c>
      <c r="AD511" s="7"/>
      <c r="AE511" s="30">
        <v>25.62</v>
      </c>
      <c r="AF511" s="7"/>
      <c r="AG511" s="30">
        <v>0</v>
      </c>
      <c r="AI511" s="32">
        <v>69.22</v>
      </c>
      <c r="AK511" s="7" t="str">
        <f t="shared" si="7"/>
        <v>No</v>
      </c>
    </row>
    <row r="512" spans="1:37">
      <c r="A512" s="7" t="s">
        <v>146</v>
      </c>
      <c r="B512" s="7" t="s">
        <v>147</v>
      </c>
      <c r="C512" s="7" t="s">
        <v>57</v>
      </c>
      <c r="D512" s="302">
        <v>5157</v>
      </c>
      <c r="E512" s="297">
        <v>50157</v>
      </c>
      <c r="F512" s="7" t="s">
        <v>142</v>
      </c>
      <c r="G512" s="7" t="s">
        <v>137</v>
      </c>
      <c r="H512" s="8">
        <v>1624827</v>
      </c>
      <c r="I512" s="8">
        <v>38</v>
      </c>
      <c r="J512" s="7" t="s">
        <v>6</v>
      </c>
      <c r="K512" s="7" t="s">
        <v>138</v>
      </c>
      <c r="L512" s="8">
        <v>13</v>
      </c>
      <c r="M512" s="8">
        <v>7408</v>
      </c>
      <c r="N512" s="7"/>
      <c r="O512" s="8">
        <v>394</v>
      </c>
      <c r="P512" s="7"/>
      <c r="Q512" s="8">
        <v>99</v>
      </c>
      <c r="R512" s="7"/>
      <c r="S512" s="8">
        <v>3204</v>
      </c>
      <c r="T512" s="7"/>
      <c r="U512" s="8">
        <v>0</v>
      </c>
      <c r="V512" s="7"/>
      <c r="W512" s="33">
        <v>11105</v>
      </c>
      <c r="X512" s="7"/>
      <c r="Y512" s="30">
        <v>3.78</v>
      </c>
      <c r="Z512" s="7"/>
      <c r="AA512" s="30">
        <v>0.2</v>
      </c>
      <c r="AB512" s="7"/>
      <c r="AC512" s="30">
        <v>0.05</v>
      </c>
      <c r="AD512" s="7"/>
      <c r="AE512" s="30">
        <v>1.65</v>
      </c>
      <c r="AF512" s="7"/>
      <c r="AG512" s="30">
        <v>0</v>
      </c>
      <c r="AI512" s="32">
        <v>5.68</v>
      </c>
      <c r="AK512" s="7" t="str">
        <f t="shared" si="7"/>
        <v>No</v>
      </c>
    </row>
    <row r="513" spans="1:37">
      <c r="A513" s="7" t="s">
        <v>507</v>
      </c>
      <c r="B513" s="7" t="s">
        <v>508</v>
      </c>
      <c r="C513" s="7" t="s">
        <v>68</v>
      </c>
      <c r="D513" s="302">
        <v>6082</v>
      </c>
      <c r="E513" s="297">
        <v>60082</v>
      </c>
      <c r="F513" s="7" t="s">
        <v>142</v>
      </c>
      <c r="G513" s="7" t="s">
        <v>137</v>
      </c>
      <c r="H513" s="8">
        <v>106383</v>
      </c>
      <c r="I513" s="8">
        <v>38</v>
      </c>
      <c r="J513" s="7" t="s">
        <v>6</v>
      </c>
      <c r="K513" s="7" t="s">
        <v>138</v>
      </c>
      <c r="L513" s="8">
        <v>12</v>
      </c>
      <c r="M513" s="8">
        <v>36036</v>
      </c>
      <c r="N513" s="7"/>
      <c r="O513" s="8">
        <v>978</v>
      </c>
      <c r="P513" s="7"/>
      <c r="Q513" s="8">
        <v>0</v>
      </c>
      <c r="R513" s="7"/>
      <c r="S513" s="8">
        <v>2356</v>
      </c>
      <c r="T513" s="7"/>
      <c r="U513" s="8">
        <v>0</v>
      </c>
      <c r="V513" s="7"/>
      <c r="W513" s="33">
        <v>39370</v>
      </c>
      <c r="X513" s="7"/>
      <c r="Y513" s="30">
        <v>16.5</v>
      </c>
      <c r="Z513" s="7"/>
      <c r="AA513" s="30">
        <v>0.5</v>
      </c>
      <c r="AB513" s="7"/>
      <c r="AC513" s="30">
        <v>0</v>
      </c>
      <c r="AD513" s="7"/>
      <c r="AE513" s="30">
        <v>1.3</v>
      </c>
      <c r="AF513" s="7"/>
      <c r="AG513" s="30">
        <v>0</v>
      </c>
      <c r="AI513" s="32">
        <v>18.3</v>
      </c>
      <c r="AK513" s="7" t="str">
        <f t="shared" si="7"/>
        <v>No</v>
      </c>
    </row>
    <row r="514" spans="1:37">
      <c r="A514" s="7" t="s">
        <v>507</v>
      </c>
      <c r="B514" s="7" t="s">
        <v>508</v>
      </c>
      <c r="C514" s="7" t="s">
        <v>68</v>
      </c>
      <c r="D514" s="302">
        <v>6082</v>
      </c>
      <c r="E514" s="297">
        <v>60082</v>
      </c>
      <c r="F514" s="7" t="s">
        <v>142</v>
      </c>
      <c r="G514" s="7" t="s">
        <v>137</v>
      </c>
      <c r="H514" s="8">
        <v>106383</v>
      </c>
      <c r="I514" s="8">
        <v>38</v>
      </c>
      <c r="J514" s="7" t="s">
        <v>9</v>
      </c>
      <c r="K514" s="7" t="s">
        <v>138</v>
      </c>
      <c r="L514" s="8">
        <v>12</v>
      </c>
      <c r="M514" s="8">
        <v>19669</v>
      </c>
      <c r="N514" s="7"/>
      <c r="O514" s="8">
        <v>659</v>
      </c>
      <c r="P514" s="7"/>
      <c r="Q514" s="8">
        <v>0</v>
      </c>
      <c r="R514" s="7"/>
      <c r="S514" s="8">
        <v>2196</v>
      </c>
      <c r="T514" s="7"/>
      <c r="U514" s="8">
        <v>0</v>
      </c>
      <c r="V514" s="7"/>
      <c r="W514" s="33">
        <v>22524</v>
      </c>
      <c r="X514" s="7"/>
      <c r="Y514" s="30">
        <v>10.5</v>
      </c>
      <c r="Z514" s="7"/>
      <c r="AA514" s="30">
        <v>0.35</v>
      </c>
      <c r="AB514" s="7"/>
      <c r="AC514" s="30">
        <v>0</v>
      </c>
      <c r="AD514" s="7"/>
      <c r="AE514" s="30">
        <v>1.2</v>
      </c>
      <c r="AF514" s="7"/>
      <c r="AG514" s="30">
        <v>0</v>
      </c>
      <c r="AI514" s="32">
        <v>12.05</v>
      </c>
      <c r="AK514" s="7" t="str">
        <f t="shared" ref="AK514:AK577" si="8">IF(AJ514&amp;AH514&amp;AF514&amp;AD514&amp;AB514&amp;Z514&amp;X514&amp;V514&amp;T514&amp;R514&amp;P514&amp;N514&lt;&gt;"","Yes","No")</f>
        <v>No</v>
      </c>
    </row>
    <row r="515" spans="1:37">
      <c r="A515" s="7" t="s">
        <v>1067</v>
      </c>
      <c r="B515" s="7" t="s">
        <v>565</v>
      </c>
      <c r="C515" s="7" t="s">
        <v>12</v>
      </c>
      <c r="D515" s="302">
        <v>9196</v>
      </c>
      <c r="E515" s="297">
        <v>90196</v>
      </c>
      <c r="F515" s="7" t="s">
        <v>140</v>
      </c>
      <c r="G515" s="7" t="s">
        <v>137</v>
      </c>
      <c r="H515" s="8">
        <v>1723634</v>
      </c>
      <c r="I515" s="8">
        <v>38</v>
      </c>
      <c r="J515" s="7" t="s">
        <v>9</v>
      </c>
      <c r="K515" s="7" t="s">
        <v>138</v>
      </c>
      <c r="L515" s="8">
        <v>1</v>
      </c>
      <c r="M515" s="8">
        <v>143</v>
      </c>
      <c r="N515" s="7"/>
      <c r="O515" s="8">
        <v>0</v>
      </c>
      <c r="P515" s="7"/>
      <c r="Q515" s="8">
        <v>2</v>
      </c>
      <c r="R515" s="7"/>
      <c r="S515" s="8">
        <v>40</v>
      </c>
      <c r="T515" s="7"/>
      <c r="U515" s="8">
        <v>0</v>
      </c>
      <c r="V515" s="7"/>
      <c r="W515" s="33">
        <v>185</v>
      </c>
      <c r="X515" s="7"/>
      <c r="Y515" s="30">
        <v>0.1</v>
      </c>
      <c r="Z515" s="7"/>
      <c r="AA515" s="30">
        <v>0</v>
      </c>
      <c r="AB515" s="7"/>
      <c r="AC515" s="30">
        <v>0.01</v>
      </c>
      <c r="AD515" s="7"/>
      <c r="AE515" s="30">
        <v>0.02</v>
      </c>
      <c r="AF515" s="7"/>
      <c r="AG515" s="30">
        <v>0</v>
      </c>
      <c r="AI515" s="32">
        <v>0.13</v>
      </c>
      <c r="AK515" s="7" t="str">
        <f t="shared" si="8"/>
        <v>No</v>
      </c>
    </row>
    <row r="516" spans="1:37">
      <c r="A516" s="7" t="s">
        <v>1068</v>
      </c>
      <c r="B516" s="7" t="s">
        <v>254</v>
      </c>
      <c r="C516" s="7" t="s">
        <v>41</v>
      </c>
      <c r="D516" s="302">
        <v>7016</v>
      </c>
      <c r="E516" s="297">
        <v>70016</v>
      </c>
      <c r="F516" s="7" t="s">
        <v>140</v>
      </c>
      <c r="G516" s="7" t="s">
        <v>137</v>
      </c>
      <c r="H516" s="8">
        <v>124748</v>
      </c>
      <c r="I516" s="8">
        <v>37</v>
      </c>
      <c r="J516" s="7" t="s">
        <v>9</v>
      </c>
      <c r="K516" s="7" t="s">
        <v>138</v>
      </c>
      <c r="L516" s="8">
        <v>9</v>
      </c>
      <c r="M516" s="8">
        <v>31024</v>
      </c>
      <c r="N516" s="7"/>
      <c r="O516" s="8">
        <v>2286</v>
      </c>
      <c r="P516" s="7"/>
      <c r="Q516" s="8">
        <v>0</v>
      </c>
      <c r="R516" s="7"/>
      <c r="S516" s="8">
        <v>2985</v>
      </c>
      <c r="T516" s="7"/>
      <c r="U516" s="8">
        <v>0</v>
      </c>
      <c r="V516" s="7"/>
      <c r="W516" s="33">
        <v>36295</v>
      </c>
      <c r="X516" s="7"/>
      <c r="Y516" s="30">
        <v>17</v>
      </c>
      <c r="Z516" s="7"/>
      <c r="AA516" s="30">
        <v>1.68</v>
      </c>
      <c r="AB516" s="7"/>
      <c r="AC516" s="30">
        <v>0</v>
      </c>
      <c r="AD516" s="7"/>
      <c r="AE516" s="30">
        <v>1.44</v>
      </c>
      <c r="AF516" s="7"/>
      <c r="AG516" s="30">
        <v>0</v>
      </c>
      <c r="AI516" s="32">
        <v>20.12</v>
      </c>
      <c r="AK516" s="7" t="str">
        <f t="shared" si="8"/>
        <v>No</v>
      </c>
    </row>
    <row r="517" spans="1:37">
      <c r="A517" s="7" t="s">
        <v>183</v>
      </c>
      <c r="B517" s="7" t="s">
        <v>184</v>
      </c>
      <c r="C517" s="7" t="s">
        <v>32</v>
      </c>
      <c r="D517" s="302">
        <v>5110</v>
      </c>
      <c r="E517" s="297">
        <v>50110</v>
      </c>
      <c r="F517" s="7" t="s">
        <v>142</v>
      </c>
      <c r="G517" s="7" t="s">
        <v>137</v>
      </c>
      <c r="H517" s="8">
        <v>108657</v>
      </c>
      <c r="I517" s="8">
        <v>37</v>
      </c>
      <c r="J517" s="7" t="s">
        <v>9</v>
      </c>
      <c r="K517" s="7" t="s">
        <v>138</v>
      </c>
      <c r="L517" s="8">
        <v>8</v>
      </c>
      <c r="M517" s="8">
        <v>19150</v>
      </c>
      <c r="N517" s="7"/>
      <c r="O517" s="8">
        <v>2274</v>
      </c>
      <c r="P517" s="7"/>
      <c r="Q517" s="8">
        <v>218</v>
      </c>
      <c r="R517" s="7"/>
      <c r="S517" s="8">
        <v>1957</v>
      </c>
      <c r="T517" s="7"/>
      <c r="U517" s="8">
        <v>0</v>
      </c>
      <c r="V517" s="7"/>
      <c r="W517" s="33">
        <v>23599</v>
      </c>
      <c r="X517" s="7"/>
      <c r="Y517" s="30">
        <v>10</v>
      </c>
      <c r="Z517" s="7"/>
      <c r="AA517" s="30">
        <v>1.0900000000000001</v>
      </c>
      <c r="AB517" s="7"/>
      <c r="AC517" s="30">
        <v>0.1</v>
      </c>
      <c r="AD517" s="7"/>
      <c r="AE517" s="30">
        <v>1</v>
      </c>
      <c r="AF517" s="7"/>
      <c r="AG517" s="30">
        <v>0</v>
      </c>
      <c r="AI517" s="32">
        <v>12.19</v>
      </c>
      <c r="AK517" s="7" t="str">
        <f t="shared" si="8"/>
        <v>No</v>
      </c>
    </row>
    <row r="518" spans="1:37">
      <c r="A518" s="7" t="s">
        <v>1069</v>
      </c>
      <c r="B518" s="7" t="s">
        <v>245</v>
      </c>
      <c r="C518" s="7" t="s">
        <v>28</v>
      </c>
      <c r="D518" s="302">
        <v>4058</v>
      </c>
      <c r="E518" s="297">
        <v>40058</v>
      </c>
      <c r="F518" s="7" t="s">
        <v>140</v>
      </c>
      <c r="G518" s="7" t="s">
        <v>137</v>
      </c>
      <c r="H518" s="8">
        <v>60851</v>
      </c>
      <c r="I518" s="8">
        <v>37</v>
      </c>
      <c r="J518" s="7" t="s">
        <v>9</v>
      </c>
      <c r="K518" s="7" t="s">
        <v>138</v>
      </c>
      <c r="L518" s="8">
        <v>6</v>
      </c>
      <c r="M518" s="8">
        <v>10119</v>
      </c>
      <c r="N518" s="7"/>
      <c r="O518" s="8">
        <v>1193</v>
      </c>
      <c r="P518" s="7"/>
      <c r="Q518" s="8">
        <v>0</v>
      </c>
      <c r="R518" s="7"/>
      <c r="S518" s="8">
        <v>1988</v>
      </c>
      <c r="T518" s="7"/>
      <c r="U518" s="8">
        <v>0</v>
      </c>
      <c r="V518" s="7"/>
      <c r="W518" s="33">
        <v>13300</v>
      </c>
      <c r="X518" s="7"/>
      <c r="Y518" s="30">
        <v>6</v>
      </c>
      <c r="Z518" s="7"/>
      <c r="AA518" s="30">
        <v>1</v>
      </c>
      <c r="AB518" s="7"/>
      <c r="AC518" s="30">
        <v>0</v>
      </c>
      <c r="AD518" s="7"/>
      <c r="AE518" s="30">
        <v>1</v>
      </c>
      <c r="AF518" s="7"/>
      <c r="AG518" s="30">
        <v>0</v>
      </c>
      <c r="AI518" s="32">
        <v>8</v>
      </c>
      <c r="AK518" s="7" t="str">
        <f t="shared" si="8"/>
        <v>No</v>
      </c>
    </row>
    <row r="519" spans="1:37">
      <c r="A519" s="7" t="s">
        <v>134</v>
      </c>
      <c r="B519" s="7" t="s">
        <v>135</v>
      </c>
      <c r="C519" s="7" t="s">
        <v>4</v>
      </c>
      <c r="D519" s="302">
        <v>41</v>
      </c>
      <c r="E519" s="297">
        <v>41</v>
      </c>
      <c r="F519" s="7" t="s">
        <v>136</v>
      </c>
      <c r="G519" s="7" t="s">
        <v>137</v>
      </c>
      <c r="H519" s="8">
        <v>251243</v>
      </c>
      <c r="I519" s="8">
        <v>37</v>
      </c>
      <c r="J519" s="7" t="s">
        <v>5</v>
      </c>
      <c r="K519" s="7" t="s">
        <v>138</v>
      </c>
      <c r="L519" s="8">
        <v>37</v>
      </c>
      <c r="M519" s="8">
        <v>183947</v>
      </c>
      <c r="N519" s="7"/>
      <c r="O519" s="8">
        <v>75212</v>
      </c>
      <c r="P519" s="7"/>
      <c r="Q519" s="8">
        <v>111124</v>
      </c>
      <c r="R519" s="7"/>
      <c r="S519" s="8">
        <v>78740</v>
      </c>
      <c r="T519" s="7"/>
      <c r="U519" s="8">
        <v>150715</v>
      </c>
      <c r="V519" s="7"/>
      <c r="W519" s="33">
        <v>599738</v>
      </c>
      <c r="X519" s="7"/>
      <c r="Y519" s="30">
        <v>80.7</v>
      </c>
      <c r="Z519" s="7"/>
      <c r="AA519" s="30">
        <v>45.2</v>
      </c>
      <c r="AB519" s="7"/>
      <c r="AC519" s="30">
        <v>79.099999999999994</v>
      </c>
      <c r="AD519" s="7"/>
      <c r="AE519" s="30">
        <v>49.7</v>
      </c>
      <c r="AF519" s="7"/>
      <c r="AG519" s="30">
        <v>61.7</v>
      </c>
      <c r="AI519" s="32">
        <v>316.39999999999998</v>
      </c>
      <c r="AK519" s="7" t="str">
        <f t="shared" si="8"/>
        <v>No</v>
      </c>
    </row>
    <row r="520" spans="1:37">
      <c r="A520" s="7" t="s">
        <v>1069</v>
      </c>
      <c r="B520" s="7" t="s">
        <v>245</v>
      </c>
      <c r="C520" s="7" t="s">
        <v>28</v>
      </c>
      <c r="D520" s="302">
        <v>4058</v>
      </c>
      <c r="E520" s="297">
        <v>40058</v>
      </c>
      <c r="F520" s="7" t="s">
        <v>140</v>
      </c>
      <c r="G520" s="7" t="s">
        <v>137</v>
      </c>
      <c r="H520" s="8">
        <v>60851</v>
      </c>
      <c r="I520" s="8">
        <v>37</v>
      </c>
      <c r="J520" s="7" t="s">
        <v>6</v>
      </c>
      <c r="K520" s="7" t="s">
        <v>138</v>
      </c>
      <c r="L520" s="8">
        <v>31</v>
      </c>
      <c r="M520" s="8">
        <v>38277</v>
      </c>
      <c r="N520" s="7"/>
      <c r="O520" s="8">
        <v>10931</v>
      </c>
      <c r="P520" s="7"/>
      <c r="Q520" s="8">
        <v>1215</v>
      </c>
      <c r="R520" s="7"/>
      <c r="S520" s="8">
        <v>18097</v>
      </c>
      <c r="T520" s="7"/>
      <c r="U520" s="8">
        <v>0</v>
      </c>
      <c r="V520" s="7"/>
      <c r="W520" s="33">
        <v>68520</v>
      </c>
      <c r="X520" s="7"/>
      <c r="Y520" s="30">
        <v>25</v>
      </c>
      <c r="Z520" s="7"/>
      <c r="AA520" s="30">
        <v>4</v>
      </c>
      <c r="AB520" s="7"/>
      <c r="AC520" s="30">
        <v>0.6</v>
      </c>
      <c r="AD520" s="7"/>
      <c r="AE520" s="30">
        <v>8</v>
      </c>
      <c r="AF520" s="7"/>
      <c r="AG520" s="30">
        <v>0</v>
      </c>
      <c r="AI520" s="32">
        <v>37.6</v>
      </c>
      <c r="AK520" s="7" t="str">
        <f t="shared" si="8"/>
        <v>No</v>
      </c>
    </row>
    <row r="521" spans="1:37">
      <c r="A521" s="7" t="s">
        <v>183</v>
      </c>
      <c r="B521" s="7" t="s">
        <v>184</v>
      </c>
      <c r="C521" s="7" t="s">
        <v>32</v>
      </c>
      <c r="D521" s="302">
        <v>5110</v>
      </c>
      <c r="E521" s="297">
        <v>50110</v>
      </c>
      <c r="F521" s="7" t="s">
        <v>142</v>
      </c>
      <c r="G521" s="7" t="s">
        <v>137</v>
      </c>
      <c r="H521" s="8">
        <v>108657</v>
      </c>
      <c r="I521" s="8">
        <v>37</v>
      </c>
      <c r="J521" s="7" t="s">
        <v>6</v>
      </c>
      <c r="K521" s="7" t="s">
        <v>138</v>
      </c>
      <c r="L521" s="8">
        <v>29</v>
      </c>
      <c r="M521" s="8">
        <v>85663</v>
      </c>
      <c r="N521" s="7"/>
      <c r="O521" s="8">
        <v>22521</v>
      </c>
      <c r="P521" s="7"/>
      <c r="Q521" s="8">
        <v>1964</v>
      </c>
      <c r="R521" s="7"/>
      <c r="S521" s="8">
        <v>7954</v>
      </c>
      <c r="T521" s="7"/>
      <c r="U521" s="8">
        <v>0</v>
      </c>
      <c r="V521" s="7"/>
      <c r="W521" s="33">
        <v>118102</v>
      </c>
      <c r="X521" s="7"/>
      <c r="Y521" s="30">
        <v>43.8</v>
      </c>
      <c r="Z521" s="7"/>
      <c r="AA521" s="30">
        <v>10.85</v>
      </c>
      <c r="AB521" s="7"/>
      <c r="AC521" s="30">
        <v>1.05</v>
      </c>
      <c r="AD521" s="7"/>
      <c r="AE521" s="30">
        <v>4.2</v>
      </c>
      <c r="AF521" s="7"/>
      <c r="AG521" s="30">
        <v>0</v>
      </c>
      <c r="AI521" s="32">
        <v>59.9</v>
      </c>
      <c r="AK521" s="7" t="str">
        <f t="shared" si="8"/>
        <v>No</v>
      </c>
    </row>
    <row r="522" spans="1:37">
      <c r="A522" s="7" t="s">
        <v>1068</v>
      </c>
      <c r="B522" s="7" t="s">
        <v>254</v>
      </c>
      <c r="C522" s="7" t="s">
        <v>41</v>
      </c>
      <c r="D522" s="302">
        <v>7016</v>
      </c>
      <c r="E522" s="297">
        <v>70016</v>
      </c>
      <c r="F522" s="7" t="s">
        <v>140</v>
      </c>
      <c r="G522" s="7" t="s">
        <v>137</v>
      </c>
      <c r="H522" s="8">
        <v>124748</v>
      </c>
      <c r="I522" s="8">
        <v>37</v>
      </c>
      <c r="J522" s="7" t="s">
        <v>6</v>
      </c>
      <c r="K522" s="7" t="s">
        <v>138</v>
      </c>
      <c r="L522" s="8">
        <v>28</v>
      </c>
      <c r="M522" s="8">
        <v>75539</v>
      </c>
      <c r="N522" s="7"/>
      <c r="O522" s="8">
        <v>3142</v>
      </c>
      <c r="P522" s="7"/>
      <c r="Q522" s="8">
        <v>0</v>
      </c>
      <c r="R522" s="7"/>
      <c r="S522" s="8">
        <v>3204</v>
      </c>
      <c r="T522" s="7"/>
      <c r="U522" s="8">
        <v>0</v>
      </c>
      <c r="V522" s="7"/>
      <c r="W522" s="33">
        <v>81885</v>
      </c>
      <c r="X522" s="7"/>
      <c r="Y522" s="30">
        <v>40</v>
      </c>
      <c r="Z522" s="7"/>
      <c r="AA522" s="30">
        <v>2.3199999999999998</v>
      </c>
      <c r="AB522" s="7"/>
      <c r="AC522" s="30">
        <v>0</v>
      </c>
      <c r="AD522" s="7"/>
      <c r="AE522" s="30">
        <v>1.56</v>
      </c>
      <c r="AF522" s="7"/>
      <c r="AG522" s="30">
        <v>0</v>
      </c>
      <c r="AI522" s="32">
        <v>43.88</v>
      </c>
      <c r="AK522" s="7" t="str">
        <f t="shared" si="8"/>
        <v>No</v>
      </c>
    </row>
    <row r="523" spans="1:37">
      <c r="A523" s="7" t="s">
        <v>402</v>
      </c>
      <c r="B523" s="7" t="s">
        <v>403</v>
      </c>
      <c r="C523" s="7" t="s">
        <v>32</v>
      </c>
      <c r="D523" s="302">
        <v>5054</v>
      </c>
      <c r="E523" s="297">
        <v>50054</v>
      </c>
      <c r="F523" s="7" t="s">
        <v>142</v>
      </c>
      <c r="G523" s="7" t="s">
        <v>137</v>
      </c>
      <c r="H523" s="8">
        <v>90580</v>
      </c>
      <c r="I523" s="8">
        <v>36</v>
      </c>
      <c r="J523" s="7" t="s">
        <v>9</v>
      </c>
      <c r="K523" s="7" t="s">
        <v>138</v>
      </c>
      <c r="L523" s="8">
        <v>9</v>
      </c>
      <c r="M523" s="8">
        <v>34285</v>
      </c>
      <c r="N523" s="7"/>
      <c r="O523" s="8">
        <v>3875</v>
      </c>
      <c r="P523" s="7"/>
      <c r="Q523" s="8">
        <v>0</v>
      </c>
      <c r="R523" s="7"/>
      <c r="S523" s="8">
        <v>5592</v>
      </c>
      <c r="T523" s="7"/>
      <c r="U523" s="8">
        <v>0</v>
      </c>
      <c r="V523" s="7"/>
      <c r="W523" s="33">
        <v>43752</v>
      </c>
      <c r="X523" s="7"/>
      <c r="Y523" s="30">
        <v>21</v>
      </c>
      <c r="Z523" s="7"/>
      <c r="AA523" s="30">
        <v>2</v>
      </c>
      <c r="AB523" s="7"/>
      <c r="AC523" s="30">
        <v>0</v>
      </c>
      <c r="AD523" s="7"/>
      <c r="AE523" s="30">
        <v>3</v>
      </c>
      <c r="AF523" s="7"/>
      <c r="AG523" s="30">
        <v>0</v>
      </c>
      <c r="AI523" s="32">
        <v>26</v>
      </c>
      <c r="AK523" s="7" t="str">
        <f t="shared" si="8"/>
        <v>No</v>
      </c>
    </row>
    <row r="524" spans="1:37">
      <c r="A524" s="7" t="s">
        <v>402</v>
      </c>
      <c r="B524" s="7" t="s">
        <v>403</v>
      </c>
      <c r="C524" s="7" t="s">
        <v>32</v>
      </c>
      <c r="D524" s="302">
        <v>5054</v>
      </c>
      <c r="E524" s="297">
        <v>50054</v>
      </c>
      <c r="F524" s="7" t="s">
        <v>142</v>
      </c>
      <c r="G524" s="7" t="s">
        <v>137</v>
      </c>
      <c r="H524" s="8">
        <v>90580</v>
      </c>
      <c r="I524" s="8">
        <v>36</v>
      </c>
      <c r="J524" s="7" t="s">
        <v>6</v>
      </c>
      <c r="K524" s="7" t="s">
        <v>138</v>
      </c>
      <c r="L524" s="8">
        <v>27</v>
      </c>
      <c r="M524" s="8">
        <v>68421</v>
      </c>
      <c r="N524" s="7"/>
      <c r="O524" s="8">
        <v>11624</v>
      </c>
      <c r="P524" s="7"/>
      <c r="Q524" s="8">
        <v>1900</v>
      </c>
      <c r="R524" s="7"/>
      <c r="S524" s="8">
        <v>13640</v>
      </c>
      <c r="T524" s="7"/>
      <c r="U524" s="8">
        <v>0</v>
      </c>
      <c r="V524" s="7"/>
      <c r="W524" s="33">
        <v>95585</v>
      </c>
      <c r="X524" s="7"/>
      <c r="Y524" s="30">
        <v>35</v>
      </c>
      <c r="Z524" s="7"/>
      <c r="AA524" s="30">
        <v>7</v>
      </c>
      <c r="AB524" s="7"/>
      <c r="AC524" s="30">
        <v>1</v>
      </c>
      <c r="AD524" s="7"/>
      <c r="AE524" s="30">
        <v>7</v>
      </c>
      <c r="AF524" s="7"/>
      <c r="AG524" s="30">
        <v>0</v>
      </c>
      <c r="AI524" s="32">
        <v>50</v>
      </c>
      <c r="AK524" s="7" t="str">
        <f t="shared" si="8"/>
        <v>No</v>
      </c>
    </row>
    <row r="525" spans="1:37">
      <c r="A525" s="7" t="s">
        <v>310</v>
      </c>
      <c r="B525" s="7" t="s">
        <v>311</v>
      </c>
      <c r="C525" s="7" t="s">
        <v>70</v>
      </c>
      <c r="D525" s="302">
        <v>3008</v>
      </c>
      <c r="E525" s="297">
        <v>30008</v>
      </c>
      <c r="F525" s="7" t="s">
        <v>142</v>
      </c>
      <c r="G525" s="7" t="s">
        <v>137</v>
      </c>
      <c r="H525" s="8">
        <v>116636</v>
      </c>
      <c r="I525" s="8">
        <v>36</v>
      </c>
      <c r="J525" s="7" t="s">
        <v>6</v>
      </c>
      <c r="K525" s="7" t="s">
        <v>138</v>
      </c>
      <c r="L525" s="8">
        <v>26</v>
      </c>
      <c r="M525" s="8">
        <v>115756</v>
      </c>
      <c r="N525" s="7"/>
      <c r="O525" s="8">
        <v>15386</v>
      </c>
      <c r="P525" s="7"/>
      <c r="Q525" s="8">
        <v>3215</v>
      </c>
      <c r="R525" s="7"/>
      <c r="S525" s="8">
        <v>22750</v>
      </c>
      <c r="T525" s="7"/>
      <c r="U525" s="8">
        <v>0</v>
      </c>
      <c r="V525" s="7"/>
      <c r="W525" s="33">
        <v>157107</v>
      </c>
      <c r="X525" s="7"/>
      <c r="Y525" s="30">
        <v>60</v>
      </c>
      <c r="Z525" s="7"/>
      <c r="AA525" s="30">
        <v>8.25</v>
      </c>
      <c r="AB525" s="7"/>
      <c r="AC525" s="30">
        <v>1.5</v>
      </c>
      <c r="AD525" s="7"/>
      <c r="AE525" s="30">
        <v>12</v>
      </c>
      <c r="AF525" s="7"/>
      <c r="AG525" s="30">
        <v>0</v>
      </c>
      <c r="AI525" s="32">
        <v>81.75</v>
      </c>
      <c r="AK525" s="7" t="str">
        <f t="shared" si="8"/>
        <v>No</v>
      </c>
    </row>
    <row r="526" spans="1:37">
      <c r="A526" s="7" t="s">
        <v>246</v>
      </c>
      <c r="B526" s="7" t="s">
        <v>247</v>
      </c>
      <c r="C526" s="7" t="s">
        <v>12</v>
      </c>
      <c r="D526" s="302">
        <v>9017</v>
      </c>
      <c r="E526" s="297">
        <v>90017</v>
      </c>
      <c r="F526" s="7" t="s">
        <v>140</v>
      </c>
      <c r="G526" s="7" t="s">
        <v>137</v>
      </c>
      <c r="H526" s="8">
        <v>308231</v>
      </c>
      <c r="I526" s="8">
        <v>36</v>
      </c>
      <c r="J526" s="7" t="s">
        <v>6</v>
      </c>
      <c r="K526" s="7" t="s">
        <v>138</v>
      </c>
      <c r="L526" s="8">
        <v>24</v>
      </c>
      <c r="M526" s="8">
        <v>100620</v>
      </c>
      <c r="N526" s="7"/>
      <c r="O526" s="8">
        <v>4307</v>
      </c>
      <c r="P526" s="7"/>
      <c r="Q526" s="8">
        <v>653</v>
      </c>
      <c r="R526" s="7"/>
      <c r="S526" s="8">
        <v>11547</v>
      </c>
      <c r="T526" s="7"/>
      <c r="U526" s="8">
        <v>0</v>
      </c>
      <c r="V526" s="7"/>
      <c r="W526" s="33">
        <v>117127</v>
      </c>
      <c r="X526" s="7"/>
      <c r="Y526" s="30">
        <v>54.48</v>
      </c>
      <c r="Z526" s="7"/>
      <c r="AA526" s="30">
        <v>2.15</v>
      </c>
      <c r="AB526" s="7"/>
      <c r="AC526" s="30">
        <v>0.38</v>
      </c>
      <c r="AD526" s="7"/>
      <c r="AE526" s="30">
        <v>6.49</v>
      </c>
      <c r="AF526" s="7"/>
      <c r="AG526" s="30">
        <v>0</v>
      </c>
      <c r="AI526" s="32">
        <v>63.5</v>
      </c>
      <c r="AK526" s="7" t="str">
        <f t="shared" si="8"/>
        <v>No</v>
      </c>
    </row>
    <row r="527" spans="1:37">
      <c r="A527" s="7" t="s">
        <v>1070</v>
      </c>
      <c r="B527" s="7" t="s">
        <v>383</v>
      </c>
      <c r="C527" s="7" t="s">
        <v>32</v>
      </c>
      <c r="D527" s="302">
        <v>5043</v>
      </c>
      <c r="E527" s="297">
        <v>50043</v>
      </c>
      <c r="F527" s="7" t="s">
        <v>140</v>
      </c>
      <c r="G527" s="7" t="s">
        <v>137</v>
      </c>
      <c r="H527" s="8">
        <v>229351</v>
      </c>
      <c r="I527" s="8">
        <v>36</v>
      </c>
      <c r="J527" s="7" t="s">
        <v>6</v>
      </c>
      <c r="K527" s="7" t="s">
        <v>138</v>
      </c>
      <c r="L527" s="8">
        <v>22</v>
      </c>
      <c r="M527" s="8">
        <v>98460</v>
      </c>
      <c r="N527" s="7" t="s">
        <v>102</v>
      </c>
      <c r="O527" s="8">
        <v>15604</v>
      </c>
      <c r="P527" s="7"/>
      <c r="Q527" s="8">
        <v>308</v>
      </c>
      <c r="R527" s="7"/>
      <c r="S527" s="8">
        <v>4228</v>
      </c>
      <c r="T527" s="7"/>
      <c r="U527" s="8">
        <v>0</v>
      </c>
      <c r="V527" s="7"/>
      <c r="W527" s="33">
        <v>118600</v>
      </c>
      <c r="X527" s="7" t="s">
        <v>102</v>
      </c>
      <c r="Y527" s="30">
        <v>58.1</v>
      </c>
      <c r="Z527" s="7"/>
      <c r="AA527" s="30">
        <v>8.1</v>
      </c>
      <c r="AB527" s="7"/>
      <c r="AC527" s="30">
        <v>0.3</v>
      </c>
      <c r="AD527" s="7"/>
      <c r="AE527" s="30">
        <v>2.5</v>
      </c>
      <c r="AF527" s="7"/>
      <c r="AG527" s="30">
        <v>0</v>
      </c>
      <c r="AI527" s="32">
        <v>69</v>
      </c>
      <c r="AK527" s="7" t="str">
        <f t="shared" si="8"/>
        <v>Yes</v>
      </c>
    </row>
    <row r="528" spans="1:37">
      <c r="A528" s="7" t="s">
        <v>1071</v>
      </c>
      <c r="B528" s="7" t="s">
        <v>294</v>
      </c>
      <c r="C528" s="7" t="s">
        <v>37</v>
      </c>
      <c r="D528" s="302">
        <v>3072</v>
      </c>
      <c r="E528" s="297">
        <v>30072</v>
      </c>
      <c r="F528" s="7" t="s">
        <v>140</v>
      </c>
      <c r="G528" s="7" t="s">
        <v>137</v>
      </c>
      <c r="H528" s="8">
        <v>141576</v>
      </c>
      <c r="I528" s="8">
        <v>36</v>
      </c>
      <c r="J528" s="7" t="s">
        <v>6</v>
      </c>
      <c r="K528" s="7" t="s">
        <v>138</v>
      </c>
      <c r="L528" s="8">
        <v>21</v>
      </c>
      <c r="M528" s="8">
        <v>77182</v>
      </c>
      <c r="N528" s="7"/>
      <c r="O528" s="8">
        <v>663</v>
      </c>
      <c r="P528" s="7"/>
      <c r="Q528" s="8">
        <v>0</v>
      </c>
      <c r="R528" s="7"/>
      <c r="S528" s="8">
        <v>12998</v>
      </c>
      <c r="T528" s="7"/>
      <c r="U528" s="8">
        <v>0</v>
      </c>
      <c r="V528" s="7"/>
      <c r="W528" s="33">
        <v>90843</v>
      </c>
      <c r="X528" s="7"/>
      <c r="Y528" s="30">
        <v>42.59</v>
      </c>
      <c r="Z528" s="7"/>
      <c r="AA528" s="30">
        <v>0.72</v>
      </c>
      <c r="AB528" s="7"/>
      <c r="AC528" s="30">
        <v>0</v>
      </c>
      <c r="AD528" s="7"/>
      <c r="AE528" s="30">
        <v>6.74</v>
      </c>
      <c r="AF528" s="7"/>
      <c r="AG528" s="30">
        <v>0</v>
      </c>
      <c r="AI528" s="32">
        <v>50.05</v>
      </c>
      <c r="AK528" s="7" t="str">
        <f t="shared" si="8"/>
        <v>No</v>
      </c>
    </row>
    <row r="529" spans="1:37">
      <c r="A529" s="7" t="s">
        <v>1071</v>
      </c>
      <c r="B529" s="7" t="s">
        <v>294</v>
      </c>
      <c r="C529" s="7" t="s">
        <v>37</v>
      </c>
      <c r="D529" s="302">
        <v>3072</v>
      </c>
      <c r="E529" s="297">
        <v>30072</v>
      </c>
      <c r="F529" s="7" t="s">
        <v>140</v>
      </c>
      <c r="G529" s="7" t="s">
        <v>137</v>
      </c>
      <c r="H529" s="8">
        <v>141576</v>
      </c>
      <c r="I529" s="8">
        <v>36</v>
      </c>
      <c r="J529" s="7" t="s">
        <v>9</v>
      </c>
      <c r="K529" s="7" t="s">
        <v>138</v>
      </c>
      <c r="L529" s="8">
        <v>15</v>
      </c>
      <c r="M529" s="8">
        <v>25468</v>
      </c>
      <c r="N529" s="7"/>
      <c r="O529" s="8">
        <v>224</v>
      </c>
      <c r="P529" s="7"/>
      <c r="Q529" s="8">
        <v>0</v>
      </c>
      <c r="R529" s="7"/>
      <c r="S529" s="8">
        <v>4200</v>
      </c>
      <c r="T529" s="7"/>
      <c r="U529" s="8">
        <v>0</v>
      </c>
      <c r="V529" s="7"/>
      <c r="W529" s="33">
        <v>29892</v>
      </c>
      <c r="X529" s="7"/>
      <c r="Y529" s="30">
        <v>13.41</v>
      </c>
      <c r="Z529" s="7"/>
      <c r="AA529" s="30">
        <v>0.28000000000000003</v>
      </c>
      <c r="AB529" s="7"/>
      <c r="AC529" s="30">
        <v>0</v>
      </c>
      <c r="AD529" s="7"/>
      <c r="AE529" s="30">
        <v>2.1800000000000002</v>
      </c>
      <c r="AF529" s="7"/>
      <c r="AG529" s="30">
        <v>0</v>
      </c>
      <c r="AI529" s="32">
        <v>15.87</v>
      </c>
      <c r="AK529" s="7" t="str">
        <f t="shared" si="8"/>
        <v>No</v>
      </c>
    </row>
    <row r="530" spans="1:37">
      <c r="A530" s="7" t="s">
        <v>1070</v>
      </c>
      <c r="B530" s="7" t="s">
        <v>383</v>
      </c>
      <c r="C530" s="7" t="s">
        <v>32</v>
      </c>
      <c r="D530" s="302">
        <v>5043</v>
      </c>
      <c r="E530" s="297">
        <v>50043</v>
      </c>
      <c r="F530" s="7" t="s">
        <v>140</v>
      </c>
      <c r="G530" s="7" t="s">
        <v>137</v>
      </c>
      <c r="H530" s="8">
        <v>229351</v>
      </c>
      <c r="I530" s="8">
        <v>36</v>
      </c>
      <c r="J530" s="7" t="s">
        <v>9</v>
      </c>
      <c r="K530" s="7" t="s">
        <v>138</v>
      </c>
      <c r="L530" s="8">
        <v>14</v>
      </c>
      <c r="M530" s="8">
        <v>27217</v>
      </c>
      <c r="N530" s="7" t="s">
        <v>102</v>
      </c>
      <c r="O530" s="8">
        <v>6687</v>
      </c>
      <c r="P530" s="7"/>
      <c r="Q530" s="8">
        <v>132</v>
      </c>
      <c r="R530" s="7"/>
      <c r="S530" s="8">
        <v>2682</v>
      </c>
      <c r="T530" s="7"/>
      <c r="U530" s="8">
        <v>0</v>
      </c>
      <c r="V530" s="7"/>
      <c r="W530" s="33">
        <v>36718</v>
      </c>
      <c r="X530" s="7" t="s">
        <v>102</v>
      </c>
      <c r="Y530" s="30">
        <v>13</v>
      </c>
      <c r="Z530" s="7"/>
      <c r="AA530" s="30">
        <v>3.5</v>
      </c>
      <c r="AB530" s="7"/>
      <c r="AC530" s="30">
        <v>0.1</v>
      </c>
      <c r="AD530" s="7"/>
      <c r="AE530" s="30">
        <v>1.6</v>
      </c>
      <c r="AF530" s="7"/>
      <c r="AG530" s="30">
        <v>0</v>
      </c>
      <c r="AI530" s="32">
        <v>18.2</v>
      </c>
      <c r="AK530" s="7" t="str">
        <f t="shared" si="8"/>
        <v>Yes</v>
      </c>
    </row>
    <row r="531" spans="1:37">
      <c r="A531" s="7" t="s">
        <v>310</v>
      </c>
      <c r="B531" s="7" t="s">
        <v>311</v>
      </c>
      <c r="C531" s="7" t="s">
        <v>70</v>
      </c>
      <c r="D531" s="302">
        <v>3008</v>
      </c>
      <c r="E531" s="297">
        <v>30008</v>
      </c>
      <c r="F531" s="7" t="s">
        <v>142</v>
      </c>
      <c r="G531" s="7" t="s">
        <v>137</v>
      </c>
      <c r="H531" s="8">
        <v>116636</v>
      </c>
      <c r="I531" s="8">
        <v>36</v>
      </c>
      <c r="J531" s="7" t="s">
        <v>9</v>
      </c>
      <c r="K531" s="7" t="s">
        <v>138</v>
      </c>
      <c r="L531" s="8">
        <v>10</v>
      </c>
      <c r="M531" s="8">
        <v>9778</v>
      </c>
      <c r="N531" s="7"/>
      <c r="O531" s="8">
        <v>5129</v>
      </c>
      <c r="P531" s="7"/>
      <c r="Q531" s="8">
        <v>1072</v>
      </c>
      <c r="R531" s="7"/>
      <c r="S531" s="8">
        <v>496</v>
      </c>
      <c r="T531" s="7"/>
      <c r="U531" s="8">
        <v>0</v>
      </c>
      <c r="V531" s="7"/>
      <c r="W531" s="33">
        <v>16475</v>
      </c>
      <c r="X531" s="7"/>
      <c r="Y531" s="30">
        <v>5</v>
      </c>
      <c r="Z531" s="7"/>
      <c r="AA531" s="30">
        <v>2.75</v>
      </c>
      <c r="AB531" s="7"/>
      <c r="AC531" s="30">
        <v>0.5</v>
      </c>
      <c r="AD531" s="7"/>
      <c r="AE531" s="30">
        <v>0.25</v>
      </c>
      <c r="AF531" s="7"/>
      <c r="AG531" s="30">
        <v>0</v>
      </c>
      <c r="AI531" s="32">
        <v>8.5</v>
      </c>
      <c r="AK531" s="7" t="str">
        <f t="shared" si="8"/>
        <v>No</v>
      </c>
    </row>
    <row r="532" spans="1:37">
      <c r="A532" s="7" t="s">
        <v>515</v>
      </c>
      <c r="B532" s="7" t="s">
        <v>516</v>
      </c>
      <c r="C532" s="7" t="s">
        <v>33</v>
      </c>
      <c r="D532" s="302">
        <v>7014</v>
      </c>
      <c r="E532" s="297">
        <v>70014</v>
      </c>
      <c r="F532" s="7" t="s">
        <v>142</v>
      </c>
      <c r="G532" s="7" t="s">
        <v>137</v>
      </c>
      <c r="H532" s="8">
        <v>150003</v>
      </c>
      <c r="I532" s="8">
        <v>35</v>
      </c>
      <c r="J532" s="7" t="s">
        <v>9</v>
      </c>
      <c r="K532" s="7" t="s">
        <v>138</v>
      </c>
      <c r="L532" s="8">
        <v>7</v>
      </c>
      <c r="M532" s="8">
        <v>20377</v>
      </c>
      <c r="N532" s="7"/>
      <c r="O532" s="8">
        <v>3178</v>
      </c>
      <c r="P532" s="7"/>
      <c r="Q532" s="8">
        <v>947</v>
      </c>
      <c r="R532" s="7"/>
      <c r="S532" s="8">
        <v>2517</v>
      </c>
      <c r="T532" s="7"/>
      <c r="U532" s="8">
        <v>0</v>
      </c>
      <c r="V532" s="7"/>
      <c r="W532" s="33">
        <v>27019</v>
      </c>
      <c r="X532" s="7"/>
      <c r="Y532" s="30">
        <v>11.3</v>
      </c>
      <c r="Z532" s="7"/>
      <c r="AA532" s="30">
        <v>1.8</v>
      </c>
      <c r="AB532" s="7"/>
      <c r="AC532" s="30">
        <v>0.5</v>
      </c>
      <c r="AD532" s="7"/>
      <c r="AE532" s="30">
        <v>1.4</v>
      </c>
      <c r="AF532" s="7"/>
      <c r="AG532" s="30">
        <v>0</v>
      </c>
      <c r="AI532" s="32">
        <v>15</v>
      </c>
      <c r="AK532" s="7" t="str">
        <f t="shared" si="8"/>
        <v>No</v>
      </c>
    </row>
    <row r="533" spans="1:37">
      <c r="A533" s="7" t="s">
        <v>1073</v>
      </c>
      <c r="B533" s="7" t="s">
        <v>347</v>
      </c>
      <c r="C533" s="7" t="s">
        <v>67</v>
      </c>
      <c r="D533" s="302">
        <v>4171</v>
      </c>
      <c r="E533" s="297">
        <v>40171</v>
      </c>
      <c r="F533" s="7" t="s">
        <v>140</v>
      </c>
      <c r="G533" s="7" t="s">
        <v>137</v>
      </c>
      <c r="H533" s="8">
        <v>558696</v>
      </c>
      <c r="I533" s="8">
        <v>35</v>
      </c>
      <c r="J533" s="7" t="s">
        <v>9</v>
      </c>
      <c r="K533" s="7" t="s">
        <v>138</v>
      </c>
      <c r="L533" s="8">
        <v>35</v>
      </c>
      <c r="M533" s="8">
        <v>90850</v>
      </c>
      <c r="N533" s="7"/>
      <c r="O533" s="8">
        <v>0</v>
      </c>
      <c r="P533" s="7"/>
      <c r="Q533" s="8">
        <v>0</v>
      </c>
      <c r="R533" s="7"/>
      <c r="S533" s="8">
        <v>0</v>
      </c>
      <c r="T533" s="7"/>
      <c r="U533" s="8">
        <v>0</v>
      </c>
      <c r="V533" s="7"/>
      <c r="W533" s="33">
        <v>90850</v>
      </c>
      <c r="X533" s="7"/>
      <c r="Y533" s="30">
        <v>43</v>
      </c>
      <c r="Z533" s="7"/>
      <c r="AA533" s="30">
        <v>0</v>
      </c>
      <c r="AB533" s="7"/>
      <c r="AC533" s="30">
        <v>0</v>
      </c>
      <c r="AD533" s="7"/>
      <c r="AE533" s="30">
        <v>0</v>
      </c>
      <c r="AF533" s="7"/>
      <c r="AG533" s="30">
        <v>0</v>
      </c>
      <c r="AI533" s="32">
        <v>43</v>
      </c>
      <c r="AK533" s="7" t="str">
        <f t="shared" si="8"/>
        <v>No</v>
      </c>
    </row>
    <row r="534" spans="1:37">
      <c r="A534" s="7" t="s">
        <v>1072</v>
      </c>
      <c r="B534" s="7" t="s">
        <v>530</v>
      </c>
      <c r="C534" s="7" t="s">
        <v>12</v>
      </c>
      <c r="D534" s="302">
        <v>9142</v>
      </c>
      <c r="E534" s="297">
        <v>90142</v>
      </c>
      <c r="F534" s="7" t="s">
        <v>96</v>
      </c>
      <c r="G534" s="7" t="s">
        <v>137</v>
      </c>
      <c r="H534" s="8">
        <v>72794</v>
      </c>
      <c r="I534" s="8">
        <v>35</v>
      </c>
      <c r="J534" s="7" t="s">
        <v>6</v>
      </c>
      <c r="K534" s="7" t="s">
        <v>138</v>
      </c>
      <c r="L534" s="8">
        <v>35</v>
      </c>
      <c r="M534" s="8">
        <v>5552</v>
      </c>
      <c r="N534" s="7"/>
      <c r="O534" s="8">
        <v>12920</v>
      </c>
      <c r="P534" s="7"/>
      <c r="Q534" s="8">
        <v>778</v>
      </c>
      <c r="R534" s="7"/>
      <c r="S534" s="8">
        <v>7363</v>
      </c>
      <c r="T534" s="7"/>
      <c r="U534" s="8">
        <v>0</v>
      </c>
      <c r="V534" s="7"/>
      <c r="W534" s="33">
        <v>26613</v>
      </c>
      <c r="X534" s="7"/>
      <c r="Y534" s="30">
        <v>4</v>
      </c>
      <c r="Z534" s="7"/>
      <c r="AA534" s="30">
        <v>7</v>
      </c>
      <c r="AB534" s="7"/>
      <c r="AC534" s="30">
        <v>1</v>
      </c>
      <c r="AD534" s="7"/>
      <c r="AE534" s="30">
        <v>4</v>
      </c>
      <c r="AF534" s="7"/>
      <c r="AG534" s="30">
        <v>0</v>
      </c>
      <c r="AI534" s="32">
        <v>16</v>
      </c>
      <c r="AK534" s="7" t="str">
        <f t="shared" si="8"/>
        <v>No</v>
      </c>
    </row>
    <row r="535" spans="1:37">
      <c r="A535" s="7" t="s">
        <v>1074</v>
      </c>
      <c r="B535" s="7" t="s">
        <v>290</v>
      </c>
      <c r="C535" s="7" t="s">
        <v>29</v>
      </c>
      <c r="D535" s="302">
        <v>7008</v>
      </c>
      <c r="E535" s="297">
        <v>70008</v>
      </c>
      <c r="F535" s="7" t="s">
        <v>140</v>
      </c>
      <c r="G535" s="7" t="s">
        <v>137</v>
      </c>
      <c r="H535" s="8">
        <v>177844</v>
      </c>
      <c r="I535" s="8">
        <v>35</v>
      </c>
      <c r="J535" s="7" t="s">
        <v>6</v>
      </c>
      <c r="K535" s="7" t="s">
        <v>138</v>
      </c>
      <c r="L535" s="8">
        <v>23</v>
      </c>
      <c r="M535" s="8">
        <v>92371</v>
      </c>
      <c r="N535" s="7"/>
      <c r="O535" s="8">
        <v>8905</v>
      </c>
      <c r="P535" s="7"/>
      <c r="Q535" s="8">
        <v>1647</v>
      </c>
      <c r="R535" s="7"/>
      <c r="S535" s="8">
        <v>5389</v>
      </c>
      <c r="T535" s="7"/>
      <c r="U535" s="8">
        <v>0</v>
      </c>
      <c r="V535" s="7"/>
      <c r="W535" s="33">
        <v>108312</v>
      </c>
      <c r="X535" s="7"/>
      <c r="Y535" s="30">
        <v>48</v>
      </c>
      <c r="Z535" s="7"/>
      <c r="AA535" s="30">
        <v>4</v>
      </c>
      <c r="AB535" s="7"/>
      <c r="AC535" s="30">
        <v>1</v>
      </c>
      <c r="AD535" s="7"/>
      <c r="AE535" s="30">
        <v>3</v>
      </c>
      <c r="AF535" s="7"/>
      <c r="AG535" s="30">
        <v>0</v>
      </c>
      <c r="AI535" s="32">
        <v>56</v>
      </c>
      <c r="AK535" s="7" t="str">
        <f t="shared" si="8"/>
        <v>No</v>
      </c>
    </row>
    <row r="536" spans="1:37">
      <c r="A536" s="7" t="s">
        <v>515</v>
      </c>
      <c r="B536" s="7" t="s">
        <v>516</v>
      </c>
      <c r="C536" s="7" t="s">
        <v>33</v>
      </c>
      <c r="D536" s="302">
        <v>7014</v>
      </c>
      <c r="E536" s="297">
        <v>70014</v>
      </c>
      <c r="F536" s="7" t="s">
        <v>142</v>
      </c>
      <c r="G536" s="7" t="s">
        <v>137</v>
      </c>
      <c r="H536" s="8">
        <v>150003</v>
      </c>
      <c r="I536" s="8">
        <v>35</v>
      </c>
      <c r="J536" s="7" t="s">
        <v>6</v>
      </c>
      <c r="K536" s="7" t="s">
        <v>138</v>
      </c>
      <c r="L536" s="8">
        <v>20</v>
      </c>
      <c r="M536" s="8">
        <v>98937</v>
      </c>
      <c r="N536" s="7"/>
      <c r="O536" s="8">
        <v>18184</v>
      </c>
      <c r="P536" s="7"/>
      <c r="Q536" s="8">
        <v>6817</v>
      </c>
      <c r="R536" s="7"/>
      <c r="S536" s="8">
        <v>15807</v>
      </c>
      <c r="T536" s="7"/>
      <c r="U536" s="8">
        <v>0</v>
      </c>
      <c r="V536" s="7"/>
      <c r="W536" s="33">
        <v>139745</v>
      </c>
      <c r="X536" s="7"/>
      <c r="Y536" s="30">
        <v>55</v>
      </c>
      <c r="Z536" s="7"/>
      <c r="AA536" s="30">
        <v>10.1</v>
      </c>
      <c r="AB536" s="7"/>
      <c r="AC536" s="30">
        <v>3.8</v>
      </c>
      <c r="AD536" s="7"/>
      <c r="AE536" s="30">
        <v>8.8000000000000007</v>
      </c>
      <c r="AF536" s="7"/>
      <c r="AG536" s="30">
        <v>0</v>
      </c>
      <c r="AI536" s="32">
        <v>77.7</v>
      </c>
      <c r="AK536" s="7" t="str">
        <f t="shared" si="8"/>
        <v>No</v>
      </c>
    </row>
    <row r="537" spans="1:37">
      <c r="A537" s="7" t="s">
        <v>948</v>
      </c>
      <c r="B537" s="7" t="s">
        <v>949</v>
      </c>
      <c r="C537" s="7" t="s">
        <v>12</v>
      </c>
      <c r="D537" s="302">
        <v>9229</v>
      </c>
      <c r="E537" s="297">
        <v>90229</v>
      </c>
      <c r="F537" s="7" t="s">
        <v>142</v>
      </c>
      <c r="G537" s="7" t="s">
        <v>137</v>
      </c>
      <c r="H537" s="8">
        <v>1723634</v>
      </c>
      <c r="I537" s="8">
        <v>34</v>
      </c>
      <c r="J537" s="7" t="s">
        <v>6</v>
      </c>
      <c r="K537" s="7" t="s">
        <v>138</v>
      </c>
      <c r="L537" s="8">
        <v>7</v>
      </c>
      <c r="M537" s="8">
        <v>28595</v>
      </c>
      <c r="N537" s="7"/>
      <c r="O537" s="8">
        <v>3895</v>
      </c>
      <c r="P537" s="7"/>
      <c r="Q537" s="8">
        <v>2244</v>
      </c>
      <c r="R537" s="7"/>
      <c r="S537" s="8">
        <v>5760</v>
      </c>
      <c r="T537" s="7"/>
      <c r="U537" s="8">
        <v>1447</v>
      </c>
      <c r="V537" s="7"/>
      <c r="W537" s="33">
        <v>41941</v>
      </c>
      <c r="X537" s="7"/>
      <c r="Y537" s="30">
        <v>13.8</v>
      </c>
      <c r="Z537" s="7"/>
      <c r="AA537" s="30">
        <v>1.84</v>
      </c>
      <c r="AB537" s="7"/>
      <c r="AC537" s="30">
        <v>0.92</v>
      </c>
      <c r="AD537" s="7"/>
      <c r="AE537" s="30">
        <v>3.22</v>
      </c>
      <c r="AF537" s="7"/>
      <c r="AG537" s="30">
        <v>0.92</v>
      </c>
      <c r="AI537" s="32">
        <v>20.7</v>
      </c>
      <c r="AK537" s="7" t="str">
        <f t="shared" si="8"/>
        <v>No</v>
      </c>
    </row>
    <row r="538" spans="1:37">
      <c r="A538" s="7" t="s">
        <v>314</v>
      </c>
      <c r="B538" s="7" t="s">
        <v>206</v>
      </c>
      <c r="C538" s="7" t="s">
        <v>38</v>
      </c>
      <c r="D538" s="302">
        <v>1016</v>
      </c>
      <c r="E538" s="297">
        <v>10016</v>
      </c>
      <c r="F538" s="7" t="s">
        <v>142</v>
      </c>
      <c r="G538" s="7" t="s">
        <v>137</v>
      </c>
      <c r="H538" s="8">
        <v>203914</v>
      </c>
      <c r="I538" s="8">
        <v>34</v>
      </c>
      <c r="J538" s="7" t="s">
        <v>6</v>
      </c>
      <c r="K538" s="7" t="s">
        <v>138</v>
      </c>
      <c r="L538" s="8">
        <v>34</v>
      </c>
      <c r="M538" s="8">
        <v>129776</v>
      </c>
      <c r="N538" s="7"/>
      <c r="O538" s="8">
        <v>18154</v>
      </c>
      <c r="P538" s="7"/>
      <c r="Q538" s="8">
        <v>4528</v>
      </c>
      <c r="R538" s="7"/>
      <c r="S538" s="8">
        <v>17079</v>
      </c>
      <c r="T538" s="7"/>
      <c r="U538" s="8">
        <v>0</v>
      </c>
      <c r="V538" s="7"/>
      <c r="W538" s="33">
        <v>169537</v>
      </c>
      <c r="X538" s="7"/>
      <c r="Y538" s="30">
        <v>87.1</v>
      </c>
      <c r="Z538" s="7"/>
      <c r="AA538" s="30">
        <v>12.55</v>
      </c>
      <c r="AB538" s="7"/>
      <c r="AC538" s="30">
        <v>2.7</v>
      </c>
      <c r="AD538" s="7"/>
      <c r="AE538" s="30">
        <v>12.65</v>
      </c>
      <c r="AF538" s="7"/>
      <c r="AG538" s="30">
        <v>0</v>
      </c>
      <c r="AI538" s="32">
        <v>115</v>
      </c>
      <c r="AK538" s="7" t="str">
        <f t="shared" si="8"/>
        <v>No</v>
      </c>
    </row>
    <row r="539" spans="1:37">
      <c r="A539" s="7" t="s">
        <v>1075</v>
      </c>
      <c r="B539" s="7" t="s">
        <v>320</v>
      </c>
      <c r="C539" s="7" t="s">
        <v>77</v>
      </c>
      <c r="D539" s="302">
        <v>5002</v>
      </c>
      <c r="E539" s="297">
        <v>50002</v>
      </c>
      <c r="F539" s="7" t="s">
        <v>140</v>
      </c>
      <c r="G539" s="7" t="s">
        <v>137</v>
      </c>
      <c r="H539" s="8">
        <v>206520</v>
      </c>
      <c r="I539" s="8">
        <v>34</v>
      </c>
      <c r="J539" s="7" t="s">
        <v>6</v>
      </c>
      <c r="K539" s="7" t="s">
        <v>138</v>
      </c>
      <c r="L539" s="8">
        <v>23</v>
      </c>
      <c r="M539" s="8">
        <v>98716</v>
      </c>
      <c r="N539" s="7"/>
      <c r="O539" s="8">
        <v>18282</v>
      </c>
      <c r="P539" s="7"/>
      <c r="Q539" s="8">
        <v>0</v>
      </c>
      <c r="R539" s="7"/>
      <c r="S539" s="8">
        <v>7200</v>
      </c>
      <c r="T539" s="7"/>
      <c r="U539" s="8">
        <v>0</v>
      </c>
      <c r="V539" s="7"/>
      <c r="W539" s="33">
        <v>124198</v>
      </c>
      <c r="X539" s="7"/>
      <c r="Y539" s="30">
        <v>52</v>
      </c>
      <c r="Z539" s="7"/>
      <c r="AA539" s="30">
        <v>10</v>
      </c>
      <c r="AB539" s="7"/>
      <c r="AC539" s="30">
        <v>0</v>
      </c>
      <c r="AD539" s="7"/>
      <c r="AE539" s="30">
        <v>4</v>
      </c>
      <c r="AF539" s="7"/>
      <c r="AG539" s="30">
        <v>0</v>
      </c>
      <c r="AI539" s="32">
        <v>66</v>
      </c>
      <c r="AK539" s="7" t="str">
        <f t="shared" si="8"/>
        <v>No</v>
      </c>
    </row>
    <row r="540" spans="1:37">
      <c r="A540" s="7" t="s">
        <v>1076</v>
      </c>
      <c r="B540" s="7" t="s">
        <v>167</v>
      </c>
      <c r="C540" s="7" t="s">
        <v>61</v>
      </c>
      <c r="D540" s="302">
        <v>3011</v>
      </c>
      <c r="E540" s="297">
        <v>30011</v>
      </c>
      <c r="F540" s="7" t="s">
        <v>142</v>
      </c>
      <c r="G540" s="7" t="s">
        <v>137</v>
      </c>
      <c r="H540" s="8">
        <v>79930</v>
      </c>
      <c r="I540" s="8">
        <v>34</v>
      </c>
      <c r="J540" s="7" t="s">
        <v>6</v>
      </c>
      <c r="K540" s="7" t="s">
        <v>138</v>
      </c>
      <c r="L540" s="8">
        <v>21</v>
      </c>
      <c r="M540" s="8">
        <v>46233</v>
      </c>
      <c r="N540" s="7"/>
      <c r="O540" s="8">
        <v>15308</v>
      </c>
      <c r="P540" s="7"/>
      <c r="Q540" s="8">
        <v>0</v>
      </c>
      <c r="R540" s="7"/>
      <c r="S540" s="8">
        <v>8477</v>
      </c>
      <c r="T540" s="7"/>
      <c r="U540" s="8">
        <v>0</v>
      </c>
      <c r="V540" s="7"/>
      <c r="W540" s="33">
        <v>70018</v>
      </c>
      <c r="X540" s="7"/>
      <c r="Y540" s="30">
        <v>23.98</v>
      </c>
      <c r="Z540" s="7"/>
      <c r="AA540" s="30">
        <v>7.99</v>
      </c>
      <c r="AB540" s="7"/>
      <c r="AC540" s="30">
        <v>0</v>
      </c>
      <c r="AD540" s="7"/>
      <c r="AE540" s="30">
        <v>4.99</v>
      </c>
      <c r="AF540" s="7"/>
      <c r="AG540" s="30">
        <v>0</v>
      </c>
      <c r="AI540" s="32">
        <v>36.96</v>
      </c>
      <c r="AK540" s="7" t="str">
        <f t="shared" si="8"/>
        <v>No</v>
      </c>
    </row>
    <row r="541" spans="1:37">
      <c r="A541" s="7" t="s">
        <v>950</v>
      </c>
      <c r="B541" s="7" t="s">
        <v>565</v>
      </c>
      <c r="C541" s="7" t="s">
        <v>38</v>
      </c>
      <c r="D541" s="302">
        <v>1098</v>
      </c>
      <c r="E541" s="297">
        <v>10098</v>
      </c>
      <c r="F541" s="7" t="s">
        <v>142</v>
      </c>
      <c r="G541" s="7" t="s">
        <v>137</v>
      </c>
      <c r="H541" s="8">
        <v>59397</v>
      </c>
      <c r="I541" s="8">
        <v>34</v>
      </c>
      <c r="J541" s="7" t="s">
        <v>6</v>
      </c>
      <c r="K541" s="7" t="s">
        <v>138</v>
      </c>
      <c r="L541" s="8">
        <v>19</v>
      </c>
      <c r="M541" s="8">
        <v>26371</v>
      </c>
      <c r="N541" s="7"/>
      <c r="O541" s="8">
        <v>2678</v>
      </c>
      <c r="P541" s="7"/>
      <c r="Q541" s="8">
        <v>21</v>
      </c>
      <c r="R541" s="7"/>
      <c r="S541" s="8">
        <v>4987</v>
      </c>
      <c r="T541" s="7"/>
      <c r="U541" s="8">
        <v>0</v>
      </c>
      <c r="V541" s="7"/>
      <c r="W541" s="33">
        <v>34057</v>
      </c>
      <c r="X541" s="7"/>
      <c r="Y541" s="30">
        <v>9</v>
      </c>
      <c r="Z541" s="7"/>
      <c r="AA541" s="30">
        <v>1.28</v>
      </c>
      <c r="AB541" s="7"/>
      <c r="AC541" s="30">
        <v>0.05</v>
      </c>
      <c r="AD541" s="7"/>
      <c r="AE541" s="30">
        <v>3</v>
      </c>
      <c r="AF541" s="7"/>
      <c r="AG541" s="30">
        <v>0</v>
      </c>
      <c r="AI541" s="32">
        <v>13.33</v>
      </c>
      <c r="AK541" s="7" t="str">
        <f t="shared" si="8"/>
        <v>No</v>
      </c>
    </row>
    <row r="542" spans="1:37">
      <c r="A542" s="7" t="s">
        <v>174</v>
      </c>
      <c r="B542" s="7" t="s">
        <v>175</v>
      </c>
      <c r="C542" s="7" t="s">
        <v>61</v>
      </c>
      <c r="D542" s="302">
        <v>3023</v>
      </c>
      <c r="E542" s="297">
        <v>30023</v>
      </c>
      <c r="F542" s="7" t="s">
        <v>142</v>
      </c>
      <c r="G542" s="7" t="s">
        <v>137</v>
      </c>
      <c r="H542" s="8">
        <v>1733853</v>
      </c>
      <c r="I542" s="8">
        <v>34</v>
      </c>
      <c r="J542" s="7" t="s">
        <v>6</v>
      </c>
      <c r="K542" s="7" t="s">
        <v>138</v>
      </c>
      <c r="L542" s="8">
        <v>18</v>
      </c>
      <c r="M542" s="8">
        <v>86145</v>
      </c>
      <c r="N542" s="7"/>
      <c r="O542" s="8">
        <v>18129</v>
      </c>
      <c r="P542" s="7"/>
      <c r="Q542" s="8">
        <v>4081</v>
      </c>
      <c r="R542" s="7"/>
      <c r="S542" s="8">
        <v>9110</v>
      </c>
      <c r="T542" s="7"/>
      <c r="U542" s="8">
        <v>0</v>
      </c>
      <c r="V542" s="7"/>
      <c r="W542" s="33">
        <v>117465</v>
      </c>
      <c r="X542" s="7"/>
      <c r="Y542" s="30">
        <v>45.6</v>
      </c>
      <c r="Z542" s="7"/>
      <c r="AA542" s="30">
        <v>9.3000000000000007</v>
      </c>
      <c r="AB542" s="7"/>
      <c r="AC542" s="30">
        <v>2</v>
      </c>
      <c r="AD542" s="7"/>
      <c r="AE542" s="30">
        <v>5.3</v>
      </c>
      <c r="AF542" s="7"/>
      <c r="AG542" s="30">
        <v>0</v>
      </c>
      <c r="AI542" s="32">
        <v>62.2</v>
      </c>
      <c r="AK542" s="7" t="str">
        <f t="shared" si="8"/>
        <v>No</v>
      </c>
    </row>
    <row r="543" spans="1:37">
      <c r="A543" s="7" t="s">
        <v>174</v>
      </c>
      <c r="B543" s="7" t="s">
        <v>175</v>
      </c>
      <c r="C543" s="7" t="s">
        <v>61</v>
      </c>
      <c r="D543" s="302">
        <v>3023</v>
      </c>
      <c r="E543" s="297">
        <v>30023</v>
      </c>
      <c r="F543" s="7" t="s">
        <v>142</v>
      </c>
      <c r="G543" s="7" t="s">
        <v>137</v>
      </c>
      <c r="H543" s="8">
        <v>1733853</v>
      </c>
      <c r="I543" s="8">
        <v>34</v>
      </c>
      <c r="J543" s="7" t="s">
        <v>9</v>
      </c>
      <c r="K543" s="7" t="s">
        <v>138</v>
      </c>
      <c r="L543" s="8">
        <v>16</v>
      </c>
      <c r="M543" s="8">
        <v>39739</v>
      </c>
      <c r="N543" s="7"/>
      <c r="O543" s="8">
        <v>9339</v>
      </c>
      <c r="P543" s="7"/>
      <c r="Q543" s="8">
        <v>2103</v>
      </c>
      <c r="R543" s="7"/>
      <c r="S543" s="8">
        <v>4893</v>
      </c>
      <c r="T543" s="7"/>
      <c r="U543" s="8">
        <v>0</v>
      </c>
      <c r="V543" s="7"/>
      <c r="W543" s="33">
        <v>56074</v>
      </c>
      <c r="X543" s="7"/>
      <c r="Y543" s="30">
        <v>22.3</v>
      </c>
      <c r="Z543" s="7"/>
      <c r="AA543" s="30">
        <v>4.8</v>
      </c>
      <c r="AB543" s="7"/>
      <c r="AC543" s="30">
        <v>1.02</v>
      </c>
      <c r="AD543" s="7"/>
      <c r="AE543" s="30">
        <v>2.96</v>
      </c>
      <c r="AF543" s="7"/>
      <c r="AG543" s="30">
        <v>0</v>
      </c>
      <c r="AI543" s="32">
        <v>31.08</v>
      </c>
      <c r="AK543" s="7" t="str">
        <f t="shared" si="8"/>
        <v>No</v>
      </c>
    </row>
    <row r="544" spans="1:37">
      <c r="A544" s="7" t="s">
        <v>948</v>
      </c>
      <c r="B544" s="7" t="s">
        <v>949</v>
      </c>
      <c r="C544" s="7" t="s">
        <v>12</v>
      </c>
      <c r="D544" s="302">
        <v>9229</v>
      </c>
      <c r="E544" s="297">
        <v>90229</v>
      </c>
      <c r="F544" s="7" t="s">
        <v>142</v>
      </c>
      <c r="G544" s="7" t="s">
        <v>137</v>
      </c>
      <c r="H544" s="8">
        <v>1723634</v>
      </c>
      <c r="I544" s="8">
        <v>34</v>
      </c>
      <c r="J544" s="7" t="s">
        <v>9</v>
      </c>
      <c r="K544" s="7" t="s">
        <v>138</v>
      </c>
      <c r="L544" s="8">
        <v>15</v>
      </c>
      <c r="M544" s="8">
        <v>17433</v>
      </c>
      <c r="N544" s="7"/>
      <c r="O544" s="8">
        <v>2537</v>
      </c>
      <c r="P544" s="7"/>
      <c r="Q544" s="8">
        <v>1464</v>
      </c>
      <c r="R544" s="7"/>
      <c r="S544" s="8">
        <v>3756</v>
      </c>
      <c r="T544" s="7"/>
      <c r="U544" s="8">
        <v>944</v>
      </c>
      <c r="V544" s="7"/>
      <c r="W544" s="33">
        <v>26134</v>
      </c>
      <c r="X544" s="7"/>
      <c r="Y544" s="30">
        <v>9</v>
      </c>
      <c r="Z544" s="7"/>
      <c r="AA544" s="30">
        <v>1.2</v>
      </c>
      <c r="AB544" s="7"/>
      <c r="AC544" s="30">
        <v>0.6</v>
      </c>
      <c r="AD544" s="7"/>
      <c r="AE544" s="30">
        <v>2.1</v>
      </c>
      <c r="AF544" s="7"/>
      <c r="AG544" s="30">
        <v>0.6</v>
      </c>
      <c r="AI544" s="32">
        <v>13.5</v>
      </c>
      <c r="AK544" s="7" t="str">
        <f t="shared" si="8"/>
        <v>No</v>
      </c>
    </row>
    <row r="545" spans="1:37">
      <c r="A545" s="7" t="s">
        <v>950</v>
      </c>
      <c r="B545" s="7" t="s">
        <v>565</v>
      </c>
      <c r="C545" s="7" t="s">
        <v>38</v>
      </c>
      <c r="D545" s="302">
        <v>1098</v>
      </c>
      <c r="E545" s="297">
        <v>10098</v>
      </c>
      <c r="F545" s="7" t="s">
        <v>142</v>
      </c>
      <c r="G545" s="7" t="s">
        <v>137</v>
      </c>
      <c r="H545" s="8">
        <v>59397</v>
      </c>
      <c r="I545" s="8">
        <v>34</v>
      </c>
      <c r="J545" s="7" t="s">
        <v>9</v>
      </c>
      <c r="K545" s="7" t="s">
        <v>138</v>
      </c>
      <c r="L545" s="8">
        <v>15</v>
      </c>
      <c r="M545" s="8">
        <v>21746</v>
      </c>
      <c r="N545" s="7"/>
      <c r="O545" s="8">
        <v>2205</v>
      </c>
      <c r="P545" s="7"/>
      <c r="Q545" s="8">
        <v>1024</v>
      </c>
      <c r="R545" s="7"/>
      <c r="S545" s="8">
        <v>1663</v>
      </c>
      <c r="T545" s="7"/>
      <c r="U545" s="8">
        <v>0</v>
      </c>
      <c r="V545" s="7"/>
      <c r="W545" s="33">
        <v>26638</v>
      </c>
      <c r="X545" s="7"/>
      <c r="Y545" s="30">
        <v>14</v>
      </c>
      <c r="Z545" s="7"/>
      <c r="AA545" s="30">
        <v>0.6</v>
      </c>
      <c r="AB545" s="7"/>
      <c r="AC545" s="30">
        <v>0.42</v>
      </c>
      <c r="AD545" s="7"/>
      <c r="AE545" s="30">
        <v>3</v>
      </c>
      <c r="AF545" s="7"/>
      <c r="AG545" s="30">
        <v>0</v>
      </c>
      <c r="AI545" s="32">
        <v>18.02</v>
      </c>
      <c r="AK545" s="7" t="str">
        <f t="shared" si="8"/>
        <v>No</v>
      </c>
    </row>
    <row r="546" spans="1:37">
      <c r="A546" s="7" t="s">
        <v>948</v>
      </c>
      <c r="B546" s="7" t="s">
        <v>949</v>
      </c>
      <c r="C546" s="7" t="s">
        <v>12</v>
      </c>
      <c r="D546" s="302">
        <v>9229</v>
      </c>
      <c r="E546" s="297">
        <v>90229</v>
      </c>
      <c r="F546" s="7" t="s">
        <v>142</v>
      </c>
      <c r="G546" s="7" t="s">
        <v>137</v>
      </c>
      <c r="H546" s="8">
        <v>1723634</v>
      </c>
      <c r="I546" s="8">
        <v>34</v>
      </c>
      <c r="J546" s="7" t="s">
        <v>13</v>
      </c>
      <c r="K546" s="7" t="s">
        <v>138</v>
      </c>
      <c r="L546" s="8">
        <v>12</v>
      </c>
      <c r="M546" s="8">
        <v>13946</v>
      </c>
      <c r="N546" s="7"/>
      <c r="O546" s="8">
        <v>2032</v>
      </c>
      <c r="P546" s="7"/>
      <c r="Q546" s="8">
        <v>1171</v>
      </c>
      <c r="R546" s="7"/>
      <c r="S546" s="8">
        <v>3005</v>
      </c>
      <c r="T546" s="7"/>
      <c r="U546" s="8">
        <v>755</v>
      </c>
      <c r="V546" s="7"/>
      <c r="W546" s="33">
        <v>20909</v>
      </c>
      <c r="X546" s="7"/>
      <c r="Y546" s="30">
        <v>7.2</v>
      </c>
      <c r="Z546" s="7"/>
      <c r="AA546" s="30">
        <v>0.96</v>
      </c>
      <c r="AB546" s="7"/>
      <c r="AC546" s="30">
        <v>0.48</v>
      </c>
      <c r="AD546" s="7"/>
      <c r="AE546" s="30">
        <v>1.68</v>
      </c>
      <c r="AF546" s="7"/>
      <c r="AG546" s="30">
        <v>0.48</v>
      </c>
      <c r="AI546" s="32">
        <v>10.8</v>
      </c>
      <c r="AK546" s="7" t="str">
        <f t="shared" si="8"/>
        <v>No</v>
      </c>
    </row>
    <row r="547" spans="1:37">
      <c r="A547" s="7" t="s">
        <v>1076</v>
      </c>
      <c r="B547" s="7" t="s">
        <v>167</v>
      </c>
      <c r="C547" s="7" t="s">
        <v>61</v>
      </c>
      <c r="D547" s="302">
        <v>3011</v>
      </c>
      <c r="E547" s="297">
        <v>30011</v>
      </c>
      <c r="F547" s="7" t="s">
        <v>142</v>
      </c>
      <c r="G547" s="7" t="s">
        <v>137</v>
      </c>
      <c r="H547" s="8">
        <v>79930</v>
      </c>
      <c r="I547" s="8">
        <v>34</v>
      </c>
      <c r="J547" s="7" t="s">
        <v>9</v>
      </c>
      <c r="K547" s="7" t="s">
        <v>138</v>
      </c>
      <c r="L547" s="8">
        <v>1</v>
      </c>
      <c r="M547" s="8">
        <v>73</v>
      </c>
      <c r="N547" s="7"/>
      <c r="O547" s="8">
        <v>84</v>
      </c>
      <c r="P547" s="7"/>
      <c r="Q547" s="8">
        <v>0</v>
      </c>
      <c r="R547" s="7"/>
      <c r="S547" s="8">
        <v>47</v>
      </c>
      <c r="T547" s="7"/>
      <c r="U547" s="8">
        <v>0</v>
      </c>
      <c r="V547" s="7"/>
      <c r="W547" s="33">
        <v>204</v>
      </c>
      <c r="X547" s="7"/>
      <c r="Y547" s="30">
        <v>0.02</v>
      </c>
      <c r="Z547" s="7"/>
      <c r="AA547" s="30">
        <v>0.01</v>
      </c>
      <c r="AB547" s="7"/>
      <c r="AC547" s="30">
        <v>0</v>
      </c>
      <c r="AD547" s="7"/>
      <c r="AE547" s="30">
        <v>0.01</v>
      </c>
      <c r="AF547" s="7"/>
      <c r="AG547" s="30">
        <v>0</v>
      </c>
      <c r="AI547" s="32">
        <v>0.04</v>
      </c>
      <c r="AK547" s="7" t="str">
        <f t="shared" si="8"/>
        <v>No</v>
      </c>
    </row>
    <row r="548" spans="1:37">
      <c r="A548" s="7" t="s">
        <v>1077</v>
      </c>
      <c r="B548" s="7" t="s">
        <v>195</v>
      </c>
      <c r="C548" s="7" t="s">
        <v>26</v>
      </c>
      <c r="D548" s="302">
        <v>4097</v>
      </c>
      <c r="E548" s="297">
        <v>40097</v>
      </c>
      <c r="F548" s="7" t="s">
        <v>196</v>
      </c>
      <c r="G548" s="7" t="s">
        <v>137</v>
      </c>
      <c r="H548" s="8">
        <v>376047</v>
      </c>
      <c r="I548" s="8">
        <v>33</v>
      </c>
      <c r="J548" s="7" t="s">
        <v>6</v>
      </c>
      <c r="K548" s="7" t="s">
        <v>138</v>
      </c>
      <c r="L548" s="8">
        <v>9</v>
      </c>
      <c r="M548" s="8">
        <v>43546</v>
      </c>
      <c r="N548" s="7"/>
      <c r="O548" s="8">
        <v>2166</v>
      </c>
      <c r="P548" s="7"/>
      <c r="Q548" s="8">
        <v>0</v>
      </c>
      <c r="R548" s="7"/>
      <c r="S548" s="8">
        <v>8334</v>
      </c>
      <c r="T548" s="7"/>
      <c r="U548" s="8">
        <v>0</v>
      </c>
      <c r="V548" s="7"/>
      <c r="W548" s="33">
        <v>54046</v>
      </c>
      <c r="X548" s="7"/>
      <c r="Y548" s="30">
        <v>24.03</v>
      </c>
      <c r="Z548" s="7"/>
      <c r="AA548" s="30">
        <v>1.23</v>
      </c>
      <c r="AB548" s="7"/>
      <c r="AC548" s="30">
        <v>0</v>
      </c>
      <c r="AD548" s="7"/>
      <c r="AE548" s="30">
        <v>5</v>
      </c>
      <c r="AF548" s="7"/>
      <c r="AG548" s="30">
        <v>0</v>
      </c>
      <c r="AI548" s="32">
        <v>30.26</v>
      </c>
      <c r="AK548" s="7" t="str">
        <f t="shared" si="8"/>
        <v>No</v>
      </c>
    </row>
    <row r="549" spans="1:37">
      <c r="A549" s="7" t="s">
        <v>582</v>
      </c>
      <c r="B549" s="7" t="s">
        <v>583</v>
      </c>
      <c r="C549" s="7" t="s">
        <v>11</v>
      </c>
      <c r="D549" s="302">
        <v>9219</v>
      </c>
      <c r="E549" s="297">
        <v>90219</v>
      </c>
      <c r="F549" s="7" t="s">
        <v>142</v>
      </c>
      <c r="G549" s="7" t="s">
        <v>137</v>
      </c>
      <c r="H549" s="8">
        <v>71957</v>
      </c>
      <c r="I549" s="8">
        <v>33</v>
      </c>
      <c r="J549" s="7" t="s">
        <v>9</v>
      </c>
      <c r="K549" s="7" t="s">
        <v>138</v>
      </c>
      <c r="L549" s="8">
        <v>7</v>
      </c>
      <c r="M549" s="8">
        <v>13615</v>
      </c>
      <c r="N549" s="7"/>
      <c r="O549" s="8">
        <v>1574</v>
      </c>
      <c r="P549" s="7"/>
      <c r="Q549" s="8">
        <v>759</v>
      </c>
      <c r="R549" s="7"/>
      <c r="S549" s="8">
        <v>3147</v>
      </c>
      <c r="T549" s="7"/>
      <c r="U549" s="8">
        <v>0</v>
      </c>
      <c r="V549" s="7"/>
      <c r="W549" s="33">
        <v>19095</v>
      </c>
      <c r="X549" s="7"/>
      <c r="Y549" s="30">
        <v>8</v>
      </c>
      <c r="Z549" s="7"/>
      <c r="AA549" s="30">
        <v>0.88</v>
      </c>
      <c r="AB549" s="7"/>
      <c r="AC549" s="30">
        <v>0.41</v>
      </c>
      <c r="AD549" s="7"/>
      <c r="AE549" s="30">
        <v>2.9</v>
      </c>
      <c r="AF549" s="7"/>
      <c r="AG549" s="30">
        <v>0</v>
      </c>
      <c r="AI549" s="32">
        <v>12.19</v>
      </c>
      <c r="AK549" s="7" t="str">
        <f t="shared" si="8"/>
        <v>No</v>
      </c>
    </row>
    <row r="550" spans="1:37">
      <c r="A550" s="7" t="s">
        <v>1078</v>
      </c>
      <c r="B550" s="7" t="s">
        <v>559</v>
      </c>
      <c r="C550" s="7" t="s">
        <v>77</v>
      </c>
      <c r="D550" s="302">
        <v>5161</v>
      </c>
      <c r="E550" s="297">
        <v>50161</v>
      </c>
      <c r="F550" s="7" t="s">
        <v>140</v>
      </c>
      <c r="G550" s="7" t="s">
        <v>137</v>
      </c>
      <c r="H550" s="8">
        <v>1376476</v>
      </c>
      <c r="I550" s="8">
        <v>33</v>
      </c>
      <c r="J550" s="7" t="s">
        <v>13</v>
      </c>
      <c r="K550" s="7" t="s">
        <v>138</v>
      </c>
      <c r="L550" s="8">
        <v>7</v>
      </c>
      <c r="M550" s="8">
        <v>13750</v>
      </c>
      <c r="N550" s="7"/>
      <c r="O550" s="8">
        <v>2187</v>
      </c>
      <c r="P550" s="7"/>
      <c r="Q550" s="8">
        <v>236</v>
      </c>
      <c r="R550" s="7"/>
      <c r="S550" s="8">
        <v>1018</v>
      </c>
      <c r="T550" s="7"/>
      <c r="U550" s="8">
        <v>0</v>
      </c>
      <c r="V550" s="7"/>
      <c r="W550" s="33">
        <v>17191</v>
      </c>
      <c r="X550" s="7"/>
      <c r="Y550" s="30">
        <v>6.2</v>
      </c>
      <c r="Z550" s="7"/>
      <c r="AA550" s="30">
        <v>1.2</v>
      </c>
      <c r="AB550" s="7"/>
      <c r="AC550" s="30">
        <v>0.12</v>
      </c>
      <c r="AD550" s="7"/>
      <c r="AE550" s="30">
        <v>0.61</v>
      </c>
      <c r="AF550" s="7"/>
      <c r="AG550" s="30">
        <v>0</v>
      </c>
      <c r="AI550" s="32">
        <v>8.1300000000000008</v>
      </c>
      <c r="AK550" s="7" t="str">
        <f t="shared" si="8"/>
        <v>No</v>
      </c>
    </row>
    <row r="551" spans="1:37">
      <c r="A551" s="7" t="s">
        <v>338</v>
      </c>
      <c r="B551" s="7" t="s">
        <v>339</v>
      </c>
      <c r="C551" s="7" t="s">
        <v>70</v>
      </c>
      <c r="D551" s="302">
        <v>3076</v>
      </c>
      <c r="E551" s="297">
        <v>30076</v>
      </c>
      <c r="F551" s="7" t="s">
        <v>142</v>
      </c>
      <c r="G551" s="7" t="s">
        <v>137</v>
      </c>
      <c r="H551" s="8">
        <v>75689</v>
      </c>
      <c r="I551" s="8">
        <v>33</v>
      </c>
      <c r="J551" s="7" t="s">
        <v>9</v>
      </c>
      <c r="K551" s="7" t="s">
        <v>138</v>
      </c>
      <c r="L551" s="8">
        <v>4</v>
      </c>
      <c r="M551" s="8">
        <v>9024</v>
      </c>
      <c r="N551" s="7"/>
      <c r="O551" s="8">
        <v>0</v>
      </c>
      <c r="P551" s="7"/>
      <c r="Q551" s="8">
        <v>0</v>
      </c>
      <c r="R551" s="7"/>
      <c r="S551" s="8">
        <v>1812</v>
      </c>
      <c r="T551" s="7"/>
      <c r="U551" s="8">
        <v>0</v>
      </c>
      <c r="V551" s="7"/>
      <c r="W551" s="33">
        <v>10836</v>
      </c>
      <c r="X551" s="7"/>
      <c r="Y551" s="30">
        <v>5</v>
      </c>
      <c r="Z551" s="7"/>
      <c r="AA551" s="30">
        <v>0</v>
      </c>
      <c r="AB551" s="7"/>
      <c r="AC551" s="30">
        <v>0</v>
      </c>
      <c r="AD551" s="7"/>
      <c r="AE551" s="30">
        <v>1</v>
      </c>
      <c r="AF551" s="7"/>
      <c r="AG551" s="30">
        <v>0</v>
      </c>
      <c r="AI551" s="32">
        <v>6</v>
      </c>
      <c r="AK551" s="7" t="str">
        <f t="shared" si="8"/>
        <v>No</v>
      </c>
    </row>
    <row r="552" spans="1:37">
      <c r="A552" s="7" t="s">
        <v>1077</v>
      </c>
      <c r="B552" s="7" t="s">
        <v>195</v>
      </c>
      <c r="C552" s="7" t="s">
        <v>26</v>
      </c>
      <c r="D552" s="302">
        <v>4097</v>
      </c>
      <c r="E552" s="297">
        <v>40097</v>
      </c>
      <c r="F552" s="7" t="s">
        <v>196</v>
      </c>
      <c r="G552" s="7" t="s">
        <v>137</v>
      </c>
      <c r="H552" s="8">
        <v>376047</v>
      </c>
      <c r="I552" s="8">
        <v>33</v>
      </c>
      <c r="J552" s="7" t="s">
        <v>9</v>
      </c>
      <c r="K552" s="7" t="s">
        <v>138</v>
      </c>
      <c r="L552" s="8">
        <v>24</v>
      </c>
      <c r="M552" s="8">
        <v>60946</v>
      </c>
      <c r="N552" s="7"/>
      <c r="O552" s="8">
        <v>2896</v>
      </c>
      <c r="P552" s="7"/>
      <c r="Q552" s="8">
        <v>0</v>
      </c>
      <c r="R552" s="7"/>
      <c r="S552" s="8">
        <v>7365</v>
      </c>
      <c r="T552" s="7"/>
      <c r="U552" s="8">
        <v>0</v>
      </c>
      <c r="V552" s="7"/>
      <c r="W552" s="33">
        <v>71207</v>
      </c>
      <c r="X552" s="7"/>
      <c r="Y552" s="30">
        <v>32.25</v>
      </c>
      <c r="Z552" s="7"/>
      <c r="AA552" s="30">
        <v>1.48</v>
      </c>
      <c r="AB552" s="7"/>
      <c r="AC552" s="30">
        <v>0</v>
      </c>
      <c r="AD552" s="7"/>
      <c r="AE552" s="30">
        <v>4.4000000000000004</v>
      </c>
      <c r="AF552" s="7"/>
      <c r="AG552" s="30">
        <v>0</v>
      </c>
      <c r="AI552" s="32">
        <v>38.130000000000003</v>
      </c>
      <c r="AK552" s="7" t="str">
        <f t="shared" si="8"/>
        <v>No</v>
      </c>
    </row>
    <row r="553" spans="1:37">
      <c r="A553" s="7" t="s">
        <v>509</v>
      </c>
      <c r="B553" s="7" t="s">
        <v>510</v>
      </c>
      <c r="C553" s="7" t="s">
        <v>78</v>
      </c>
      <c r="D553" s="302">
        <v>3002</v>
      </c>
      <c r="E553" s="297">
        <v>30002</v>
      </c>
      <c r="F553" s="7" t="s">
        <v>142</v>
      </c>
      <c r="G553" s="7" t="s">
        <v>137</v>
      </c>
      <c r="H553" s="8">
        <v>202637</v>
      </c>
      <c r="I553" s="8">
        <v>33</v>
      </c>
      <c r="J553" s="7" t="s">
        <v>6</v>
      </c>
      <c r="K553" s="7" t="s">
        <v>138</v>
      </c>
      <c r="L553" s="8">
        <v>23</v>
      </c>
      <c r="M553" s="8">
        <v>83605</v>
      </c>
      <c r="N553" s="7"/>
      <c r="O553" s="8">
        <v>15347</v>
      </c>
      <c r="P553" s="7"/>
      <c r="Q553" s="8">
        <v>9367</v>
      </c>
      <c r="R553" s="7"/>
      <c r="S553" s="8">
        <v>7179</v>
      </c>
      <c r="T553" s="7"/>
      <c r="U553" s="8">
        <v>0</v>
      </c>
      <c r="V553" s="7"/>
      <c r="W553" s="33">
        <v>115498</v>
      </c>
      <c r="X553" s="7"/>
      <c r="Y553" s="30">
        <v>43</v>
      </c>
      <c r="Z553" s="7"/>
      <c r="AA553" s="30">
        <v>7.6</v>
      </c>
      <c r="AB553" s="7"/>
      <c r="AC553" s="30">
        <v>4.9000000000000004</v>
      </c>
      <c r="AD553" s="7"/>
      <c r="AE553" s="30">
        <v>3.9</v>
      </c>
      <c r="AF553" s="7"/>
      <c r="AG553" s="30">
        <v>0</v>
      </c>
      <c r="AI553" s="32">
        <v>59.4</v>
      </c>
      <c r="AK553" s="7" t="str">
        <f t="shared" si="8"/>
        <v>No</v>
      </c>
    </row>
    <row r="554" spans="1:37">
      <c r="A554" s="7" t="s">
        <v>338</v>
      </c>
      <c r="B554" s="7" t="s">
        <v>339</v>
      </c>
      <c r="C554" s="7" t="s">
        <v>70</v>
      </c>
      <c r="D554" s="302">
        <v>3076</v>
      </c>
      <c r="E554" s="297">
        <v>30076</v>
      </c>
      <c r="F554" s="7" t="s">
        <v>142</v>
      </c>
      <c r="G554" s="7" t="s">
        <v>137</v>
      </c>
      <c r="H554" s="8">
        <v>75689</v>
      </c>
      <c r="I554" s="8">
        <v>33</v>
      </c>
      <c r="J554" s="7" t="s">
        <v>6</v>
      </c>
      <c r="K554" s="7" t="s">
        <v>138</v>
      </c>
      <c r="L554" s="8">
        <v>20</v>
      </c>
      <c r="M554" s="8">
        <v>85789</v>
      </c>
      <c r="N554" s="7"/>
      <c r="O554" s="8">
        <v>0</v>
      </c>
      <c r="P554" s="7"/>
      <c r="Q554" s="8">
        <v>0</v>
      </c>
      <c r="R554" s="7"/>
      <c r="S554" s="8">
        <v>9729</v>
      </c>
      <c r="T554" s="7"/>
      <c r="U554" s="8">
        <v>0</v>
      </c>
      <c r="V554" s="7"/>
      <c r="W554" s="33">
        <v>95518</v>
      </c>
      <c r="X554" s="7"/>
      <c r="Y554" s="30">
        <v>59</v>
      </c>
      <c r="Z554" s="7"/>
      <c r="AA554" s="30">
        <v>0</v>
      </c>
      <c r="AB554" s="7"/>
      <c r="AC554" s="30">
        <v>0</v>
      </c>
      <c r="AD554" s="7"/>
      <c r="AE554" s="30">
        <v>7</v>
      </c>
      <c r="AF554" s="7"/>
      <c r="AG554" s="30">
        <v>0</v>
      </c>
      <c r="AI554" s="32">
        <v>66</v>
      </c>
      <c r="AK554" s="7" t="str">
        <f t="shared" si="8"/>
        <v>No</v>
      </c>
    </row>
    <row r="555" spans="1:37">
      <c r="A555" s="7" t="s">
        <v>582</v>
      </c>
      <c r="B555" s="7" t="s">
        <v>583</v>
      </c>
      <c r="C555" s="7" t="s">
        <v>11</v>
      </c>
      <c r="D555" s="302">
        <v>9219</v>
      </c>
      <c r="E555" s="297">
        <v>90219</v>
      </c>
      <c r="F555" s="7" t="s">
        <v>142</v>
      </c>
      <c r="G555" s="7" t="s">
        <v>137</v>
      </c>
      <c r="H555" s="8">
        <v>71957</v>
      </c>
      <c r="I555" s="8">
        <v>33</v>
      </c>
      <c r="J555" s="7" t="s">
        <v>6</v>
      </c>
      <c r="K555" s="7" t="s">
        <v>138</v>
      </c>
      <c r="L555" s="8">
        <v>20</v>
      </c>
      <c r="M555" s="8">
        <v>94713</v>
      </c>
      <c r="N555" s="7"/>
      <c r="O555" s="8">
        <v>10891</v>
      </c>
      <c r="P555" s="7"/>
      <c r="Q555" s="8">
        <v>6624</v>
      </c>
      <c r="R555" s="7"/>
      <c r="S555" s="8">
        <v>26332</v>
      </c>
      <c r="T555" s="7"/>
      <c r="U555" s="8">
        <v>0</v>
      </c>
      <c r="V555" s="7"/>
      <c r="W555" s="33">
        <v>138560</v>
      </c>
      <c r="X555" s="7"/>
      <c r="Y555" s="30">
        <v>46</v>
      </c>
      <c r="Z555" s="7"/>
      <c r="AA555" s="30">
        <v>7.12</v>
      </c>
      <c r="AB555" s="7"/>
      <c r="AC555" s="30">
        <v>3.58</v>
      </c>
      <c r="AD555" s="7"/>
      <c r="AE555" s="30">
        <v>15.25</v>
      </c>
      <c r="AF555" s="7"/>
      <c r="AG555" s="30">
        <v>0</v>
      </c>
      <c r="AI555" s="32">
        <v>71.95</v>
      </c>
      <c r="AK555" s="7" t="str">
        <f t="shared" si="8"/>
        <v>No</v>
      </c>
    </row>
    <row r="556" spans="1:37">
      <c r="A556" s="7" t="s">
        <v>566</v>
      </c>
      <c r="B556" s="7" t="s">
        <v>567</v>
      </c>
      <c r="C556" s="7" t="s">
        <v>37</v>
      </c>
      <c r="D556" s="302">
        <v>3096</v>
      </c>
      <c r="E556" s="297">
        <v>30096</v>
      </c>
      <c r="F556" s="7" t="s">
        <v>142</v>
      </c>
      <c r="G556" s="7" t="s">
        <v>137</v>
      </c>
      <c r="H556" s="8">
        <v>98081</v>
      </c>
      <c r="I556" s="8">
        <v>33</v>
      </c>
      <c r="J556" s="7" t="s">
        <v>9</v>
      </c>
      <c r="K556" s="7" t="s">
        <v>138</v>
      </c>
      <c r="L556" s="8">
        <v>18</v>
      </c>
      <c r="M556" s="8">
        <v>53366</v>
      </c>
      <c r="N556" s="7"/>
      <c r="O556" s="8">
        <v>6819</v>
      </c>
      <c r="P556" s="7"/>
      <c r="Q556" s="8">
        <v>0</v>
      </c>
      <c r="R556" s="7"/>
      <c r="S556" s="8">
        <v>21644</v>
      </c>
      <c r="T556" s="7"/>
      <c r="U556" s="8">
        <v>0</v>
      </c>
      <c r="V556" s="7"/>
      <c r="W556" s="33">
        <v>81829</v>
      </c>
      <c r="X556" s="7"/>
      <c r="Y556" s="30">
        <v>26</v>
      </c>
      <c r="Z556" s="7"/>
      <c r="AA556" s="30">
        <v>3</v>
      </c>
      <c r="AB556" s="7"/>
      <c r="AC556" s="30">
        <v>0</v>
      </c>
      <c r="AD556" s="7"/>
      <c r="AE556" s="30">
        <v>11</v>
      </c>
      <c r="AF556" s="7"/>
      <c r="AG556" s="30">
        <v>0</v>
      </c>
      <c r="AI556" s="32">
        <v>40</v>
      </c>
      <c r="AK556" s="7" t="str">
        <f t="shared" si="8"/>
        <v>No</v>
      </c>
    </row>
    <row r="557" spans="1:37">
      <c r="A557" s="7" t="s">
        <v>566</v>
      </c>
      <c r="B557" s="7" t="s">
        <v>567</v>
      </c>
      <c r="C557" s="7" t="s">
        <v>37</v>
      </c>
      <c r="D557" s="302">
        <v>3096</v>
      </c>
      <c r="E557" s="297">
        <v>30096</v>
      </c>
      <c r="F557" s="7" t="s">
        <v>142</v>
      </c>
      <c r="G557" s="7" t="s">
        <v>137</v>
      </c>
      <c r="H557" s="8">
        <v>98081</v>
      </c>
      <c r="I557" s="8">
        <v>33</v>
      </c>
      <c r="J557" s="7" t="s">
        <v>6</v>
      </c>
      <c r="K557" s="7" t="s">
        <v>138</v>
      </c>
      <c r="L557" s="8">
        <v>15</v>
      </c>
      <c r="M557" s="8">
        <v>117121</v>
      </c>
      <c r="N557" s="7"/>
      <c r="O557" s="8">
        <v>8334</v>
      </c>
      <c r="P557" s="7"/>
      <c r="Q557" s="8">
        <v>2146</v>
      </c>
      <c r="R557" s="7"/>
      <c r="S557" s="8">
        <v>7677</v>
      </c>
      <c r="T557" s="7"/>
      <c r="U557" s="8">
        <v>0</v>
      </c>
      <c r="V557" s="7"/>
      <c r="W557" s="33">
        <v>135278</v>
      </c>
      <c r="X557" s="7"/>
      <c r="Y557" s="30">
        <v>53</v>
      </c>
      <c r="Z557" s="7"/>
      <c r="AA557" s="30">
        <v>4</v>
      </c>
      <c r="AB557" s="7"/>
      <c r="AC557" s="30">
        <v>1</v>
      </c>
      <c r="AD557" s="7"/>
      <c r="AE557" s="30">
        <v>3</v>
      </c>
      <c r="AF557" s="7"/>
      <c r="AG557" s="30">
        <v>0</v>
      </c>
      <c r="AI557" s="32">
        <v>61</v>
      </c>
      <c r="AK557" s="7" t="str">
        <f t="shared" si="8"/>
        <v>No</v>
      </c>
    </row>
    <row r="558" spans="1:37">
      <c r="A558" s="7" t="s">
        <v>509</v>
      </c>
      <c r="B558" s="7" t="s">
        <v>510</v>
      </c>
      <c r="C558" s="7" t="s">
        <v>78</v>
      </c>
      <c r="D558" s="302">
        <v>3002</v>
      </c>
      <c r="E558" s="297">
        <v>30002</v>
      </c>
      <c r="F558" s="7" t="s">
        <v>142</v>
      </c>
      <c r="G558" s="7" t="s">
        <v>137</v>
      </c>
      <c r="H558" s="8">
        <v>202637</v>
      </c>
      <c r="I558" s="8">
        <v>33</v>
      </c>
      <c r="J558" s="7" t="s">
        <v>9</v>
      </c>
      <c r="K558" s="7" t="s">
        <v>138</v>
      </c>
      <c r="L558" s="8">
        <v>10</v>
      </c>
      <c r="M558" s="8">
        <v>30433</v>
      </c>
      <c r="N558" s="7"/>
      <c r="O558" s="8">
        <v>808</v>
      </c>
      <c r="P558" s="7"/>
      <c r="Q558" s="8">
        <v>192</v>
      </c>
      <c r="R558" s="7"/>
      <c r="S558" s="8">
        <v>184</v>
      </c>
      <c r="T558" s="7"/>
      <c r="U558" s="8">
        <v>0</v>
      </c>
      <c r="V558" s="7"/>
      <c r="W558" s="33">
        <v>31617</v>
      </c>
      <c r="X558" s="7"/>
      <c r="Y558" s="30">
        <v>14</v>
      </c>
      <c r="Z558" s="7"/>
      <c r="AA558" s="30">
        <v>0.4</v>
      </c>
      <c r="AB558" s="7"/>
      <c r="AC558" s="30">
        <v>0.1</v>
      </c>
      <c r="AD558" s="7"/>
      <c r="AE558" s="30">
        <v>0.1</v>
      </c>
      <c r="AF558" s="7"/>
      <c r="AG558" s="30">
        <v>0</v>
      </c>
      <c r="AI558" s="32">
        <v>14.6</v>
      </c>
      <c r="AK558" s="7" t="str">
        <f t="shared" si="8"/>
        <v>No</v>
      </c>
    </row>
    <row r="559" spans="1:37">
      <c r="A559" s="7" t="s">
        <v>56</v>
      </c>
      <c r="B559" s="7" t="s">
        <v>397</v>
      </c>
      <c r="C559" s="7" t="s">
        <v>54</v>
      </c>
      <c r="D559" s="302">
        <v>2135</v>
      </c>
      <c r="E559" s="297">
        <v>20135</v>
      </c>
      <c r="F559" s="7" t="s">
        <v>149</v>
      </c>
      <c r="G559" s="7" t="s">
        <v>137</v>
      </c>
      <c r="H559" s="8">
        <v>18351295</v>
      </c>
      <c r="I559" s="8">
        <v>32</v>
      </c>
      <c r="J559" s="7" t="s">
        <v>13</v>
      </c>
      <c r="K559" s="7" t="s">
        <v>138</v>
      </c>
      <c r="L559" s="8">
        <v>32</v>
      </c>
      <c r="M559" s="8">
        <v>57101</v>
      </c>
      <c r="N559" s="7"/>
      <c r="O559" s="8">
        <v>17242</v>
      </c>
      <c r="P559" s="7"/>
      <c r="Q559" s="8">
        <v>0</v>
      </c>
      <c r="R559" s="7"/>
      <c r="S559" s="8">
        <v>20496</v>
      </c>
      <c r="T559" s="7"/>
      <c r="U559" s="8">
        <v>0</v>
      </c>
      <c r="V559" s="7"/>
      <c r="W559" s="33">
        <v>94839</v>
      </c>
      <c r="X559" s="7"/>
      <c r="Y559" s="30">
        <v>33</v>
      </c>
      <c r="Z559" s="7"/>
      <c r="AA559" s="30">
        <v>9</v>
      </c>
      <c r="AB559" s="7"/>
      <c r="AC559" s="30">
        <v>0</v>
      </c>
      <c r="AD559" s="7"/>
      <c r="AE559" s="30">
        <v>11</v>
      </c>
      <c r="AF559" s="7"/>
      <c r="AG559" s="30">
        <v>0</v>
      </c>
      <c r="AI559" s="32">
        <v>53</v>
      </c>
      <c r="AK559" s="7" t="str">
        <f t="shared" si="8"/>
        <v>No</v>
      </c>
    </row>
    <row r="560" spans="1:37">
      <c r="A560" s="7" t="s">
        <v>1079</v>
      </c>
      <c r="B560" s="7" t="s">
        <v>237</v>
      </c>
      <c r="C560" s="7" t="s">
        <v>8</v>
      </c>
      <c r="D560" s="302">
        <v>4071</v>
      </c>
      <c r="E560" s="297">
        <v>40071</v>
      </c>
      <c r="F560" s="7" t="s">
        <v>140</v>
      </c>
      <c r="G560" s="7" t="s">
        <v>137</v>
      </c>
      <c r="H560" s="8">
        <v>286692</v>
      </c>
      <c r="I560" s="8">
        <v>32</v>
      </c>
      <c r="J560" s="7" t="s">
        <v>9</v>
      </c>
      <c r="K560" s="7" t="s">
        <v>138</v>
      </c>
      <c r="L560" s="8">
        <v>19</v>
      </c>
      <c r="M560" s="8">
        <v>34687</v>
      </c>
      <c r="N560" s="7"/>
      <c r="O560" s="8">
        <v>2329</v>
      </c>
      <c r="P560" s="7"/>
      <c r="Q560" s="8">
        <v>150</v>
      </c>
      <c r="R560" s="7"/>
      <c r="S560" s="8">
        <v>4091</v>
      </c>
      <c r="T560" s="7"/>
      <c r="U560" s="8">
        <v>0</v>
      </c>
      <c r="V560" s="7"/>
      <c r="W560" s="33">
        <v>41257</v>
      </c>
      <c r="X560" s="7"/>
      <c r="Y560" s="30">
        <v>18.760000000000002</v>
      </c>
      <c r="Z560" s="7"/>
      <c r="AA560" s="30">
        <v>1.2</v>
      </c>
      <c r="AB560" s="7"/>
      <c r="AC560" s="30">
        <v>0.08</v>
      </c>
      <c r="AD560" s="7"/>
      <c r="AE560" s="30">
        <v>2.12</v>
      </c>
      <c r="AF560" s="7"/>
      <c r="AG560" s="30">
        <v>0</v>
      </c>
      <c r="AI560" s="32">
        <v>22.16</v>
      </c>
      <c r="AK560" s="7" t="str">
        <f t="shared" si="8"/>
        <v>No</v>
      </c>
    </row>
    <row r="561" spans="1:37">
      <c r="A561" s="7" t="s">
        <v>1080</v>
      </c>
      <c r="B561" s="7" t="s">
        <v>538</v>
      </c>
      <c r="C561" s="7" t="s">
        <v>68</v>
      </c>
      <c r="D561" s="302">
        <v>6012</v>
      </c>
      <c r="E561" s="297">
        <v>60012</v>
      </c>
      <c r="F561" s="7" t="s">
        <v>140</v>
      </c>
      <c r="G561" s="7" t="s">
        <v>137</v>
      </c>
      <c r="H561" s="8">
        <v>172378</v>
      </c>
      <c r="I561" s="8">
        <v>32</v>
      </c>
      <c r="J561" s="7" t="s">
        <v>6</v>
      </c>
      <c r="K561" s="7" t="s">
        <v>138</v>
      </c>
      <c r="L561" s="8">
        <v>18</v>
      </c>
      <c r="M561" s="8">
        <v>81394</v>
      </c>
      <c r="N561" s="7" t="s">
        <v>102</v>
      </c>
      <c r="O561" s="8">
        <v>11964</v>
      </c>
      <c r="P561" s="7"/>
      <c r="Q561" s="8">
        <v>8602</v>
      </c>
      <c r="R561" s="7"/>
      <c r="S561" s="8">
        <v>16531</v>
      </c>
      <c r="T561" s="7"/>
      <c r="U561" s="8">
        <v>0</v>
      </c>
      <c r="V561" s="7"/>
      <c r="W561" s="33">
        <v>118491</v>
      </c>
      <c r="X561" s="7" t="s">
        <v>102</v>
      </c>
      <c r="Y561" s="30">
        <v>51</v>
      </c>
      <c r="Z561" s="7"/>
      <c r="AA561" s="30">
        <v>6.2</v>
      </c>
      <c r="AB561" s="7"/>
      <c r="AC561" s="30">
        <v>4.8</v>
      </c>
      <c r="AD561" s="7"/>
      <c r="AE561" s="30">
        <v>10</v>
      </c>
      <c r="AF561" s="7"/>
      <c r="AG561" s="30">
        <v>0</v>
      </c>
      <c r="AI561" s="32">
        <v>72</v>
      </c>
      <c r="AK561" s="7" t="str">
        <f t="shared" si="8"/>
        <v>Yes</v>
      </c>
    </row>
    <row r="562" spans="1:37">
      <c r="A562" s="7" t="s">
        <v>1080</v>
      </c>
      <c r="B562" s="7" t="s">
        <v>538</v>
      </c>
      <c r="C562" s="7" t="s">
        <v>68</v>
      </c>
      <c r="D562" s="302">
        <v>6012</v>
      </c>
      <c r="E562" s="297">
        <v>60012</v>
      </c>
      <c r="F562" s="7" t="s">
        <v>140</v>
      </c>
      <c r="G562" s="7" t="s">
        <v>137</v>
      </c>
      <c r="H562" s="8">
        <v>172378</v>
      </c>
      <c r="I562" s="8">
        <v>32</v>
      </c>
      <c r="J562" s="7" t="s">
        <v>9</v>
      </c>
      <c r="K562" s="7" t="s">
        <v>138</v>
      </c>
      <c r="L562" s="8">
        <v>14</v>
      </c>
      <c r="M562" s="8">
        <v>22357</v>
      </c>
      <c r="N562" s="7" t="s">
        <v>102</v>
      </c>
      <c r="O562" s="8">
        <v>3378</v>
      </c>
      <c r="P562" s="7"/>
      <c r="Q562" s="8">
        <v>1742</v>
      </c>
      <c r="R562" s="7" t="s">
        <v>102</v>
      </c>
      <c r="S562" s="8">
        <v>4133</v>
      </c>
      <c r="T562" s="7"/>
      <c r="U562" s="8">
        <v>0</v>
      </c>
      <c r="V562" s="7"/>
      <c r="W562" s="33">
        <v>31610</v>
      </c>
      <c r="X562" s="7" t="s">
        <v>102</v>
      </c>
      <c r="Y562" s="30">
        <v>10.8</v>
      </c>
      <c r="Z562" s="7"/>
      <c r="AA562" s="30">
        <v>2.2000000000000002</v>
      </c>
      <c r="AB562" s="7"/>
      <c r="AC562" s="30">
        <v>1.2</v>
      </c>
      <c r="AD562" s="7"/>
      <c r="AE562" s="30">
        <v>10</v>
      </c>
      <c r="AF562" s="7"/>
      <c r="AG562" s="30">
        <v>0</v>
      </c>
      <c r="AI562" s="32">
        <v>24.2</v>
      </c>
      <c r="AK562" s="7" t="str">
        <f t="shared" si="8"/>
        <v>Yes</v>
      </c>
    </row>
    <row r="563" spans="1:37">
      <c r="A563" s="7" t="s">
        <v>1079</v>
      </c>
      <c r="B563" s="7" t="s">
        <v>237</v>
      </c>
      <c r="C563" s="7" t="s">
        <v>8</v>
      </c>
      <c r="D563" s="302">
        <v>4071</v>
      </c>
      <c r="E563" s="297">
        <v>40071</v>
      </c>
      <c r="F563" s="7" t="s">
        <v>140</v>
      </c>
      <c r="G563" s="7" t="s">
        <v>137</v>
      </c>
      <c r="H563" s="8">
        <v>286692</v>
      </c>
      <c r="I563" s="8">
        <v>32</v>
      </c>
      <c r="J563" s="7" t="s">
        <v>6</v>
      </c>
      <c r="K563" s="7" t="s">
        <v>138</v>
      </c>
      <c r="L563" s="8">
        <v>13</v>
      </c>
      <c r="M563" s="8">
        <v>32280</v>
      </c>
      <c r="N563" s="7"/>
      <c r="O563" s="8">
        <v>3188</v>
      </c>
      <c r="P563" s="7"/>
      <c r="Q563" s="8">
        <v>510</v>
      </c>
      <c r="R563" s="7"/>
      <c r="S563" s="8">
        <v>3994</v>
      </c>
      <c r="T563" s="7"/>
      <c r="U563" s="8">
        <v>0</v>
      </c>
      <c r="V563" s="7"/>
      <c r="W563" s="33">
        <v>39972</v>
      </c>
      <c r="X563" s="7"/>
      <c r="Y563" s="30">
        <v>17.760000000000002</v>
      </c>
      <c r="Z563" s="7"/>
      <c r="AA563" s="30">
        <v>2.08</v>
      </c>
      <c r="AB563" s="7"/>
      <c r="AC563" s="30">
        <v>0.8</v>
      </c>
      <c r="AD563" s="7"/>
      <c r="AE563" s="30">
        <v>2.15</v>
      </c>
      <c r="AF563" s="7"/>
      <c r="AG563" s="30">
        <v>0</v>
      </c>
      <c r="AI563" s="32">
        <v>22.79</v>
      </c>
      <c r="AK563" s="7" t="str">
        <f t="shared" si="8"/>
        <v>No</v>
      </c>
    </row>
    <row r="564" spans="1:37">
      <c r="A564" s="7" t="s">
        <v>1081</v>
      </c>
      <c r="B564" s="7" t="s">
        <v>159</v>
      </c>
      <c r="C564" s="7" t="s">
        <v>61</v>
      </c>
      <c r="D564" s="302">
        <v>3087</v>
      </c>
      <c r="E564" s="297">
        <v>30087</v>
      </c>
      <c r="F564" s="7" t="s">
        <v>140</v>
      </c>
      <c r="G564" s="7" t="s">
        <v>137</v>
      </c>
      <c r="H564" s="8">
        <v>51370</v>
      </c>
      <c r="I564" s="8">
        <v>31</v>
      </c>
      <c r="J564" s="7" t="s">
        <v>6</v>
      </c>
      <c r="K564" s="7" t="s">
        <v>138</v>
      </c>
      <c r="L564" s="8">
        <v>7</v>
      </c>
      <c r="M564" s="8">
        <v>19912</v>
      </c>
      <c r="N564" s="7"/>
      <c r="O564" s="8">
        <v>901</v>
      </c>
      <c r="P564" s="7"/>
      <c r="Q564" s="8">
        <v>150</v>
      </c>
      <c r="R564" s="7"/>
      <c r="S564" s="8">
        <v>763</v>
      </c>
      <c r="T564" s="7"/>
      <c r="U564" s="8">
        <v>102</v>
      </c>
      <c r="V564" s="7"/>
      <c r="W564" s="33">
        <v>21828</v>
      </c>
      <c r="X564" s="7"/>
      <c r="Y564" s="30">
        <v>9</v>
      </c>
      <c r="Z564" s="7"/>
      <c r="AA564" s="30">
        <v>0.5</v>
      </c>
      <c r="AB564" s="7"/>
      <c r="AC564" s="30">
        <v>0.1</v>
      </c>
      <c r="AD564" s="7"/>
      <c r="AE564" s="30">
        <v>0.3</v>
      </c>
      <c r="AF564" s="7"/>
      <c r="AG564" s="30">
        <v>7.0000000000000007E-2</v>
      </c>
      <c r="AI564" s="32">
        <v>9.9700000000000006</v>
      </c>
      <c r="AK564" s="7" t="str">
        <f t="shared" si="8"/>
        <v>No</v>
      </c>
    </row>
    <row r="565" spans="1:37">
      <c r="A565" s="7" t="s">
        <v>932</v>
      </c>
      <c r="B565" s="7" t="s">
        <v>933</v>
      </c>
      <c r="C565" s="7" t="s">
        <v>36</v>
      </c>
      <c r="D565" s="302"/>
      <c r="E565" s="297">
        <v>10183</v>
      </c>
      <c r="F565" s="7" t="s">
        <v>142</v>
      </c>
      <c r="G565" s="7" t="s">
        <v>137</v>
      </c>
      <c r="H565" s="8">
        <v>246695</v>
      </c>
      <c r="I565" s="8">
        <v>31</v>
      </c>
      <c r="J565" s="7" t="s">
        <v>6</v>
      </c>
      <c r="K565" s="7" t="s">
        <v>138</v>
      </c>
      <c r="L565" s="8">
        <v>21</v>
      </c>
      <c r="M565" s="8">
        <v>51080</v>
      </c>
      <c r="N565" s="7"/>
      <c r="O565" s="8">
        <v>6675</v>
      </c>
      <c r="P565" s="7"/>
      <c r="Q565" s="8">
        <v>9507</v>
      </c>
      <c r="R565" s="7"/>
      <c r="S565" s="8">
        <v>12241</v>
      </c>
      <c r="T565" s="7"/>
      <c r="U565" s="8">
        <v>0</v>
      </c>
      <c r="V565" s="7"/>
      <c r="W565" s="33">
        <v>79503</v>
      </c>
      <c r="X565" s="7"/>
      <c r="Y565" s="30">
        <v>24</v>
      </c>
      <c r="Z565" s="7"/>
      <c r="AA565" s="30">
        <v>3</v>
      </c>
      <c r="AB565" s="7"/>
      <c r="AC565" s="30">
        <v>5</v>
      </c>
      <c r="AD565" s="7"/>
      <c r="AE565" s="30">
        <v>7</v>
      </c>
      <c r="AF565" s="7"/>
      <c r="AG565" s="30">
        <v>0</v>
      </c>
      <c r="AI565" s="32">
        <v>39</v>
      </c>
      <c r="AK565" s="7" t="str">
        <f t="shared" si="8"/>
        <v>No</v>
      </c>
    </row>
    <row r="566" spans="1:37">
      <c r="A566" s="7" t="s">
        <v>1082</v>
      </c>
      <c r="B566" s="7" t="s">
        <v>180</v>
      </c>
      <c r="C566" s="7" t="s">
        <v>43</v>
      </c>
      <c r="D566" s="302">
        <v>8004</v>
      </c>
      <c r="E566" s="297">
        <v>80004</v>
      </c>
      <c r="F566" s="7" t="s">
        <v>140</v>
      </c>
      <c r="G566" s="7" t="s">
        <v>137</v>
      </c>
      <c r="H566" s="8">
        <v>114773</v>
      </c>
      <c r="I566" s="8">
        <v>31</v>
      </c>
      <c r="J566" s="7" t="s">
        <v>6</v>
      </c>
      <c r="K566" s="7" t="s">
        <v>138</v>
      </c>
      <c r="L566" s="8">
        <v>19</v>
      </c>
      <c r="M566" s="8">
        <v>53869</v>
      </c>
      <c r="N566" s="7"/>
      <c r="O566" s="8">
        <v>6364</v>
      </c>
      <c r="P566" s="7"/>
      <c r="Q566" s="8">
        <v>5971</v>
      </c>
      <c r="R566" s="7"/>
      <c r="S566" s="8">
        <v>5290</v>
      </c>
      <c r="T566" s="7"/>
      <c r="U566" s="8">
        <v>0</v>
      </c>
      <c r="V566" s="7"/>
      <c r="W566" s="33">
        <v>71494</v>
      </c>
      <c r="X566" s="7"/>
      <c r="Y566" s="30">
        <v>29</v>
      </c>
      <c r="Z566" s="7"/>
      <c r="AA566" s="30">
        <v>3.5</v>
      </c>
      <c r="AB566" s="7"/>
      <c r="AC566" s="30">
        <v>3.2</v>
      </c>
      <c r="AD566" s="7"/>
      <c r="AE566" s="30">
        <v>3</v>
      </c>
      <c r="AF566" s="7"/>
      <c r="AG566" s="30">
        <v>0</v>
      </c>
      <c r="AI566" s="32">
        <v>38.700000000000003</v>
      </c>
      <c r="AK566" s="7" t="str">
        <f t="shared" si="8"/>
        <v>No</v>
      </c>
    </row>
    <row r="567" spans="1:37">
      <c r="A567" s="7" t="s">
        <v>1081</v>
      </c>
      <c r="B567" s="7" t="s">
        <v>159</v>
      </c>
      <c r="C567" s="7" t="s">
        <v>61</v>
      </c>
      <c r="D567" s="302">
        <v>3087</v>
      </c>
      <c r="E567" s="297">
        <v>30087</v>
      </c>
      <c r="F567" s="7" t="s">
        <v>140</v>
      </c>
      <c r="G567" s="7" t="s">
        <v>137</v>
      </c>
      <c r="H567" s="8">
        <v>51370</v>
      </c>
      <c r="I567" s="8">
        <v>31</v>
      </c>
      <c r="J567" s="7" t="s">
        <v>9</v>
      </c>
      <c r="K567" s="7" t="s">
        <v>138</v>
      </c>
      <c r="L567" s="8">
        <v>19</v>
      </c>
      <c r="M567" s="8">
        <v>59115</v>
      </c>
      <c r="N567" s="7"/>
      <c r="O567" s="8">
        <v>1085</v>
      </c>
      <c r="P567" s="7"/>
      <c r="Q567" s="8">
        <v>380</v>
      </c>
      <c r="R567" s="7"/>
      <c r="S567" s="8">
        <v>3900</v>
      </c>
      <c r="T567" s="7"/>
      <c r="U567" s="8">
        <v>50</v>
      </c>
      <c r="V567" s="7"/>
      <c r="W567" s="33">
        <v>64530</v>
      </c>
      <c r="X567" s="7"/>
      <c r="Y567" s="30">
        <v>24</v>
      </c>
      <c r="Z567" s="7"/>
      <c r="AA567" s="30">
        <v>0.5</v>
      </c>
      <c r="AB567" s="7"/>
      <c r="AC567" s="30">
        <v>0.2</v>
      </c>
      <c r="AD567" s="7"/>
      <c r="AE567" s="30">
        <v>2</v>
      </c>
      <c r="AF567" s="7"/>
      <c r="AG567" s="30">
        <v>0.01</v>
      </c>
      <c r="AI567" s="32">
        <v>26.71</v>
      </c>
      <c r="AK567" s="7" t="str">
        <f t="shared" si="8"/>
        <v>No</v>
      </c>
    </row>
    <row r="568" spans="1:37">
      <c r="A568" s="7" t="s">
        <v>1082</v>
      </c>
      <c r="B568" s="7" t="s">
        <v>180</v>
      </c>
      <c r="C568" s="7" t="s">
        <v>43</v>
      </c>
      <c r="D568" s="302">
        <v>8004</v>
      </c>
      <c r="E568" s="297">
        <v>80004</v>
      </c>
      <c r="F568" s="7" t="s">
        <v>140</v>
      </c>
      <c r="G568" s="7" t="s">
        <v>137</v>
      </c>
      <c r="H568" s="8">
        <v>114773</v>
      </c>
      <c r="I568" s="8">
        <v>31</v>
      </c>
      <c r="J568" s="7" t="s">
        <v>9</v>
      </c>
      <c r="K568" s="7" t="s">
        <v>138</v>
      </c>
      <c r="L568" s="8">
        <v>12</v>
      </c>
      <c r="M568" s="8">
        <v>29996</v>
      </c>
      <c r="N568" s="7"/>
      <c r="O568" s="8">
        <v>1871</v>
      </c>
      <c r="P568" s="7"/>
      <c r="Q568" s="8">
        <v>201</v>
      </c>
      <c r="R568" s="7"/>
      <c r="S568" s="8">
        <v>778</v>
      </c>
      <c r="T568" s="7"/>
      <c r="U568" s="8">
        <v>0</v>
      </c>
      <c r="V568" s="7"/>
      <c r="W568" s="33">
        <v>32846</v>
      </c>
      <c r="X568" s="7"/>
      <c r="Y568" s="30">
        <v>15.8</v>
      </c>
      <c r="Z568" s="7"/>
      <c r="AA568" s="30">
        <v>1.1000000000000001</v>
      </c>
      <c r="AB568" s="7"/>
      <c r="AC568" s="30">
        <v>0.1</v>
      </c>
      <c r="AD568" s="7"/>
      <c r="AE568" s="30">
        <v>0.4</v>
      </c>
      <c r="AF568" s="7"/>
      <c r="AG568" s="30">
        <v>0</v>
      </c>
      <c r="AI568" s="32">
        <v>17.399999999999999</v>
      </c>
      <c r="AK568" s="7" t="str">
        <f t="shared" si="8"/>
        <v>No</v>
      </c>
    </row>
    <row r="569" spans="1:37">
      <c r="A569" s="7" t="s">
        <v>932</v>
      </c>
      <c r="B569" s="7" t="s">
        <v>933</v>
      </c>
      <c r="C569" s="7" t="s">
        <v>36</v>
      </c>
      <c r="D569" s="302"/>
      <c r="E569" s="297">
        <v>10183</v>
      </c>
      <c r="F569" s="7" t="s">
        <v>142</v>
      </c>
      <c r="G569" s="7" t="s">
        <v>137</v>
      </c>
      <c r="H569" s="8">
        <v>246695</v>
      </c>
      <c r="I569" s="8">
        <v>31</v>
      </c>
      <c r="J569" s="7" t="s">
        <v>14</v>
      </c>
      <c r="K569" s="7" t="s">
        <v>138</v>
      </c>
      <c r="L569" s="8">
        <v>10</v>
      </c>
      <c r="M569" s="8">
        <v>700528</v>
      </c>
      <c r="N569" s="7"/>
      <c r="O569" s="8">
        <v>192817</v>
      </c>
      <c r="P569" s="7"/>
      <c r="Q569" s="8">
        <v>23112</v>
      </c>
      <c r="R569" s="7"/>
      <c r="S569" s="8">
        <v>179387</v>
      </c>
      <c r="T569" s="7"/>
      <c r="U569" s="8">
        <v>0</v>
      </c>
      <c r="V569" s="7"/>
      <c r="W569" s="33">
        <v>1095844</v>
      </c>
      <c r="X569" s="7"/>
      <c r="Y569" s="30">
        <v>361</v>
      </c>
      <c r="Z569" s="7"/>
      <c r="AA569" s="30">
        <v>92</v>
      </c>
      <c r="AB569" s="7"/>
      <c r="AC569" s="30">
        <v>12</v>
      </c>
      <c r="AD569" s="7"/>
      <c r="AE569" s="30">
        <v>90</v>
      </c>
      <c r="AF569" s="7"/>
      <c r="AG569" s="30">
        <v>0</v>
      </c>
      <c r="AI569" s="32">
        <v>555</v>
      </c>
      <c r="AK569" s="7" t="str">
        <f t="shared" si="8"/>
        <v>No</v>
      </c>
    </row>
    <row r="570" spans="1:37">
      <c r="A570" s="7" t="s">
        <v>1083</v>
      </c>
      <c r="B570" s="7" t="s">
        <v>423</v>
      </c>
      <c r="C570" s="7" t="s">
        <v>77</v>
      </c>
      <c r="D570" s="302">
        <v>5009</v>
      </c>
      <c r="E570" s="297">
        <v>50009</v>
      </c>
      <c r="F570" s="7" t="s">
        <v>140</v>
      </c>
      <c r="G570" s="7" t="s">
        <v>137</v>
      </c>
      <c r="H570" s="8">
        <v>74495</v>
      </c>
      <c r="I570" s="8">
        <v>30</v>
      </c>
      <c r="J570" s="7" t="s">
        <v>6</v>
      </c>
      <c r="K570" s="7" t="s">
        <v>138</v>
      </c>
      <c r="L570" s="8">
        <v>9</v>
      </c>
      <c r="M570" s="8">
        <v>44153</v>
      </c>
      <c r="N570" s="7"/>
      <c r="O570" s="8">
        <v>7659</v>
      </c>
      <c r="P570" s="7"/>
      <c r="Q570" s="8">
        <v>1885</v>
      </c>
      <c r="R570" s="7"/>
      <c r="S570" s="8">
        <v>8045</v>
      </c>
      <c r="T570" s="7"/>
      <c r="U570" s="8">
        <v>0</v>
      </c>
      <c r="V570" s="7"/>
      <c r="W570" s="33">
        <v>61742</v>
      </c>
      <c r="X570" s="7"/>
      <c r="Y570" s="30">
        <v>22</v>
      </c>
      <c r="Z570" s="7"/>
      <c r="AA570" s="30">
        <v>4</v>
      </c>
      <c r="AB570" s="7"/>
      <c r="AC570" s="30">
        <v>1</v>
      </c>
      <c r="AD570" s="7"/>
      <c r="AE570" s="30">
        <v>4</v>
      </c>
      <c r="AF570" s="7"/>
      <c r="AG570" s="30">
        <v>0</v>
      </c>
      <c r="AI570" s="32">
        <v>31</v>
      </c>
      <c r="AK570" s="7" t="str">
        <f t="shared" si="8"/>
        <v>No</v>
      </c>
    </row>
    <row r="571" spans="1:37">
      <c r="A571" s="7" t="s">
        <v>1084</v>
      </c>
      <c r="B571" s="7" t="s">
        <v>231</v>
      </c>
      <c r="C571" s="7" t="s">
        <v>68</v>
      </c>
      <c r="D571" s="302">
        <v>6014</v>
      </c>
      <c r="E571" s="297">
        <v>60014</v>
      </c>
      <c r="F571" s="7" t="s">
        <v>140</v>
      </c>
      <c r="G571" s="7" t="s">
        <v>137</v>
      </c>
      <c r="H571" s="8">
        <v>217585</v>
      </c>
      <c r="I571" s="8">
        <v>30</v>
      </c>
      <c r="J571" s="7" t="s">
        <v>9</v>
      </c>
      <c r="K571" s="7" t="s">
        <v>138</v>
      </c>
      <c r="L571" s="8">
        <v>8</v>
      </c>
      <c r="M571" s="8">
        <v>21680</v>
      </c>
      <c r="N571" s="7"/>
      <c r="O571" s="8">
        <v>1240</v>
      </c>
      <c r="P571" s="7"/>
      <c r="Q571" s="8">
        <v>4078</v>
      </c>
      <c r="R571" s="7"/>
      <c r="S571" s="8">
        <v>2355</v>
      </c>
      <c r="T571" s="7"/>
      <c r="U571" s="8">
        <v>0</v>
      </c>
      <c r="V571" s="7"/>
      <c r="W571" s="33">
        <v>29353</v>
      </c>
      <c r="X571" s="7"/>
      <c r="Y571" s="30">
        <v>8.6999999999999993</v>
      </c>
      <c r="Z571" s="7"/>
      <c r="AA571" s="30">
        <v>0.57999999999999996</v>
      </c>
      <c r="AB571" s="7"/>
      <c r="AC571" s="30">
        <v>1.96</v>
      </c>
      <c r="AD571" s="7"/>
      <c r="AE571" s="30">
        <v>1.27</v>
      </c>
      <c r="AF571" s="7"/>
      <c r="AG571" s="30">
        <v>0</v>
      </c>
      <c r="AI571" s="32">
        <v>12.51</v>
      </c>
      <c r="AK571" s="7" t="str">
        <f t="shared" si="8"/>
        <v>No</v>
      </c>
    </row>
    <row r="572" spans="1:37">
      <c r="A572" s="7" t="s">
        <v>1085</v>
      </c>
      <c r="B572" s="7" t="s">
        <v>1086</v>
      </c>
      <c r="C572" s="7" t="s">
        <v>32</v>
      </c>
      <c r="D572" s="302" t="s">
        <v>1087</v>
      </c>
      <c r="E572" s="297">
        <v>50342</v>
      </c>
      <c r="F572" s="7" t="s">
        <v>158</v>
      </c>
      <c r="G572" s="7" t="s">
        <v>137</v>
      </c>
      <c r="H572" s="8">
        <v>1487483</v>
      </c>
      <c r="I572" s="8">
        <v>30</v>
      </c>
      <c r="J572" s="7" t="s">
        <v>9</v>
      </c>
      <c r="K572" s="7" t="s">
        <v>138</v>
      </c>
      <c r="L572" s="8">
        <v>30</v>
      </c>
      <c r="M572" s="8">
        <v>16112</v>
      </c>
      <c r="N572" s="7"/>
      <c r="O572" s="8">
        <v>0</v>
      </c>
      <c r="P572" s="7"/>
      <c r="Q572" s="8">
        <v>0</v>
      </c>
      <c r="R572" s="7"/>
      <c r="S572" s="8">
        <v>0</v>
      </c>
      <c r="T572" s="7"/>
      <c r="U572" s="8">
        <v>0</v>
      </c>
      <c r="V572" s="7"/>
      <c r="W572" s="33">
        <v>16112</v>
      </c>
      <c r="X572" s="7"/>
      <c r="Y572" s="30">
        <v>8.6</v>
      </c>
      <c r="Z572" s="7"/>
      <c r="AA572" s="30">
        <v>0</v>
      </c>
      <c r="AB572" s="7"/>
      <c r="AC572" s="30">
        <v>0</v>
      </c>
      <c r="AD572" s="7"/>
      <c r="AE572" s="30">
        <v>0</v>
      </c>
      <c r="AF572" s="7"/>
      <c r="AG572" s="30">
        <v>0</v>
      </c>
      <c r="AI572" s="32">
        <v>8.6</v>
      </c>
      <c r="AK572" s="7" t="str">
        <f t="shared" si="8"/>
        <v>No</v>
      </c>
    </row>
    <row r="573" spans="1:37">
      <c r="A573" s="7" t="s">
        <v>395</v>
      </c>
      <c r="B573" s="7" t="s">
        <v>396</v>
      </c>
      <c r="C573" s="7" t="s">
        <v>43</v>
      </c>
      <c r="D573" s="302">
        <v>8009</v>
      </c>
      <c r="E573" s="297">
        <v>80009</v>
      </c>
      <c r="F573" s="7" t="s">
        <v>142</v>
      </c>
      <c r="G573" s="7" t="s">
        <v>137</v>
      </c>
      <c r="H573" s="8">
        <v>82157</v>
      </c>
      <c r="I573" s="8">
        <v>30</v>
      </c>
      <c r="J573" s="7" t="s">
        <v>6</v>
      </c>
      <c r="K573" s="7" t="s">
        <v>138</v>
      </c>
      <c r="L573" s="8">
        <v>20</v>
      </c>
      <c r="M573" s="8">
        <v>59398</v>
      </c>
      <c r="N573" s="7"/>
      <c r="O573" s="8">
        <v>14009</v>
      </c>
      <c r="P573" s="7"/>
      <c r="Q573" s="8">
        <v>584</v>
      </c>
      <c r="R573" s="7"/>
      <c r="S573" s="8">
        <v>13869</v>
      </c>
      <c r="T573" s="7"/>
      <c r="U573" s="8">
        <v>0</v>
      </c>
      <c r="V573" s="7"/>
      <c r="W573" s="33">
        <v>87860</v>
      </c>
      <c r="X573" s="7"/>
      <c r="Y573" s="30">
        <v>32.44</v>
      </c>
      <c r="Z573" s="7"/>
      <c r="AA573" s="30">
        <v>7.45</v>
      </c>
      <c r="AB573" s="7"/>
      <c r="AC573" s="30">
        <v>0.31</v>
      </c>
      <c r="AD573" s="7"/>
      <c r="AE573" s="30">
        <v>8.73</v>
      </c>
      <c r="AF573" s="7"/>
      <c r="AG573" s="30">
        <v>0</v>
      </c>
      <c r="AI573" s="32">
        <v>48.93</v>
      </c>
      <c r="AK573" s="7" t="str">
        <f t="shared" si="8"/>
        <v>No</v>
      </c>
    </row>
    <row r="574" spans="1:37">
      <c r="A574" s="7" t="s">
        <v>1088</v>
      </c>
      <c r="B574" s="7" t="s">
        <v>477</v>
      </c>
      <c r="C574" s="7" t="s">
        <v>29</v>
      </c>
      <c r="D574" s="302">
        <v>7012</v>
      </c>
      <c r="E574" s="297">
        <v>70012</v>
      </c>
      <c r="F574" s="7" t="s">
        <v>140</v>
      </c>
      <c r="G574" s="7" t="s">
        <v>137</v>
      </c>
      <c r="H574" s="8">
        <v>106494</v>
      </c>
      <c r="I574" s="8">
        <v>30</v>
      </c>
      <c r="J574" s="7" t="s">
        <v>6</v>
      </c>
      <c r="K574" s="7" t="s">
        <v>138</v>
      </c>
      <c r="L574" s="8">
        <v>20</v>
      </c>
      <c r="M574" s="8">
        <v>24746</v>
      </c>
      <c r="N574" s="7"/>
      <c r="O574" s="8">
        <v>7586</v>
      </c>
      <c r="P574" s="7"/>
      <c r="Q574" s="8">
        <v>1761</v>
      </c>
      <c r="R574" s="7"/>
      <c r="S574" s="8">
        <v>7272</v>
      </c>
      <c r="T574" s="7"/>
      <c r="U574" s="8">
        <v>0</v>
      </c>
      <c r="V574" s="7"/>
      <c r="W574" s="33">
        <v>41365</v>
      </c>
      <c r="X574" s="7"/>
      <c r="Y574" s="30">
        <v>13</v>
      </c>
      <c r="Z574" s="7"/>
      <c r="AA574" s="30">
        <v>4</v>
      </c>
      <c r="AB574" s="7"/>
      <c r="AC574" s="30">
        <v>1</v>
      </c>
      <c r="AD574" s="7"/>
      <c r="AE574" s="30">
        <v>3.48</v>
      </c>
      <c r="AF574" s="7"/>
      <c r="AG574" s="30">
        <v>0</v>
      </c>
      <c r="AI574" s="32">
        <v>21.48</v>
      </c>
      <c r="AK574" s="7" t="str">
        <f t="shared" si="8"/>
        <v>No</v>
      </c>
    </row>
    <row r="575" spans="1:37">
      <c r="A575" s="7" t="s">
        <v>1084</v>
      </c>
      <c r="B575" s="7" t="s">
        <v>231</v>
      </c>
      <c r="C575" s="7" t="s">
        <v>68</v>
      </c>
      <c r="D575" s="302">
        <v>6014</v>
      </c>
      <c r="E575" s="297">
        <v>60014</v>
      </c>
      <c r="F575" s="7" t="s">
        <v>140</v>
      </c>
      <c r="G575" s="7" t="s">
        <v>137</v>
      </c>
      <c r="H575" s="8">
        <v>217585</v>
      </c>
      <c r="I575" s="8">
        <v>30</v>
      </c>
      <c r="J575" s="7" t="s">
        <v>6</v>
      </c>
      <c r="K575" s="7" t="s">
        <v>138</v>
      </c>
      <c r="L575" s="8">
        <v>16</v>
      </c>
      <c r="M575" s="8">
        <v>78963</v>
      </c>
      <c r="N575" s="7"/>
      <c r="O575" s="8">
        <v>5527</v>
      </c>
      <c r="P575" s="7"/>
      <c r="Q575" s="8">
        <v>18175</v>
      </c>
      <c r="R575" s="7"/>
      <c r="S575" s="8">
        <v>10495</v>
      </c>
      <c r="T575" s="7"/>
      <c r="U575" s="8">
        <v>0</v>
      </c>
      <c r="V575" s="7"/>
      <c r="W575" s="33">
        <v>113160</v>
      </c>
      <c r="X575" s="7"/>
      <c r="Y575" s="30">
        <v>36.42</v>
      </c>
      <c r="Z575" s="7"/>
      <c r="AA575" s="30">
        <v>2.66</v>
      </c>
      <c r="AB575" s="7"/>
      <c r="AC575" s="30">
        <v>8.94</v>
      </c>
      <c r="AD575" s="7"/>
      <c r="AE575" s="30">
        <v>5.8</v>
      </c>
      <c r="AF575" s="7"/>
      <c r="AG575" s="30">
        <v>0</v>
      </c>
      <c r="AI575" s="32">
        <v>53.82</v>
      </c>
      <c r="AK575" s="7" t="str">
        <f t="shared" si="8"/>
        <v>No</v>
      </c>
    </row>
    <row r="576" spans="1:37">
      <c r="A576" s="7" t="s">
        <v>1089</v>
      </c>
      <c r="B576" s="7" t="s">
        <v>349</v>
      </c>
      <c r="C576" s="7" t="s">
        <v>77</v>
      </c>
      <c r="D576" s="302">
        <v>5004</v>
      </c>
      <c r="E576" s="297">
        <v>50004</v>
      </c>
      <c r="F576" s="7" t="s">
        <v>140</v>
      </c>
      <c r="G576" s="7" t="s">
        <v>137</v>
      </c>
      <c r="H576" s="8">
        <v>100868</v>
      </c>
      <c r="I576" s="8">
        <v>30</v>
      </c>
      <c r="J576" s="7" t="s">
        <v>6</v>
      </c>
      <c r="K576" s="7" t="s">
        <v>138</v>
      </c>
      <c r="L576" s="8">
        <v>16</v>
      </c>
      <c r="M576" s="8">
        <v>62620</v>
      </c>
      <c r="N576" s="7"/>
      <c r="O576" s="8">
        <v>11576</v>
      </c>
      <c r="P576" s="7"/>
      <c r="Q576" s="8">
        <v>469</v>
      </c>
      <c r="R576" s="7"/>
      <c r="S576" s="8">
        <v>6804</v>
      </c>
      <c r="T576" s="7"/>
      <c r="U576" s="8">
        <v>162</v>
      </c>
      <c r="V576" s="7"/>
      <c r="W576" s="33">
        <v>81631</v>
      </c>
      <c r="X576" s="7"/>
      <c r="Y576" s="30">
        <v>38.200000000000003</v>
      </c>
      <c r="Z576" s="7"/>
      <c r="AA576" s="30">
        <v>6.3</v>
      </c>
      <c r="AB576" s="7"/>
      <c r="AC576" s="30">
        <v>0.3</v>
      </c>
      <c r="AD576" s="7"/>
      <c r="AE576" s="30">
        <v>4.0999999999999996</v>
      </c>
      <c r="AF576" s="7"/>
      <c r="AG576" s="30">
        <v>0.1</v>
      </c>
      <c r="AI576" s="32">
        <v>49</v>
      </c>
      <c r="AK576" s="7" t="str">
        <f t="shared" si="8"/>
        <v>No</v>
      </c>
    </row>
    <row r="577" spans="1:37">
      <c r="A577" s="7" t="s">
        <v>395</v>
      </c>
      <c r="B577" s="7" t="s">
        <v>396</v>
      </c>
      <c r="C577" s="7" t="s">
        <v>43</v>
      </c>
      <c r="D577" s="302">
        <v>8009</v>
      </c>
      <c r="E577" s="297">
        <v>80009</v>
      </c>
      <c r="F577" s="7" t="s">
        <v>142</v>
      </c>
      <c r="G577" s="7" t="s">
        <v>137</v>
      </c>
      <c r="H577" s="8">
        <v>82157</v>
      </c>
      <c r="I577" s="8">
        <v>30</v>
      </c>
      <c r="J577" s="7" t="s">
        <v>9</v>
      </c>
      <c r="K577" s="7" t="s">
        <v>138</v>
      </c>
      <c r="L577" s="8">
        <v>10</v>
      </c>
      <c r="M577" s="8">
        <v>16990</v>
      </c>
      <c r="N577" s="7"/>
      <c r="O577" s="8">
        <v>433</v>
      </c>
      <c r="P577" s="7"/>
      <c r="Q577" s="8">
        <v>18</v>
      </c>
      <c r="R577" s="7"/>
      <c r="S577" s="8">
        <v>429</v>
      </c>
      <c r="T577" s="7"/>
      <c r="U577" s="8">
        <v>0</v>
      </c>
      <c r="V577" s="7"/>
      <c r="W577" s="33">
        <v>17870</v>
      </c>
      <c r="X577" s="7"/>
      <c r="Y577" s="30">
        <v>8.94</v>
      </c>
      <c r="Z577" s="7"/>
      <c r="AA577" s="30">
        <v>0.23</v>
      </c>
      <c r="AB577" s="7"/>
      <c r="AC577" s="30">
        <v>0.01</v>
      </c>
      <c r="AD577" s="7"/>
      <c r="AE577" s="30">
        <v>0.27</v>
      </c>
      <c r="AF577" s="7"/>
      <c r="AG577" s="30">
        <v>0</v>
      </c>
      <c r="AI577" s="32">
        <v>9.4499999999999993</v>
      </c>
      <c r="AK577" s="7" t="str">
        <f t="shared" si="8"/>
        <v>No</v>
      </c>
    </row>
    <row r="578" spans="1:37">
      <c r="A578" s="7" t="s">
        <v>406</v>
      </c>
      <c r="B578" s="7" t="s">
        <v>378</v>
      </c>
      <c r="C578" s="7" t="s">
        <v>54</v>
      </c>
      <c r="D578" s="302">
        <v>2082</v>
      </c>
      <c r="E578" s="297">
        <v>20082</v>
      </c>
      <c r="F578" s="7" t="s">
        <v>140</v>
      </c>
      <c r="G578" s="7" t="s">
        <v>137</v>
      </c>
      <c r="H578" s="8">
        <v>18351295</v>
      </c>
      <c r="I578" s="8">
        <v>29</v>
      </c>
      <c r="J578" s="7" t="s">
        <v>14</v>
      </c>
      <c r="K578" s="7" t="s">
        <v>138</v>
      </c>
      <c r="L578" s="8">
        <v>4</v>
      </c>
      <c r="M578" s="8">
        <v>969580</v>
      </c>
      <c r="N578" s="7"/>
      <c r="O578" s="8">
        <v>169600</v>
      </c>
      <c r="P578" s="7"/>
      <c r="Q578" s="8">
        <v>125106</v>
      </c>
      <c r="R578" s="7"/>
      <c r="S578" s="8">
        <v>67624</v>
      </c>
      <c r="T578" s="7"/>
      <c r="U578" s="8">
        <v>54987</v>
      </c>
      <c r="V578" s="7"/>
      <c r="W578" s="33">
        <v>1386897</v>
      </c>
      <c r="X578" s="7"/>
      <c r="Y578" s="30">
        <v>433</v>
      </c>
      <c r="Z578" s="7"/>
      <c r="AA578" s="30">
        <v>71</v>
      </c>
      <c r="AB578" s="7"/>
      <c r="AC578" s="30">
        <v>54</v>
      </c>
      <c r="AD578" s="7"/>
      <c r="AE578" s="30">
        <v>35</v>
      </c>
      <c r="AF578" s="7"/>
      <c r="AG578" s="30">
        <v>26</v>
      </c>
      <c r="AI578" s="32">
        <v>619</v>
      </c>
      <c r="AK578" s="7" t="str">
        <f t="shared" ref="AK578:AK641" si="9">IF(AJ578&amp;AH578&amp;AF578&amp;AD578&amp;AB578&amp;Z578&amp;X578&amp;V578&amp;T578&amp;R578&amp;P578&amp;N578&lt;&gt;"","Yes","No")</f>
        <v>No</v>
      </c>
    </row>
    <row r="579" spans="1:37">
      <c r="A579" s="7" t="s">
        <v>239</v>
      </c>
      <c r="B579" s="7" t="s">
        <v>240</v>
      </c>
      <c r="C579" s="7" t="s">
        <v>32</v>
      </c>
      <c r="D579" s="302">
        <v>5145</v>
      </c>
      <c r="E579" s="297">
        <v>50145</v>
      </c>
      <c r="F579" s="7" t="s">
        <v>140</v>
      </c>
      <c r="G579" s="7" t="s">
        <v>137</v>
      </c>
      <c r="H579" s="8">
        <v>62182</v>
      </c>
      <c r="I579" s="8">
        <v>29</v>
      </c>
      <c r="J579" s="7" t="s">
        <v>6</v>
      </c>
      <c r="K579" s="7" t="s">
        <v>138</v>
      </c>
      <c r="L579" s="8">
        <v>4</v>
      </c>
      <c r="M579" s="8">
        <v>3193</v>
      </c>
      <c r="N579" s="7"/>
      <c r="O579" s="8">
        <v>547</v>
      </c>
      <c r="P579" s="7"/>
      <c r="Q579" s="8">
        <v>0</v>
      </c>
      <c r="R579" s="7"/>
      <c r="S579" s="8">
        <v>1857</v>
      </c>
      <c r="T579" s="7"/>
      <c r="U579" s="8">
        <v>0</v>
      </c>
      <c r="V579" s="7"/>
      <c r="W579" s="33">
        <v>5597</v>
      </c>
      <c r="X579" s="7"/>
      <c r="Y579" s="30">
        <v>1.5</v>
      </c>
      <c r="Z579" s="7"/>
      <c r="AA579" s="30">
        <v>0.34</v>
      </c>
      <c r="AB579" s="7"/>
      <c r="AC579" s="30">
        <v>0</v>
      </c>
      <c r="AD579" s="7"/>
      <c r="AE579" s="30">
        <v>1.1499999999999999</v>
      </c>
      <c r="AF579" s="7"/>
      <c r="AG579" s="30">
        <v>0</v>
      </c>
      <c r="AI579" s="32">
        <v>2.99</v>
      </c>
      <c r="AK579" s="7" t="str">
        <f t="shared" si="9"/>
        <v>No</v>
      </c>
    </row>
    <row r="580" spans="1:37">
      <c r="A580" s="7" t="s">
        <v>1090</v>
      </c>
      <c r="B580" s="7" t="s">
        <v>548</v>
      </c>
      <c r="C580" s="7" t="s">
        <v>61</v>
      </c>
      <c r="D580" s="302">
        <v>3026</v>
      </c>
      <c r="E580" s="297">
        <v>30026</v>
      </c>
      <c r="F580" s="7" t="s">
        <v>140</v>
      </c>
      <c r="G580" s="7" t="s">
        <v>137</v>
      </c>
      <c r="H580" s="8">
        <v>56142</v>
      </c>
      <c r="I580" s="8">
        <v>29</v>
      </c>
      <c r="J580" s="7" t="s">
        <v>6</v>
      </c>
      <c r="K580" s="7" t="s">
        <v>138</v>
      </c>
      <c r="L580" s="8">
        <v>26</v>
      </c>
      <c r="M580" s="8">
        <v>79065</v>
      </c>
      <c r="N580" s="7"/>
      <c r="O580" s="8">
        <v>17935</v>
      </c>
      <c r="P580" s="7"/>
      <c r="Q580" s="8">
        <v>11014</v>
      </c>
      <c r="R580" s="7"/>
      <c r="S580" s="8">
        <v>7664</v>
      </c>
      <c r="T580" s="7"/>
      <c r="U580" s="8">
        <v>385</v>
      </c>
      <c r="V580" s="7"/>
      <c r="W580" s="33">
        <v>116063</v>
      </c>
      <c r="X580" s="7"/>
      <c r="Y580" s="30">
        <v>40</v>
      </c>
      <c r="Z580" s="7"/>
      <c r="AA580" s="30">
        <v>8</v>
      </c>
      <c r="AB580" s="7"/>
      <c r="AC580" s="30">
        <v>5</v>
      </c>
      <c r="AD580" s="7"/>
      <c r="AE580" s="30">
        <v>3.8</v>
      </c>
      <c r="AF580" s="7"/>
      <c r="AG580" s="30">
        <v>0.2</v>
      </c>
      <c r="AI580" s="32">
        <v>57</v>
      </c>
      <c r="AK580" s="7" t="str">
        <f t="shared" si="9"/>
        <v>No</v>
      </c>
    </row>
    <row r="581" spans="1:37">
      <c r="A581" s="7" t="s">
        <v>239</v>
      </c>
      <c r="B581" s="7" t="s">
        <v>240</v>
      </c>
      <c r="C581" s="7" t="s">
        <v>32</v>
      </c>
      <c r="D581" s="302">
        <v>5145</v>
      </c>
      <c r="E581" s="297">
        <v>50145</v>
      </c>
      <c r="F581" s="7" t="s">
        <v>140</v>
      </c>
      <c r="G581" s="7" t="s">
        <v>137</v>
      </c>
      <c r="H581" s="8">
        <v>62182</v>
      </c>
      <c r="I581" s="8">
        <v>29</v>
      </c>
      <c r="J581" s="7" t="s">
        <v>9</v>
      </c>
      <c r="K581" s="7" t="s">
        <v>138</v>
      </c>
      <c r="L581" s="8">
        <v>25</v>
      </c>
      <c r="M581" s="8">
        <v>10966</v>
      </c>
      <c r="N581" s="7"/>
      <c r="O581" s="8">
        <v>756</v>
      </c>
      <c r="P581" s="7"/>
      <c r="Q581" s="8">
        <v>0</v>
      </c>
      <c r="R581" s="7"/>
      <c r="S581" s="8">
        <v>2410</v>
      </c>
      <c r="T581" s="7"/>
      <c r="U581" s="8">
        <v>0</v>
      </c>
      <c r="V581" s="7"/>
      <c r="W581" s="33">
        <v>14132</v>
      </c>
      <c r="X581" s="7"/>
      <c r="Y581" s="30">
        <v>6.5</v>
      </c>
      <c r="Z581" s="7"/>
      <c r="AA581" s="30">
        <v>0.38</v>
      </c>
      <c r="AB581" s="7"/>
      <c r="AC581" s="30">
        <v>0</v>
      </c>
      <c r="AD581" s="7"/>
      <c r="AE581" s="30">
        <v>1.1499999999999999</v>
      </c>
      <c r="AF581" s="7"/>
      <c r="AG581" s="30">
        <v>0</v>
      </c>
      <c r="AI581" s="32">
        <v>8.0299999999999994</v>
      </c>
      <c r="AK581" s="7" t="str">
        <f t="shared" si="9"/>
        <v>No</v>
      </c>
    </row>
    <row r="582" spans="1:37">
      <c r="A582" s="7" t="s">
        <v>1091</v>
      </c>
      <c r="B582" s="7" t="s">
        <v>414</v>
      </c>
      <c r="C582" s="7" t="s">
        <v>12</v>
      </c>
      <c r="D582" s="302">
        <v>9022</v>
      </c>
      <c r="E582" s="297">
        <v>90022</v>
      </c>
      <c r="F582" s="7" t="s">
        <v>140</v>
      </c>
      <c r="G582" s="7" t="s">
        <v>137</v>
      </c>
      <c r="H582" s="8">
        <v>12150996</v>
      </c>
      <c r="I582" s="8">
        <v>29</v>
      </c>
      <c r="J582" s="7" t="s">
        <v>6</v>
      </c>
      <c r="K582" s="7" t="s">
        <v>138</v>
      </c>
      <c r="L582" s="8">
        <v>24</v>
      </c>
      <c r="M582" s="8">
        <v>72347</v>
      </c>
      <c r="N582" s="7"/>
      <c r="O582" s="8">
        <v>18278</v>
      </c>
      <c r="P582" s="7"/>
      <c r="Q582" s="8">
        <v>2031</v>
      </c>
      <c r="R582" s="7"/>
      <c r="S582" s="8">
        <v>26554</v>
      </c>
      <c r="T582" s="7"/>
      <c r="U582" s="8">
        <v>0</v>
      </c>
      <c r="V582" s="7"/>
      <c r="W582" s="33">
        <v>119210</v>
      </c>
      <c r="X582" s="7"/>
      <c r="Y582" s="30">
        <v>45</v>
      </c>
      <c r="Z582" s="7"/>
      <c r="AA582" s="30">
        <v>12</v>
      </c>
      <c r="AB582" s="7"/>
      <c r="AC582" s="30">
        <v>1</v>
      </c>
      <c r="AD582" s="7"/>
      <c r="AE582" s="30">
        <v>10</v>
      </c>
      <c r="AF582" s="7"/>
      <c r="AG582" s="30">
        <v>0</v>
      </c>
      <c r="AI582" s="32">
        <v>68</v>
      </c>
      <c r="AK582" s="7" t="str">
        <f t="shared" si="9"/>
        <v>No</v>
      </c>
    </row>
    <row r="583" spans="1:37">
      <c r="A583" s="7" t="s">
        <v>1090</v>
      </c>
      <c r="B583" s="7" t="s">
        <v>548</v>
      </c>
      <c r="C583" s="7" t="s">
        <v>61</v>
      </c>
      <c r="D583" s="302">
        <v>3026</v>
      </c>
      <c r="E583" s="297">
        <v>30026</v>
      </c>
      <c r="F583" s="7" t="s">
        <v>140</v>
      </c>
      <c r="G583" s="7" t="s">
        <v>137</v>
      </c>
      <c r="H583" s="8">
        <v>56142</v>
      </c>
      <c r="I583" s="8">
        <v>29</v>
      </c>
      <c r="J583" s="7" t="s">
        <v>9</v>
      </c>
      <c r="K583" s="7" t="s">
        <v>138</v>
      </c>
      <c r="L583" s="8">
        <v>1</v>
      </c>
      <c r="M583" s="8">
        <v>39</v>
      </c>
      <c r="N583" s="7"/>
      <c r="O583" s="8">
        <v>12</v>
      </c>
      <c r="P583" s="7"/>
      <c r="Q583" s="8">
        <v>2</v>
      </c>
      <c r="R583" s="7"/>
      <c r="S583" s="8">
        <v>10</v>
      </c>
      <c r="T583" s="7"/>
      <c r="U583" s="8">
        <v>0</v>
      </c>
      <c r="V583" s="7"/>
      <c r="W583" s="33">
        <v>63</v>
      </c>
      <c r="X583" s="7"/>
      <c r="Y583" s="30">
        <v>0.02</v>
      </c>
      <c r="Z583" s="7"/>
      <c r="AA583" s="30">
        <v>0.01</v>
      </c>
      <c r="AB583" s="7"/>
      <c r="AC583" s="30">
        <v>0</v>
      </c>
      <c r="AD583" s="7"/>
      <c r="AE583" s="30">
        <v>0.01</v>
      </c>
      <c r="AF583" s="7"/>
      <c r="AG583" s="30">
        <v>0</v>
      </c>
      <c r="AI583" s="32">
        <v>0.04</v>
      </c>
      <c r="AK583" s="7" t="str">
        <f t="shared" si="9"/>
        <v>No</v>
      </c>
    </row>
    <row r="584" spans="1:37">
      <c r="A584" s="7" t="s">
        <v>1092</v>
      </c>
      <c r="B584" s="7" t="s">
        <v>557</v>
      </c>
      <c r="C584" s="7" t="s">
        <v>26</v>
      </c>
      <c r="D584" s="302">
        <v>4129</v>
      </c>
      <c r="E584" s="297">
        <v>40129</v>
      </c>
      <c r="F584" s="7" t="s">
        <v>140</v>
      </c>
      <c r="G584" s="7" t="s">
        <v>137</v>
      </c>
      <c r="H584" s="8">
        <v>169541</v>
      </c>
      <c r="I584" s="8">
        <v>28</v>
      </c>
      <c r="J584" s="7" t="s">
        <v>7</v>
      </c>
      <c r="K584" s="7" t="s">
        <v>138</v>
      </c>
      <c r="L584" s="8">
        <v>6</v>
      </c>
      <c r="M584" s="8">
        <v>0</v>
      </c>
      <c r="N584" s="7"/>
      <c r="O584" s="8">
        <v>0</v>
      </c>
      <c r="P584" s="7"/>
      <c r="Q584" s="8">
        <v>0</v>
      </c>
      <c r="R584" s="7"/>
      <c r="S584" s="8">
        <v>0</v>
      </c>
      <c r="T584" s="7"/>
      <c r="U584" s="8">
        <v>0</v>
      </c>
      <c r="V584" s="7"/>
      <c r="W584" s="33">
        <v>0</v>
      </c>
      <c r="X584" s="7"/>
      <c r="Y584" s="30">
        <v>0</v>
      </c>
      <c r="Z584" s="7"/>
      <c r="AA584" s="30">
        <v>0</v>
      </c>
      <c r="AB584" s="7"/>
      <c r="AC584" s="30">
        <v>0</v>
      </c>
      <c r="AD584" s="7"/>
      <c r="AE584" s="30">
        <v>0</v>
      </c>
      <c r="AF584" s="7"/>
      <c r="AG584" s="30">
        <v>0</v>
      </c>
      <c r="AI584" s="32">
        <v>0</v>
      </c>
      <c r="AK584" s="7" t="str">
        <f t="shared" si="9"/>
        <v>No</v>
      </c>
    </row>
    <row r="585" spans="1:37">
      <c r="A585" s="7" t="s">
        <v>1093</v>
      </c>
      <c r="B585" s="7" t="s">
        <v>275</v>
      </c>
      <c r="C585" s="7" t="s">
        <v>30</v>
      </c>
      <c r="D585" s="302">
        <v>5061</v>
      </c>
      <c r="E585" s="297">
        <v>50061</v>
      </c>
      <c r="F585" s="7" t="s">
        <v>140</v>
      </c>
      <c r="G585" s="7" t="s">
        <v>137</v>
      </c>
      <c r="H585" s="8">
        <v>93863</v>
      </c>
      <c r="I585" s="8">
        <v>28</v>
      </c>
      <c r="J585" s="7" t="s">
        <v>9</v>
      </c>
      <c r="K585" s="7" t="s">
        <v>138</v>
      </c>
      <c r="L585" s="8">
        <v>6</v>
      </c>
      <c r="M585" s="8">
        <v>15399</v>
      </c>
      <c r="N585" s="7"/>
      <c r="O585" s="8">
        <v>3319</v>
      </c>
      <c r="P585" s="7"/>
      <c r="Q585" s="8">
        <v>1097</v>
      </c>
      <c r="R585" s="7"/>
      <c r="S585" s="8">
        <v>4832</v>
      </c>
      <c r="T585" s="7"/>
      <c r="U585" s="8">
        <v>0</v>
      </c>
      <c r="V585" s="7"/>
      <c r="W585" s="33">
        <v>24647</v>
      </c>
      <c r="X585" s="7"/>
      <c r="Y585" s="30">
        <v>9.36</v>
      </c>
      <c r="Z585" s="7"/>
      <c r="AA585" s="30">
        <v>1.75</v>
      </c>
      <c r="AB585" s="7"/>
      <c r="AC585" s="30">
        <v>0.6</v>
      </c>
      <c r="AD585" s="7"/>
      <c r="AE585" s="30">
        <v>2.61</v>
      </c>
      <c r="AF585" s="7"/>
      <c r="AG585" s="30">
        <v>0</v>
      </c>
      <c r="AI585" s="32">
        <v>14.32</v>
      </c>
      <c r="AK585" s="7" t="str">
        <f t="shared" si="9"/>
        <v>No</v>
      </c>
    </row>
    <row r="586" spans="1:37">
      <c r="A586" s="7" t="s">
        <v>531</v>
      </c>
      <c r="B586" s="7" t="s">
        <v>334</v>
      </c>
      <c r="C586" s="7" t="s">
        <v>29</v>
      </c>
      <c r="D586" s="302">
        <v>7019</v>
      </c>
      <c r="E586" s="297">
        <v>70019</v>
      </c>
      <c r="F586" s="7" t="s">
        <v>96</v>
      </c>
      <c r="G586" s="7" t="s">
        <v>137</v>
      </c>
      <c r="H586" s="8">
        <v>106621</v>
      </c>
      <c r="I586" s="8">
        <v>28</v>
      </c>
      <c r="J586" s="7" t="s">
        <v>9</v>
      </c>
      <c r="K586" s="7" t="s">
        <v>138</v>
      </c>
      <c r="L586" s="8">
        <v>3</v>
      </c>
      <c r="M586" s="8">
        <v>257</v>
      </c>
      <c r="N586" s="7"/>
      <c r="O586" s="8">
        <v>1264</v>
      </c>
      <c r="P586" s="7"/>
      <c r="Q586" s="8">
        <v>61</v>
      </c>
      <c r="R586" s="7"/>
      <c r="S586" s="8">
        <v>68</v>
      </c>
      <c r="T586" s="7"/>
      <c r="U586" s="8">
        <v>0</v>
      </c>
      <c r="V586" s="7"/>
      <c r="W586" s="33">
        <v>1650</v>
      </c>
      <c r="X586" s="7"/>
      <c r="Y586" s="30">
        <v>0.15</v>
      </c>
      <c r="Z586" s="7"/>
      <c r="AA586" s="30">
        <v>0.65</v>
      </c>
      <c r="AB586" s="7"/>
      <c r="AC586" s="30">
        <v>0.05</v>
      </c>
      <c r="AD586" s="7"/>
      <c r="AE586" s="30">
        <v>0.05</v>
      </c>
      <c r="AF586" s="7"/>
      <c r="AG586" s="30">
        <v>0</v>
      </c>
      <c r="AI586" s="32">
        <v>0.9</v>
      </c>
      <c r="AK586" s="7" t="str">
        <f t="shared" si="9"/>
        <v>No</v>
      </c>
    </row>
    <row r="587" spans="1:37">
      <c r="A587" s="7" t="s">
        <v>586</v>
      </c>
      <c r="B587" s="7" t="s">
        <v>587</v>
      </c>
      <c r="C587" s="7" t="s">
        <v>67</v>
      </c>
      <c r="D587" s="302">
        <v>4178</v>
      </c>
      <c r="E587" s="297">
        <v>40178</v>
      </c>
      <c r="F587" s="7" t="s">
        <v>196</v>
      </c>
      <c r="G587" s="7" t="s">
        <v>137</v>
      </c>
      <c r="H587" s="8">
        <v>969587</v>
      </c>
      <c r="I587" s="8">
        <v>28</v>
      </c>
      <c r="J587" s="7" t="s">
        <v>7</v>
      </c>
      <c r="K587" s="7" t="s">
        <v>138</v>
      </c>
      <c r="L587" s="8">
        <v>28</v>
      </c>
      <c r="M587" s="8">
        <v>1335</v>
      </c>
      <c r="N587" s="7"/>
      <c r="O587" s="8">
        <v>0</v>
      </c>
      <c r="P587" s="7"/>
      <c r="Q587" s="8">
        <v>0</v>
      </c>
      <c r="R587" s="7"/>
      <c r="S587" s="8">
        <v>3553</v>
      </c>
      <c r="T587" s="7"/>
      <c r="U587" s="8">
        <v>60</v>
      </c>
      <c r="V587" s="7"/>
      <c r="W587" s="33">
        <v>4948</v>
      </c>
      <c r="X587" s="7"/>
      <c r="Y587" s="30">
        <v>0.65</v>
      </c>
      <c r="Z587" s="7"/>
      <c r="AA587" s="30">
        <v>0</v>
      </c>
      <c r="AB587" s="7"/>
      <c r="AC587" s="30">
        <v>0</v>
      </c>
      <c r="AD587" s="7"/>
      <c r="AE587" s="30">
        <v>1.75</v>
      </c>
      <c r="AF587" s="7"/>
      <c r="AG587" s="30">
        <v>0.03</v>
      </c>
      <c r="AI587" s="32">
        <v>2.4300000000000002</v>
      </c>
      <c r="AK587" s="7" t="str">
        <f t="shared" si="9"/>
        <v>No</v>
      </c>
    </row>
    <row r="588" spans="1:37">
      <c r="A588" s="7" t="s">
        <v>531</v>
      </c>
      <c r="B588" s="7" t="s">
        <v>334</v>
      </c>
      <c r="C588" s="7" t="s">
        <v>29</v>
      </c>
      <c r="D588" s="302">
        <v>7019</v>
      </c>
      <c r="E588" s="297">
        <v>70019</v>
      </c>
      <c r="F588" s="7" t="s">
        <v>96</v>
      </c>
      <c r="G588" s="7" t="s">
        <v>137</v>
      </c>
      <c r="H588" s="8">
        <v>106621</v>
      </c>
      <c r="I588" s="8">
        <v>28</v>
      </c>
      <c r="J588" s="7" t="s">
        <v>6</v>
      </c>
      <c r="K588" s="7" t="s">
        <v>138</v>
      </c>
      <c r="L588" s="8">
        <v>25</v>
      </c>
      <c r="M588" s="8">
        <v>1287</v>
      </c>
      <c r="N588" s="7"/>
      <c r="O588" s="8">
        <v>6688</v>
      </c>
      <c r="P588" s="7"/>
      <c r="Q588" s="8">
        <v>625</v>
      </c>
      <c r="R588" s="7"/>
      <c r="S588" s="8">
        <v>322</v>
      </c>
      <c r="T588" s="7"/>
      <c r="U588" s="8">
        <v>0</v>
      </c>
      <c r="V588" s="7"/>
      <c r="W588" s="33">
        <v>8922</v>
      </c>
      <c r="X588" s="7"/>
      <c r="Y588" s="30">
        <v>0.6</v>
      </c>
      <c r="Z588" s="7"/>
      <c r="AA588" s="30">
        <v>4.0999999999999996</v>
      </c>
      <c r="AB588" s="7"/>
      <c r="AC588" s="30">
        <v>0.26</v>
      </c>
      <c r="AD588" s="7"/>
      <c r="AE588" s="30">
        <v>0.14000000000000001</v>
      </c>
      <c r="AF588" s="7"/>
      <c r="AG588" s="30">
        <v>0</v>
      </c>
      <c r="AI588" s="32">
        <v>5.0999999999999996</v>
      </c>
      <c r="AK588" s="7" t="str">
        <f t="shared" si="9"/>
        <v>No</v>
      </c>
    </row>
    <row r="589" spans="1:37">
      <c r="A589" s="7" t="s">
        <v>1093</v>
      </c>
      <c r="B589" s="7" t="s">
        <v>275</v>
      </c>
      <c r="C589" s="7" t="s">
        <v>30</v>
      </c>
      <c r="D589" s="302">
        <v>5061</v>
      </c>
      <c r="E589" s="297">
        <v>50061</v>
      </c>
      <c r="F589" s="7" t="s">
        <v>140</v>
      </c>
      <c r="G589" s="7" t="s">
        <v>137</v>
      </c>
      <c r="H589" s="8">
        <v>93863</v>
      </c>
      <c r="I589" s="8">
        <v>28</v>
      </c>
      <c r="J589" s="7" t="s">
        <v>6</v>
      </c>
      <c r="K589" s="7" t="s">
        <v>138</v>
      </c>
      <c r="L589" s="8">
        <v>19</v>
      </c>
      <c r="M589" s="8">
        <v>87279</v>
      </c>
      <c r="N589" s="7"/>
      <c r="O589" s="8">
        <v>9956</v>
      </c>
      <c r="P589" s="7"/>
      <c r="Q589" s="8">
        <v>6214</v>
      </c>
      <c r="R589" s="7"/>
      <c r="S589" s="8">
        <v>9289</v>
      </c>
      <c r="T589" s="7"/>
      <c r="U589" s="8">
        <v>0</v>
      </c>
      <c r="V589" s="7"/>
      <c r="W589" s="33">
        <v>112738</v>
      </c>
      <c r="X589" s="7"/>
      <c r="Y589" s="30">
        <v>48.37</v>
      </c>
      <c r="Z589" s="7"/>
      <c r="AA589" s="30">
        <v>5.25</v>
      </c>
      <c r="AB589" s="7"/>
      <c r="AC589" s="30">
        <v>3.4</v>
      </c>
      <c r="AD589" s="7"/>
      <c r="AE589" s="30">
        <v>5.01</v>
      </c>
      <c r="AF589" s="7"/>
      <c r="AG589" s="30">
        <v>0</v>
      </c>
      <c r="AI589" s="32">
        <v>62.03</v>
      </c>
      <c r="AK589" s="7" t="str">
        <f t="shared" si="9"/>
        <v>No</v>
      </c>
    </row>
    <row r="590" spans="1:37">
      <c r="A590" s="7" t="s">
        <v>1094</v>
      </c>
      <c r="B590" s="7" t="s">
        <v>401</v>
      </c>
      <c r="C590" s="7" t="s">
        <v>8</v>
      </c>
      <c r="D590" s="302">
        <v>4044</v>
      </c>
      <c r="E590" s="297">
        <v>40044</v>
      </c>
      <c r="F590" s="7" t="s">
        <v>140</v>
      </c>
      <c r="G590" s="7" t="s">
        <v>137</v>
      </c>
      <c r="H590" s="8">
        <v>263907</v>
      </c>
      <c r="I590" s="8">
        <v>27</v>
      </c>
      <c r="J590" s="7" t="s">
        <v>9</v>
      </c>
      <c r="K590" s="7" t="s">
        <v>138</v>
      </c>
      <c r="L590" s="8">
        <v>8</v>
      </c>
      <c r="M590" s="8">
        <v>26120</v>
      </c>
      <c r="N590" s="7"/>
      <c r="O590" s="8">
        <v>4423</v>
      </c>
      <c r="P590" s="7"/>
      <c r="Q590" s="8">
        <v>483</v>
      </c>
      <c r="R590" s="7"/>
      <c r="S590" s="8">
        <v>4080</v>
      </c>
      <c r="T590" s="7"/>
      <c r="U590" s="8">
        <v>0</v>
      </c>
      <c r="V590" s="7"/>
      <c r="W590" s="33">
        <v>35106</v>
      </c>
      <c r="X590" s="7"/>
      <c r="Y590" s="30">
        <v>15</v>
      </c>
      <c r="Z590" s="7"/>
      <c r="AA590" s="30">
        <v>2.75</v>
      </c>
      <c r="AB590" s="7"/>
      <c r="AC590" s="30">
        <v>0.25</v>
      </c>
      <c r="AD590" s="7"/>
      <c r="AE590" s="30">
        <v>2.5</v>
      </c>
      <c r="AF590" s="7"/>
      <c r="AG590" s="30">
        <v>0</v>
      </c>
      <c r="AI590" s="32">
        <v>20.5</v>
      </c>
      <c r="AK590" s="7" t="str">
        <f t="shared" si="9"/>
        <v>No</v>
      </c>
    </row>
    <row r="591" spans="1:37">
      <c r="A591" s="7" t="s">
        <v>1095</v>
      </c>
      <c r="B591" s="7" t="s">
        <v>244</v>
      </c>
      <c r="C591" s="7" t="s">
        <v>12</v>
      </c>
      <c r="D591" s="302">
        <v>9086</v>
      </c>
      <c r="E591" s="297">
        <v>90086</v>
      </c>
      <c r="F591" s="7" t="s">
        <v>140</v>
      </c>
      <c r="G591" s="7" t="s">
        <v>137</v>
      </c>
      <c r="H591" s="8">
        <v>1932666</v>
      </c>
      <c r="I591" s="8">
        <v>27</v>
      </c>
      <c r="J591" s="7" t="s">
        <v>9</v>
      </c>
      <c r="K591" s="7" t="s">
        <v>138</v>
      </c>
      <c r="L591" s="8">
        <v>27</v>
      </c>
      <c r="M591" s="8">
        <v>68350</v>
      </c>
      <c r="N591" s="7"/>
      <c r="O591" s="8">
        <v>1937</v>
      </c>
      <c r="P591" s="7"/>
      <c r="Q591" s="8">
        <v>0</v>
      </c>
      <c r="R591" s="7"/>
      <c r="S591" s="8">
        <v>6669</v>
      </c>
      <c r="T591" s="7"/>
      <c r="U591" s="8">
        <v>0</v>
      </c>
      <c r="V591" s="7"/>
      <c r="W591" s="33">
        <v>76956</v>
      </c>
      <c r="X591" s="7"/>
      <c r="Y591" s="30">
        <v>34</v>
      </c>
      <c r="Z591" s="7"/>
      <c r="AA591" s="30">
        <v>2</v>
      </c>
      <c r="AB591" s="7"/>
      <c r="AC591" s="30">
        <v>0</v>
      </c>
      <c r="AD591" s="7"/>
      <c r="AE591" s="30">
        <v>4.8</v>
      </c>
      <c r="AF591" s="7"/>
      <c r="AG591" s="30">
        <v>0</v>
      </c>
      <c r="AI591" s="32">
        <v>40.799999999999997</v>
      </c>
      <c r="AK591" s="7" t="str">
        <f t="shared" si="9"/>
        <v>No</v>
      </c>
    </row>
    <row r="592" spans="1:37">
      <c r="A592" s="7" t="s">
        <v>1094</v>
      </c>
      <c r="B592" s="7" t="s">
        <v>401</v>
      </c>
      <c r="C592" s="7" t="s">
        <v>8</v>
      </c>
      <c r="D592" s="302">
        <v>4044</v>
      </c>
      <c r="E592" s="297">
        <v>40044</v>
      </c>
      <c r="F592" s="7" t="s">
        <v>140</v>
      </c>
      <c r="G592" s="7" t="s">
        <v>137</v>
      </c>
      <c r="H592" s="8">
        <v>263907</v>
      </c>
      <c r="I592" s="8">
        <v>27</v>
      </c>
      <c r="J592" s="7" t="s">
        <v>6</v>
      </c>
      <c r="K592" s="7" t="s">
        <v>138</v>
      </c>
      <c r="L592" s="8">
        <v>19</v>
      </c>
      <c r="M592" s="8">
        <v>96525</v>
      </c>
      <c r="N592" s="7"/>
      <c r="O592" s="8">
        <v>16025</v>
      </c>
      <c r="P592" s="7"/>
      <c r="Q592" s="8">
        <v>3307</v>
      </c>
      <c r="R592" s="7"/>
      <c r="S592" s="8">
        <v>9268</v>
      </c>
      <c r="T592" s="7"/>
      <c r="U592" s="8">
        <v>0</v>
      </c>
      <c r="V592" s="7"/>
      <c r="W592" s="33">
        <v>125125</v>
      </c>
      <c r="X592" s="7"/>
      <c r="Y592" s="30">
        <v>52</v>
      </c>
      <c r="Z592" s="7"/>
      <c r="AA592" s="30">
        <v>9</v>
      </c>
      <c r="AB592" s="7"/>
      <c r="AC592" s="30">
        <v>1.75</v>
      </c>
      <c r="AD592" s="7"/>
      <c r="AE592" s="30">
        <v>5.5</v>
      </c>
      <c r="AF592" s="7"/>
      <c r="AG592" s="30">
        <v>0</v>
      </c>
      <c r="AI592" s="32">
        <v>68.25</v>
      </c>
      <c r="AK592" s="7" t="str">
        <f t="shared" si="9"/>
        <v>No</v>
      </c>
    </row>
    <row r="593" spans="1:37">
      <c r="A593" s="7" t="s">
        <v>155</v>
      </c>
      <c r="B593" s="7" t="s">
        <v>156</v>
      </c>
      <c r="C593" s="7" t="s">
        <v>54</v>
      </c>
      <c r="D593" s="302">
        <v>2177</v>
      </c>
      <c r="E593" s="297">
        <v>20177</v>
      </c>
      <c r="F593" s="7" t="s">
        <v>149</v>
      </c>
      <c r="G593" s="7" t="s">
        <v>137</v>
      </c>
      <c r="H593" s="8">
        <v>18351295</v>
      </c>
      <c r="I593" s="8">
        <v>26</v>
      </c>
      <c r="J593" s="7" t="s">
        <v>13</v>
      </c>
      <c r="K593" s="7" t="s">
        <v>138</v>
      </c>
      <c r="L593" s="8">
        <v>26</v>
      </c>
      <c r="M593" s="8">
        <v>147855</v>
      </c>
      <c r="N593" s="7"/>
      <c r="O593" s="8">
        <v>76882</v>
      </c>
      <c r="P593" s="7"/>
      <c r="Q593" s="8">
        <v>0</v>
      </c>
      <c r="R593" s="7"/>
      <c r="S593" s="8">
        <v>42422</v>
      </c>
      <c r="T593" s="7"/>
      <c r="U593" s="8">
        <v>0</v>
      </c>
      <c r="V593" s="7"/>
      <c r="W593" s="33">
        <v>267159</v>
      </c>
      <c r="X593" s="7"/>
      <c r="Y593" s="30">
        <v>65.37</v>
      </c>
      <c r="Z593" s="7"/>
      <c r="AA593" s="30">
        <v>41.16</v>
      </c>
      <c r="AB593" s="7"/>
      <c r="AC593" s="30">
        <v>0</v>
      </c>
      <c r="AD593" s="7"/>
      <c r="AE593" s="30">
        <v>20.41</v>
      </c>
      <c r="AF593" s="7"/>
      <c r="AG593" s="30">
        <v>0</v>
      </c>
      <c r="AI593" s="32">
        <v>126.94</v>
      </c>
      <c r="AK593" s="7" t="str">
        <f t="shared" si="9"/>
        <v>No</v>
      </c>
    </row>
    <row r="594" spans="1:37">
      <c r="A594" s="7" t="s">
        <v>1096</v>
      </c>
      <c r="B594" s="7" t="s">
        <v>334</v>
      </c>
      <c r="C594" s="7" t="s">
        <v>29</v>
      </c>
      <c r="D594" s="302">
        <v>7045</v>
      </c>
      <c r="E594" s="297">
        <v>70045</v>
      </c>
      <c r="F594" s="7" t="s">
        <v>140</v>
      </c>
      <c r="G594" s="7" t="s">
        <v>137</v>
      </c>
      <c r="H594" s="8">
        <v>106621</v>
      </c>
      <c r="I594" s="8">
        <v>26</v>
      </c>
      <c r="J594" s="7" t="s">
        <v>9</v>
      </c>
      <c r="K594" s="7" t="s">
        <v>138</v>
      </c>
      <c r="L594" s="8">
        <v>25</v>
      </c>
      <c r="M594" s="8">
        <v>36734</v>
      </c>
      <c r="N594" s="7"/>
      <c r="O594" s="8">
        <v>1117</v>
      </c>
      <c r="P594" s="7"/>
      <c r="Q594" s="8">
        <v>0</v>
      </c>
      <c r="R594" s="7"/>
      <c r="S594" s="8">
        <v>3690</v>
      </c>
      <c r="T594" s="7"/>
      <c r="U594" s="8">
        <v>0</v>
      </c>
      <c r="V594" s="7"/>
      <c r="W594" s="33">
        <v>41541</v>
      </c>
      <c r="X594" s="7"/>
      <c r="Y594" s="30">
        <v>23.74</v>
      </c>
      <c r="Z594" s="7"/>
      <c r="AA594" s="30">
        <v>0.99</v>
      </c>
      <c r="AB594" s="7"/>
      <c r="AC594" s="30">
        <v>0</v>
      </c>
      <c r="AD594" s="7"/>
      <c r="AE594" s="30">
        <v>2.99</v>
      </c>
      <c r="AF594" s="7"/>
      <c r="AG594" s="30">
        <v>0</v>
      </c>
      <c r="AI594" s="32">
        <v>27.72</v>
      </c>
      <c r="AK594" s="7" t="str">
        <f t="shared" si="9"/>
        <v>No</v>
      </c>
    </row>
    <row r="595" spans="1:37">
      <c r="A595" s="7" t="s">
        <v>1096</v>
      </c>
      <c r="B595" s="7" t="s">
        <v>334</v>
      </c>
      <c r="C595" s="7" t="s">
        <v>29</v>
      </c>
      <c r="D595" s="302">
        <v>7045</v>
      </c>
      <c r="E595" s="297">
        <v>70045</v>
      </c>
      <c r="F595" s="7" t="s">
        <v>140</v>
      </c>
      <c r="G595" s="7" t="s">
        <v>137</v>
      </c>
      <c r="H595" s="8">
        <v>106621</v>
      </c>
      <c r="I595" s="8">
        <v>26</v>
      </c>
      <c r="J595" s="7" t="s">
        <v>6</v>
      </c>
      <c r="K595" s="7" t="s">
        <v>138</v>
      </c>
      <c r="L595" s="8">
        <v>1</v>
      </c>
      <c r="M595" s="8">
        <v>21</v>
      </c>
      <c r="N595" s="7"/>
      <c r="O595" s="8">
        <v>3</v>
      </c>
      <c r="P595" s="7"/>
      <c r="Q595" s="8">
        <v>0</v>
      </c>
      <c r="R595" s="7"/>
      <c r="S595" s="8">
        <v>10</v>
      </c>
      <c r="T595" s="7"/>
      <c r="U595" s="8">
        <v>0</v>
      </c>
      <c r="V595" s="7"/>
      <c r="W595" s="33">
        <v>34</v>
      </c>
      <c r="X595" s="7"/>
      <c r="Y595" s="30">
        <v>0.01</v>
      </c>
      <c r="Z595" s="7"/>
      <c r="AA595" s="30">
        <v>0.01</v>
      </c>
      <c r="AB595" s="7"/>
      <c r="AC595" s="30">
        <v>0</v>
      </c>
      <c r="AD595" s="7"/>
      <c r="AE595" s="30">
        <v>0.01</v>
      </c>
      <c r="AF595" s="7"/>
      <c r="AG595" s="30">
        <v>0</v>
      </c>
      <c r="AI595" s="32">
        <v>0.03</v>
      </c>
      <c r="AK595" s="7" t="str">
        <f t="shared" si="9"/>
        <v>No</v>
      </c>
    </row>
    <row r="596" spans="1:37">
      <c r="A596" s="7" t="s">
        <v>257</v>
      </c>
      <c r="B596" s="7" t="s">
        <v>258</v>
      </c>
      <c r="C596" s="7" t="s">
        <v>73</v>
      </c>
      <c r="D596" s="302">
        <v>16</v>
      </c>
      <c r="E596" s="297">
        <v>16</v>
      </c>
      <c r="F596" s="7" t="s">
        <v>140</v>
      </c>
      <c r="G596" s="7" t="s">
        <v>137</v>
      </c>
      <c r="H596" s="8">
        <v>63952</v>
      </c>
      <c r="I596" s="8">
        <v>25</v>
      </c>
      <c r="J596" s="7" t="s">
        <v>6</v>
      </c>
      <c r="K596" s="7" t="s">
        <v>138</v>
      </c>
      <c r="L596" s="8">
        <v>9</v>
      </c>
      <c r="M596" s="8">
        <v>25988</v>
      </c>
      <c r="N596" s="7"/>
      <c r="O596" s="8">
        <v>0</v>
      </c>
      <c r="P596" s="7"/>
      <c r="Q596" s="8">
        <v>1549</v>
      </c>
      <c r="R596" s="7"/>
      <c r="S596" s="8">
        <v>4398</v>
      </c>
      <c r="T596" s="7"/>
      <c r="U596" s="8">
        <v>0</v>
      </c>
      <c r="V596" s="7"/>
      <c r="W596" s="33">
        <v>31935</v>
      </c>
      <c r="X596" s="7"/>
      <c r="Y596" s="30">
        <v>15.19</v>
      </c>
      <c r="Z596" s="7"/>
      <c r="AA596" s="30">
        <v>0</v>
      </c>
      <c r="AB596" s="7"/>
      <c r="AC596" s="30">
        <v>0.81</v>
      </c>
      <c r="AD596" s="7"/>
      <c r="AE596" s="30">
        <v>2.11</v>
      </c>
      <c r="AF596" s="7"/>
      <c r="AG596" s="30">
        <v>0</v>
      </c>
      <c r="AI596" s="32">
        <v>18.11</v>
      </c>
      <c r="AK596" s="7" t="str">
        <f t="shared" si="9"/>
        <v>No</v>
      </c>
    </row>
    <row r="597" spans="1:37">
      <c r="A597" s="7" t="s">
        <v>1097</v>
      </c>
      <c r="B597" s="7" t="s">
        <v>1098</v>
      </c>
      <c r="C597" s="7" t="s">
        <v>39</v>
      </c>
      <c r="D597" s="302"/>
      <c r="E597" s="297">
        <v>50522</v>
      </c>
      <c r="F597" s="7" t="s">
        <v>142</v>
      </c>
      <c r="G597" s="7" t="s">
        <v>137</v>
      </c>
      <c r="H597" s="8">
        <v>51240</v>
      </c>
      <c r="I597" s="8">
        <v>25</v>
      </c>
      <c r="J597" s="7" t="s">
        <v>6</v>
      </c>
      <c r="K597" s="7" t="s">
        <v>138</v>
      </c>
      <c r="L597" s="8">
        <v>8</v>
      </c>
      <c r="M597" s="8">
        <v>33145</v>
      </c>
      <c r="N597" s="7"/>
      <c r="O597" s="8">
        <v>7490</v>
      </c>
      <c r="P597" s="7"/>
      <c r="Q597" s="8">
        <v>380</v>
      </c>
      <c r="R597" s="7"/>
      <c r="S597" s="8">
        <v>1823</v>
      </c>
      <c r="T597" s="7"/>
      <c r="U597" s="8">
        <v>0</v>
      </c>
      <c r="V597" s="7"/>
      <c r="W597" s="33">
        <v>42838</v>
      </c>
      <c r="X597" s="7"/>
      <c r="Y597" s="30">
        <v>17.47</v>
      </c>
      <c r="Z597" s="7"/>
      <c r="AA597" s="30">
        <v>3.93</v>
      </c>
      <c r="AB597" s="7"/>
      <c r="AC597" s="30">
        <v>0.44</v>
      </c>
      <c r="AD597" s="7"/>
      <c r="AE597" s="30">
        <v>0.87</v>
      </c>
      <c r="AF597" s="7"/>
      <c r="AG597" s="30">
        <v>0</v>
      </c>
      <c r="AI597" s="32">
        <v>22.71</v>
      </c>
      <c r="AK597" s="7" t="str">
        <f t="shared" si="9"/>
        <v>No</v>
      </c>
    </row>
    <row r="598" spans="1:37">
      <c r="A598" s="7" t="s">
        <v>1099</v>
      </c>
      <c r="B598" s="7" t="s">
        <v>157</v>
      </c>
      <c r="C598" s="7" t="s">
        <v>54</v>
      </c>
      <c r="D598" s="302">
        <v>2178</v>
      </c>
      <c r="E598" s="297">
        <v>20178</v>
      </c>
      <c r="F598" s="7" t="s">
        <v>140</v>
      </c>
      <c r="G598" s="7" t="s">
        <v>137</v>
      </c>
      <c r="H598" s="8">
        <v>423566</v>
      </c>
      <c r="I598" s="8">
        <v>25</v>
      </c>
      <c r="J598" s="7" t="s">
        <v>9</v>
      </c>
      <c r="K598" s="7" t="s">
        <v>138</v>
      </c>
      <c r="L598" s="8">
        <v>5</v>
      </c>
      <c r="M598" s="8">
        <v>10219</v>
      </c>
      <c r="N598" s="7"/>
      <c r="O598" s="8">
        <v>1753</v>
      </c>
      <c r="P598" s="7"/>
      <c r="Q598" s="8">
        <v>154</v>
      </c>
      <c r="R598" s="7"/>
      <c r="S598" s="8">
        <v>608</v>
      </c>
      <c r="T598" s="7"/>
      <c r="U598" s="8">
        <v>0</v>
      </c>
      <c r="V598" s="7"/>
      <c r="W598" s="33">
        <v>12734</v>
      </c>
      <c r="X598" s="7"/>
      <c r="Y598" s="30">
        <v>5</v>
      </c>
      <c r="Z598" s="7"/>
      <c r="AA598" s="30">
        <v>1</v>
      </c>
      <c r="AB598" s="7"/>
      <c r="AC598" s="30">
        <v>0.1</v>
      </c>
      <c r="AD598" s="7"/>
      <c r="AE598" s="30">
        <v>0.4</v>
      </c>
      <c r="AF598" s="7"/>
      <c r="AG598" s="30">
        <v>0</v>
      </c>
      <c r="AI598" s="32">
        <v>6.5</v>
      </c>
      <c r="AK598" s="7" t="str">
        <f t="shared" si="9"/>
        <v>No</v>
      </c>
    </row>
    <row r="599" spans="1:37">
      <c r="A599" s="7" t="s">
        <v>1100</v>
      </c>
      <c r="B599" s="7" t="s">
        <v>1101</v>
      </c>
      <c r="C599" s="7" t="s">
        <v>627</v>
      </c>
      <c r="D599" s="302" t="s">
        <v>1102</v>
      </c>
      <c r="E599" s="297">
        <v>91092</v>
      </c>
      <c r="F599" s="7" t="s">
        <v>142</v>
      </c>
      <c r="G599" s="7" t="s">
        <v>137</v>
      </c>
      <c r="H599" s="8">
        <v>210000</v>
      </c>
      <c r="I599" s="8">
        <v>25</v>
      </c>
      <c r="J599" s="7" t="s">
        <v>9</v>
      </c>
      <c r="K599" s="7" t="s">
        <v>138</v>
      </c>
      <c r="L599" s="8">
        <v>4</v>
      </c>
      <c r="M599" s="8">
        <v>10249</v>
      </c>
      <c r="N599" s="7"/>
      <c r="O599" s="8">
        <v>1208</v>
      </c>
      <c r="P599" s="7"/>
      <c r="Q599" s="8">
        <v>514</v>
      </c>
      <c r="R599" s="7"/>
      <c r="S599" s="8">
        <v>1462</v>
      </c>
      <c r="T599" s="7"/>
      <c r="U599" s="8">
        <v>0</v>
      </c>
      <c r="V599" s="7"/>
      <c r="W599" s="33">
        <v>13433</v>
      </c>
      <c r="X599" s="7"/>
      <c r="Y599" s="30">
        <v>3.23</v>
      </c>
      <c r="Z599" s="7"/>
      <c r="AA599" s="30">
        <v>0.55000000000000004</v>
      </c>
      <c r="AB599" s="7"/>
      <c r="AC599" s="30">
        <v>0.28000000000000003</v>
      </c>
      <c r="AD599" s="7"/>
      <c r="AE599" s="30">
        <v>0.99</v>
      </c>
      <c r="AF599" s="7"/>
      <c r="AG599" s="30">
        <v>0</v>
      </c>
      <c r="AI599" s="32">
        <v>5.05</v>
      </c>
      <c r="AK599" s="7" t="str">
        <f t="shared" si="9"/>
        <v>No</v>
      </c>
    </row>
    <row r="600" spans="1:37">
      <c r="A600" s="7" t="s">
        <v>1103</v>
      </c>
      <c r="B600" s="7" t="s">
        <v>171</v>
      </c>
      <c r="C600" s="7" t="s">
        <v>28</v>
      </c>
      <c r="D600" s="302">
        <v>4047</v>
      </c>
      <c r="E600" s="297">
        <v>40047</v>
      </c>
      <c r="F600" s="7" t="s">
        <v>140</v>
      </c>
      <c r="G600" s="7" t="s">
        <v>137</v>
      </c>
      <c r="H600" s="8">
        <v>128754</v>
      </c>
      <c r="I600" s="8">
        <v>25</v>
      </c>
      <c r="J600" s="7" t="s">
        <v>9</v>
      </c>
      <c r="K600" s="7" t="s">
        <v>138</v>
      </c>
      <c r="L600" s="8">
        <v>3</v>
      </c>
      <c r="M600" s="8">
        <v>10997</v>
      </c>
      <c r="N600" s="7"/>
      <c r="O600" s="8">
        <v>1671</v>
      </c>
      <c r="P600" s="7"/>
      <c r="Q600" s="8">
        <v>573</v>
      </c>
      <c r="R600" s="7"/>
      <c r="S600" s="8">
        <v>533</v>
      </c>
      <c r="T600" s="7"/>
      <c r="U600" s="8">
        <v>278</v>
      </c>
      <c r="V600" s="7"/>
      <c r="W600" s="33">
        <v>14052</v>
      </c>
      <c r="X600" s="7"/>
      <c r="Y600" s="30">
        <v>5.4</v>
      </c>
      <c r="Z600" s="7"/>
      <c r="AA600" s="30">
        <v>1</v>
      </c>
      <c r="AB600" s="7"/>
      <c r="AC600" s="30">
        <v>0.35</v>
      </c>
      <c r="AD600" s="7"/>
      <c r="AE600" s="30">
        <v>0.25</v>
      </c>
      <c r="AF600" s="7"/>
      <c r="AG600" s="30">
        <v>0.15</v>
      </c>
      <c r="AI600" s="32">
        <v>7.15</v>
      </c>
      <c r="AK600" s="7" t="str">
        <f t="shared" si="9"/>
        <v>No</v>
      </c>
    </row>
    <row r="601" spans="1:37">
      <c r="A601" s="7" t="s">
        <v>1100</v>
      </c>
      <c r="B601" s="7" t="s">
        <v>1101</v>
      </c>
      <c r="C601" s="7" t="s">
        <v>627</v>
      </c>
      <c r="D601" s="302" t="s">
        <v>1102</v>
      </c>
      <c r="E601" s="297">
        <v>91092</v>
      </c>
      <c r="F601" s="7" t="s">
        <v>142</v>
      </c>
      <c r="G601" s="7" t="s">
        <v>137</v>
      </c>
      <c r="H601" s="8">
        <v>210000</v>
      </c>
      <c r="I601" s="8">
        <v>25</v>
      </c>
      <c r="J601" s="7" t="s">
        <v>13</v>
      </c>
      <c r="K601" s="7" t="s">
        <v>138</v>
      </c>
      <c r="L601" s="8">
        <v>3</v>
      </c>
      <c r="M601" s="8">
        <v>18333</v>
      </c>
      <c r="N601" s="7"/>
      <c r="O601" s="8">
        <v>4371</v>
      </c>
      <c r="P601" s="7"/>
      <c r="Q601" s="8">
        <v>1860</v>
      </c>
      <c r="R601" s="7"/>
      <c r="S601" s="8">
        <v>5286</v>
      </c>
      <c r="T601" s="7"/>
      <c r="U601" s="8">
        <v>0</v>
      </c>
      <c r="V601" s="7"/>
      <c r="W601" s="33">
        <v>29850</v>
      </c>
      <c r="X601" s="7"/>
      <c r="Y601" s="30">
        <v>12.08</v>
      </c>
      <c r="Z601" s="7"/>
      <c r="AA601" s="30">
        <v>1.63</v>
      </c>
      <c r="AB601" s="7"/>
      <c r="AC601" s="30">
        <v>0.65</v>
      </c>
      <c r="AD601" s="7"/>
      <c r="AE601" s="30">
        <v>3.27</v>
      </c>
      <c r="AF601" s="7"/>
      <c r="AG601" s="30">
        <v>0</v>
      </c>
      <c r="AI601" s="32">
        <v>17.63</v>
      </c>
      <c r="AK601" s="7" t="str">
        <f t="shared" si="9"/>
        <v>No</v>
      </c>
    </row>
    <row r="602" spans="1:37">
      <c r="A602" s="7" t="s">
        <v>938</v>
      </c>
      <c r="B602" s="7" t="s">
        <v>376</v>
      </c>
      <c r="C602" s="7" t="s">
        <v>40</v>
      </c>
      <c r="D602" s="302">
        <v>5218</v>
      </c>
      <c r="E602" s="297">
        <v>50515</v>
      </c>
      <c r="F602" s="7" t="s">
        <v>96</v>
      </c>
      <c r="G602" s="7" t="s">
        <v>137</v>
      </c>
      <c r="H602" s="8">
        <v>2650890</v>
      </c>
      <c r="I602" s="8">
        <v>25</v>
      </c>
      <c r="J602" s="7" t="s">
        <v>9</v>
      </c>
      <c r="K602" s="7" t="s">
        <v>138</v>
      </c>
      <c r="L602" s="8">
        <v>3</v>
      </c>
      <c r="M602" s="8">
        <v>4745</v>
      </c>
      <c r="N602" s="7"/>
      <c r="O602" s="8">
        <v>0</v>
      </c>
      <c r="P602" s="7"/>
      <c r="Q602" s="8">
        <v>0</v>
      </c>
      <c r="R602" s="7"/>
      <c r="S602" s="8">
        <v>2188</v>
      </c>
      <c r="T602" s="7"/>
      <c r="U602" s="8">
        <v>0</v>
      </c>
      <c r="V602" s="7"/>
      <c r="W602" s="33">
        <v>6933</v>
      </c>
      <c r="X602" s="7"/>
      <c r="Y602" s="30">
        <v>3</v>
      </c>
      <c r="Z602" s="7"/>
      <c r="AA602" s="30">
        <v>0</v>
      </c>
      <c r="AB602" s="7"/>
      <c r="AC602" s="30">
        <v>0</v>
      </c>
      <c r="AD602" s="7"/>
      <c r="AE602" s="30">
        <v>2</v>
      </c>
      <c r="AF602" s="7"/>
      <c r="AG602" s="30">
        <v>0</v>
      </c>
      <c r="AI602" s="32">
        <v>5</v>
      </c>
      <c r="AK602" s="7" t="str">
        <f t="shared" si="9"/>
        <v>No</v>
      </c>
    </row>
    <row r="603" spans="1:37">
      <c r="A603" s="7" t="s">
        <v>1103</v>
      </c>
      <c r="B603" s="7" t="s">
        <v>171</v>
      </c>
      <c r="C603" s="7" t="s">
        <v>28</v>
      </c>
      <c r="D603" s="302">
        <v>4047</v>
      </c>
      <c r="E603" s="297">
        <v>40047</v>
      </c>
      <c r="F603" s="7" t="s">
        <v>140</v>
      </c>
      <c r="G603" s="7" t="s">
        <v>137</v>
      </c>
      <c r="H603" s="8">
        <v>128754</v>
      </c>
      <c r="I603" s="8">
        <v>25</v>
      </c>
      <c r="J603" s="7" t="s">
        <v>6</v>
      </c>
      <c r="K603" s="7" t="s">
        <v>138</v>
      </c>
      <c r="L603" s="8">
        <v>22</v>
      </c>
      <c r="M603" s="8">
        <v>84503</v>
      </c>
      <c r="N603" s="7"/>
      <c r="O603" s="8">
        <v>14545</v>
      </c>
      <c r="P603" s="7"/>
      <c r="Q603" s="8">
        <v>6516</v>
      </c>
      <c r="R603" s="7"/>
      <c r="S603" s="8">
        <v>5915</v>
      </c>
      <c r="T603" s="7"/>
      <c r="U603" s="8">
        <v>278</v>
      </c>
      <c r="V603" s="7"/>
      <c r="W603" s="33">
        <v>111757</v>
      </c>
      <c r="X603" s="7"/>
      <c r="Y603" s="30">
        <v>45</v>
      </c>
      <c r="Z603" s="7"/>
      <c r="AA603" s="30">
        <v>9</v>
      </c>
      <c r="AB603" s="7"/>
      <c r="AC603" s="30">
        <v>2.65</v>
      </c>
      <c r="AD603" s="7"/>
      <c r="AE603" s="30">
        <v>2.75</v>
      </c>
      <c r="AF603" s="7"/>
      <c r="AG603" s="30">
        <v>0.15</v>
      </c>
      <c r="AI603" s="32">
        <v>59.55</v>
      </c>
      <c r="AK603" s="7" t="str">
        <f t="shared" si="9"/>
        <v>No</v>
      </c>
    </row>
    <row r="604" spans="1:37">
      <c r="A604" s="7" t="s">
        <v>1099</v>
      </c>
      <c r="B604" s="7" t="s">
        <v>157</v>
      </c>
      <c r="C604" s="7" t="s">
        <v>54</v>
      </c>
      <c r="D604" s="302">
        <v>2178</v>
      </c>
      <c r="E604" s="297">
        <v>20178</v>
      </c>
      <c r="F604" s="7" t="s">
        <v>140</v>
      </c>
      <c r="G604" s="7" t="s">
        <v>137</v>
      </c>
      <c r="H604" s="8">
        <v>423566</v>
      </c>
      <c r="I604" s="8">
        <v>25</v>
      </c>
      <c r="J604" s="7" t="s">
        <v>6</v>
      </c>
      <c r="K604" s="7" t="s">
        <v>138</v>
      </c>
      <c r="L604" s="8">
        <v>20</v>
      </c>
      <c r="M604" s="8">
        <v>59989</v>
      </c>
      <c r="N604" s="7"/>
      <c r="O604" s="8">
        <v>10769</v>
      </c>
      <c r="P604" s="7"/>
      <c r="Q604" s="8">
        <v>1383</v>
      </c>
      <c r="R604" s="7"/>
      <c r="S604" s="8">
        <v>7931</v>
      </c>
      <c r="T604" s="7"/>
      <c r="U604" s="8">
        <v>527</v>
      </c>
      <c r="V604" s="7"/>
      <c r="W604" s="33">
        <v>80599</v>
      </c>
      <c r="X604" s="7"/>
      <c r="Y604" s="30">
        <v>32</v>
      </c>
      <c r="Z604" s="7"/>
      <c r="AA604" s="30">
        <v>6</v>
      </c>
      <c r="AB604" s="7"/>
      <c r="AC604" s="30">
        <v>0.9</v>
      </c>
      <c r="AD604" s="7"/>
      <c r="AE604" s="30">
        <v>5.25</v>
      </c>
      <c r="AF604" s="7"/>
      <c r="AG604" s="30">
        <v>0.35</v>
      </c>
      <c r="AI604" s="32">
        <v>44.5</v>
      </c>
      <c r="AK604" s="7" t="str">
        <f t="shared" si="9"/>
        <v>No</v>
      </c>
    </row>
    <row r="605" spans="1:37">
      <c r="A605" s="7" t="s">
        <v>1097</v>
      </c>
      <c r="B605" s="7" t="s">
        <v>1098</v>
      </c>
      <c r="C605" s="7" t="s">
        <v>39</v>
      </c>
      <c r="D605" s="302"/>
      <c r="E605" s="297">
        <v>50522</v>
      </c>
      <c r="F605" s="7" t="s">
        <v>142</v>
      </c>
      <c r="G605" s="7" t="s">
        <v>137</v>
      </c>
      <c r="H605" s="8">
        <v>51240</v>
      </c>
      <c r="I605" s="8">
        <v>25</v>
      </c>
      <c r="J605" s="7" t="s">
        <v>9</v>
      </c>
      <c r="K605" s="7" t="s">
        <v>138</v>
      </c>
      <c r="L605" s="8">
        <v>17</v>
      </c>
      <c r="M605" s="8">
        <v>38136</v>
      </c>
      <c r="N605" s="7"/>
      <c r="O605" s="8">
        <v>8617</v>
      </c>
      <c r="P605" s="7"/>
      <c r="Q605" s="8">
        <v>438</v>
      </c>
      <c r="R605" s="7"/>
      <c r="S605" s="8">
        <v>2097</v>
      </c>
      <c r="T605" s="7"/>
      <c r="U605" s="8">
        <v>0</v>
      </c>
      <c r="V605" s="7"/>
      <c r="W605" s="33">
        <v>49288</v>
      </c>
      <c r="X605" s="7"/>
      <c r="Y605" s="30">
        <v>22.53</v>
      </c>
      <c r="Z605" s="7"/>
      <c r="AA605" s="30">
        <v>5.07</v>
      </c>
      <c r="AB605" s="7"/>
      <c r="AC605" s="30">
        <v>0.56000000000000005</v>
      </c>
      <c r="AD605" s="7"/>
      <c r="AE605" s="30">
        <v>1.1299999999999999</v>
      </c>
      <c r="AF605" s="7"/>
      <c r="AG605" s="30">
        <v>0</v>
      </c>
      <c r="AI605" s="32">
        <v>29.29</v>
      </c>
      <c r="AK605" s="7" t="str">
        <f t="shared" si="9"/>
        <v>No</v>
      </c>
    </row>
    <row r="606" spans="1:37">
      <c r="A606" s="7" t="s">
        <v>1100</v>
      </c>
      <c r="B606" s="7" t="s">
        <v>1101</v>
      </c>
      <c r="C606" s="7" t="s">
        <v>627</v>
      </c>
      <c r="D606" s="302" t="s">
        <v>1102</v>
      </c>
      <c r="E606" s="297">
        <v>91092</v>
      </c>
      <c r="F606" s="7" t="s">
        <v>142</v>
      </c>
      <c r="G606" s="7" t="s">
        <v>137</v>
      </c>
      <c r="H606" s="8">
        <v>210000</v>
      </c>
      <c r="I606" s="8">
        <v>25</v>
      </c>
      <c r="J606" s="7" t="s">
        <v>6</v>
      </c>
      <c r="K606" s="7" t="s">
        <v>138</v>
      </c>
      <c r="L606" s="8">
        <v>16</v>
      </c>
      <c r="M606" s="8">
        <v>48513</v>
      </c>
      <c r="N606" s="7"/>
      <c r="O606" s="8">
        <v>7803</v>
      </c>
      <c r="P606" s="7"/>
      <c r="Q606" s="8">
        <v>3321</v>
      </c>
      <c r="R606" s="7"/>
      <c r="S606" s="8">
        <v>11295</v>
      </c>
      <c r="T606" s="7"/>
      <c r="U606" s="8">
        <v>63</v>
      </c>
      <c r="V606" s="7"/>
      <c r="W606" s="33">
        <v>70995</v>
      </c>
      <c r="X606" s="7"/>
      <c r="Y606" s="30">
        <v>21.57</v>
      </c>
      <c r="Z606" s="7"/>
      <c r="AA606" s="30">
        <v>2.92</v>
      </c>
      <c r="AB606" s="7"/>
      <c r="AC606" s="30">
        <v>1.17</v>
      </c>
      <c r="AD606" s="7"/>
      <c r="AE606" s="30">
        <v>6.41</v>
      </c>
      <c r="AF606" s="7"/>
      <c r="AG606" s="30">
        <v>0.04</v>
      </c>
      <c r="AI606" s="32">
        <v>32.11</v>
      </c>
      <c r="AK606" s="7" t="str">
        <f t="shared" si="9"/>
        <v>No</v>
      </c>
    </row>
    <row r="607" spans="1:37">
      <c r="A607" s="7" t="s">
        <v>578</v>
      </c>
      <c r="B607" s="7" t="s">
        <v>579</v>
      </c>
      <c r="C607" s="7" t="s">
        <v>39</v>
      </c>
      <c r="D607" s="302">
        <v>5184</v>
      </c>
      <c r="E607" s="297">
        <v>50184</v>
      </c>
      <c r="F607" s="7" t="s">
        <v>142</v>
      </c>
      <c r="G607" s="7" t="s">
        <v>137</v>
      </c>
      <c r="H607" s="8">
        <v>99941</v>
      </c>
      <c r="I607" s="8">
        <v>24</v>
      </c>
      <c r="J607" s="7" t="s">
        <v>6</v>
      </c>
      <c r="K607" s="7" t="s">
        <v>138</v>
      </c>
      <c r="L607" s="8">
        <v>9</v>
      </c>
      <c r="M607" s="8">
        <v>42021</v>
      </c>
      <c r="N607" s="7"/>
      <c r="O607" s="8">
        <v>0</v>
      </c>
      <c r="P607" s="7"/>
      <c r="Q607" s="8">
        <v>1925</v>
      </c>
      <c r="R607" s="7"/>
      <c r="S607" s="8">
        <v>8359</v>
      </c>
      <c r="T607" s="7"/>
      <c r="U607" s="8">
        <v>0</v>
      </c>
      <c r="V607" s="7"/>
      <c r="W607" s="33">
        <v>52305</v>
      </c>
      <c r="X607" s="7"/>
      <c r="Y607" s="30">
        <v>20</v>
      </c>
      <c r="Z607" s="7"/>
      <c r="AA607" s="30">
        <v>0</v>
      </c>
      <c r="AB607" s="7"/>
      <c r="AC607" s="30">
        <v>1</v>
      </c>
      <c r="AD607" s="7"/>
      <c r="AE607" s="30">
        <v>4</v>
      </c>
      <c r="AF607" s="7"/>
      <c r="AG607" s="30">
        <v>0</v>
      </c>
      <c r="AI607" s="32">
        <v>25</v>
      </c>
      <c r="AK607" s="7" t="str">
        <f t="shared" si="9"/>
        <v>No</v>
      </c>
    </row>
    <row r="608" spans="1:37">
      <c r="A608" s="7" t="s">
        <v>563</v>
      </c>
      <c r="B608" s="7" t="s">
        <v>564</v>
      </c>
      <c r="C608" s="7" t="s">
        <v>61</v>
      </c>
      <c r="D608" s="302">
        <v>3095</v>
      </c>
      <c r="E608" s="297">
        <v>30095</v>
      </c>
      <c r="F608" s="7" t="s">
        <v>142</v>
      </c>
      <c r="G608" s="7" t="s">
        <v>137</v>
      </c>
      <c r="H608" s="8">
        <v>77086</v>
      </c>
      <c r="I608" s="8">
        <v>24</v>
      </c>
      <c r="J608" s="7" t="s">
        <v>6</v>
      </c>
      <c r="K608" s="7" t="s">
        <v>138</v>
      </c>
      <c r="L608" s="8">
        <v>8</v>
      </c>
      <c r="M608" s="8">
        <v>31506</v>
      </c>
      <c r="N608" s="7"/>
      <c r="O608" s="8">
        <v>6363</v>
      </c>
      <c r="P608" s="7"/>
      <c r="Q608" s="8">
        <v>1394</v>
      </c>
      <c r="R608" s="7"/>
      <c r="S608" s="8">
        <v>3582</v>
      </c>
      <c r="T608" s="7"/>
      <c r="U608" s="8">
        <v>0</v>
      </c>
      <c r="V608" s="7"/>
      <c r="W608" s="33">
        <v>42845</v>
      </c>
      <c r="X608" s="7"/>
      <c r="Y608" s="30">
        <v>16.5</v>
      </c>
      <c r="Z608" s="7"/>
      <c r="AA608" s="30">
        <v>3.46</v>
      </c>
      <c r="AB608" s="7"/>
      <c r="AC608" s="30">
        <v>0.7</v>
      </c>
      <c r="AD608" s="7"/>
      <c r="AE608" s="30">
        <v>2.8</v>
      </c>
      <c r="AF608" s="7"/>
      <c r="AG608" s="30">
        <v>0</v>
      </c>
      <c r="AI608" s="32">
        <v>23.46</v>
      </c>
      <c r="AK608" s="7" t="str">
        <f t="shared" si="9"/>
        <v>No</v>
      </c>
    </row>
    <row r="609" spans="1:37">
      <c r="A609" s="7" t="s">
        <v>563</v>
      </c>
      <c r="B609" s="7" t="s">
        <v>564</v>
      </c>
      <c r="C609" s="7" t="s">
        <v>61</v>
      </c>
      <c r="D609" s="302">
        <v>3095</v>
      </c>
      <c r="E609" s="297">
        <v>30095</v>
      </c>
      <c r="F609" s="7" t="s">
        <v>142</v>
      </c>
      <c r="G609" s="7" t="s">
        <v>137</v>
      </c>
      <c r="H609" s="8">
        <v>77086</v>
      </c>
      <c r="I609" s="8">
        <v>24</v>
      </c>
      <c r="J609" s="7" t="s">
        <v>13</v>
      </c>
      <c r="K609" s="7" t="s">
        <v>138</v>
      </c>
      <c r="L609" s="8">
        <v>4</v>
      </c>
      <c r="M609" s="8">
        <v>7246</v>
      </c>
      <c r="N609" s="7"/>
      <c r="O609" s="8">
        <v>1350</v>
      </c>
      <c r="P609" s="7"/>
      <c r="Q609" s="8">
        <v>199</v>
      </c>
      <c r="R609" s="7"/>
      <c r="S609" s="8">
        <v>1445</v>
      </c>
      <c r="T609" s="7"/>
      <c r="U609" s="8">
        <v>0</v>
      </c>
      <c r="V609" s="7"/>
      <c r="W609" s="33">
        <v>10240</v>
      </c>
      <c r="X609" s="7"/>
      <c r="Y609" s="30">
        <v>3.8</v>
      </c>
      <c r="Z609" s="7"/>
      <c r="AA609" s="30">
        <v>0.74</v>
      </c>
      <c r="AB609" s="7"/>
      <c r="AC609" s="30">
        <v>0.1</v>
      </c>
      <c r="AD609" s="7"/>
      <c r="AE609" s="30">
        <v>1.1000000000000001</v>
      </c>
      <c r="AF609" s="7"/>
      <c r="AG609" s="30">
        <v>0</v>
      </c>
      <c r="AI609" s="32">
        <v>5.74</v>
      </c>
      <c r="AK609" s="7" t="str">
        <f t="shared" si="9"/>
        <v>No</v>
      </c>
    </row>
    <row r="610" spans="1:37">
      <c r="A610" s="7" t="s">
        <v>578</v>
      </c>
      <c r="B610" s="7" t="s">
        <v>579</v>
      </c>
      <c r="C610" s="7" t="s">
        <v>39</v>
      </c>
      <c r="D610" s="302">
        <v>5184</v>
      </c>
      <c r="E610" s="297">
        <v>50184</v>
      </c>
      <c r="F610" s="7" t="s">
        <v>142</v>
      </c>
      <c r="G610" s="7" t="s">
        <v>137</v>
      </c>
      <c r="H610" s="8">
        <v>99941</v>
      </c>
      <c r="I610" s="8">
        <v>24</v>
      </c>
      <c r="J610" s="7" t="s">
        <v>9</v>
      </c>
      <c r="K610" s="7" t="s">
        <v>138</v>
      </c>
      <c r="L610" s="8">
        <v>15</v>
      </c>
      <c r="M610" s="8">
        <v>50232</v>
      </c>
      <c r="N610" s="7"/>
      <c r="O610" s="8">
        <v>0</v>
      </c>
      <c r="P610" s="7"/>
      <c r="Q610" s="8">
        <v>2302</v>
      </c>
      <c r="R610" s="7"/>
      <c r="S610" s="8">
        <v>9993</v>
      </c>
      <c r="T610" s="7"/>
      <c r="U610" s="8">
        <v>0</v>
      </c>
      <c r="V610" s="7"/>
      <c r="W610" s="33">
        <v>62527</v>
      </c>
      <c r="X610" s="7"/>
      <c r="Y610" s="30">
        <v>24</v>
      </c>
      <c r="Z610" s="7"/>
      <c r="AA610" s="30">
        <v>0</v>
      </c>
      <c r="AB610" s="7"/>
      <c r="AC610" s="30">
        <v>2</v>
      </c>
      <c r="AD610" s="7"/>
      <c r="AE610" s="30">
        <v>5</v>
      </c>
      <c r="AF610" s="7"/>
      <c r="AG610" s="30">
        <v>0</v>
      </c>
      <c r="AI610" s="32">
        <v>31</v>
      </c>
      <c r="AK610" s="7" t="str">
        <f t="shared" si="9"/>
        <v>No</v>
      </c>
    </row>
    <row r="611" spans="1:37">
      <c r="A611" s="7" t="s">
        <v>563</v>
      </c>
      <c r="B611" s="7" t="s">
        <v>564</v>
      </c>
      <c r="C611" s="7" t="s">
        <v>61</v>
      </c>
      <c r="D611" s="302">
        <v>3095</v>
      </c>
      <c r="E611" s="297">
        <v>30095</v>
      </c>
      <c r="F611" s="7" t="s">
        <v>142</v>
      </c>
      <c r="G611" s="7" t="s">
        <v>137</v>
      </c>
      <c r="H611" s="8">
        <v>77086</v>
      </c>
      <c r="I611" s="8">
        <v>24</v>
      </c>
      <c r="J611" s="7" t="s">
        <v>9</v>
      </c>
      <c r="K611" s="7" t="s">
        <v>138</v>
      </c>
      <c r="L611" s="8">
        <v>12</v>
      </c>
      <c r="M611" s="8">
        <v>19066</v>
      </c>
      <c r="N611" s="7"/>
      <c r="O611" s="8">
        <v>3434</v>
      </c>
      <c r="P611" s="7"/>
      <c r="Q611" s="8">
        <v>199</v>
      </c>
      <c r="R611" s="7"/>
      <c r="S611" s="8">
        <v>3004</v>
      </c>
      <c r="T611" s="7"/>
      <c r="U611" s="8">
        <v>0</v>
      </c>
      <c r="V611" s="7"/>
      <c r="W611" s="33">
        <v>25703</v>
      </c>
      <c r="X611" s="7"/>
      <c r="Y611" s="30">
        <v>10.199999999999999</v>
      </c>
      <c r="Z611" s="7"/>
      <c r="AA611" s="30">
        <v>2.4</v>
      </c>
      <c r="AB611" s="7"/>
      <c r="AC611" s="30">
        <v>0.1</v>
      </c>
      <c r="AD611" s="7"/>
      <c r="AE611" s="30">
        <v>2.1</v>
      </c>
      <c r="AF611" s="7"/>
      <c r="AG611" s="30">
        <v>0</v>
      </c>
      <c r="AI611" s="32">
        <v>14.8</v>
      </c>
      <c r="AK611" s="7" t="str">
        <f t="shared" si="9"/>
        <v>No</v>
      </c>
    </row>
    <row r="612" spans="1:37">
      <c r="A612" s="7" t="s">
        <v>255</v>
      </c>
      <c r="B612" s="7" t="s">
        <v>256</v>
      </c>
      <c r="C612" s="7" t="s">
        <v>5</v>
      </c>
      <c r="D612" s="302">
        <v>6072</v>
      </c>
      <c r="E612" s="297">
        <v>60072</v>
      </c>
      <c r="F612" s="7" t="s">
        <v>142</v>
      </c>
      <c r="G612" s="7" t="s">
        <v>137</v>
      </c>
      <c r="H612" s="8">
        <v>295083</v>
      </c>
      <c r="I612" s="8">
        <v>23</v>
      </c>
      <c r="J612" s="7" t="s">
        <v>9</v>
      </c>
      <c r="K612" s="7" t="s">
        <v>138</v>
      </c>
      <c r="L612" s="8">
        <v>9</v>
      </c>
      <c r="M612" s="8">
        <v>25233</v>
      </c>
      <c r="N612" s="7"/>
      <c r="O612" s="8">
        <v>4915</v>
      </c>
      <c r="P612" s="7"/>
      <c r="Q612" s="8">
        <v>2196</v>
      </c>
      <c r="R612" s="7"/>
      <c r="S612" s="8">
        <v>4919</v>
      </c>
      <c r="T612" s="7"/>
      <c r="U612" s="8">
        <v>0</v>
      </c>
      <c r="V612" s="7"/>
      <c r="W612" s="33">
        <v>37263</v>
      </c>
      <c r="X612" s="7"/>
      <c r="Y612" s="30">
        <v>14</v>
      </c>
      <c r="Z612" s="7"/>
      <c r="AA612" s="30">
        <v>3</v>
      </c>
      <c r="AB612" s="7"/>
      <c r="AC612" s="30">
        <v>1</v>
      </c>
      <c r="AD612" s="7"/>
      <c r="AE612" s="30">
        <v>3</v>
      </c>
      <c r="AF612" s="7"/>
      <c r="AG612" s="30">
        <v>0</v>
      </c>
      <c r="AI612" s="32">
        <v>21</v>
      </c>
      <c r="AK612" s="7" t="str">
        <f t="shared" si="9"/>
        <v>No</v>
      </c>
    </row>
    <row r="613" spans="1:37">
      <c r="A613" s="7" t="s">
        <v>1104</v>
      </c>
      <c r="B613" s="7" t="s">
        <v>139</v>
      </c>
      <c r="C613" s="7" t="s">
        <v>12</v>
      </c>
      <c r="D613" s="302">
        <v>9119</v>
      </c>
      <c r="E613" s="297">
        <v>90119</v>
      </c>
      <c r="F613" s="7" t="s">
        <v>140</v>
      </c>
      <c r="G613" s="7" t="s">
        <v>137</v>
      </c>
      <c r="H613" s="8">
        <v>583681</v>
      </c>
      <c r="I613" s="8">
        <v>23</v>
      </c>
      <c r="J613" s="7" t="s">
        <v>6</v>
      </c>
      <c r="K613" s="7" t="s">
        <v>138</v>
      </c>
      <c r="L613" s="8">
        <v>23</v>
      </c>
      <c r="M613" s="8">
        <v>3714</v>
      </c>
      <c r="N613" s="7"/>
      <c r="O613" s="8">
        <v>10580</v>
      </c>
      <c r="P613" s="7"/>
      <c r="Q613" s="8">
        <v>0</v>
      </c>
      <c r="R613" s="7"/>
      <c r="S613" s="8">
        <v>2361</v>
      </c>
      <c r="T613" s="7"/>
      <c r="U613" s="8">
        <v>0</v>
      </c>
      <c r="V613" s="7"/>
      <c r="W613" s="33">
        <v>16655</v>
      </c>
      <c r="X613" s="7"/>
      <c r="Y613" s="30">
        <v>5</v>
      </c>
      <c r="Z613" s="7"/>
      <c r="AA613" s="30">
        <v>5</v>
      </c>
      <c r="AB613" s="7"/>
      <c r="AC613" s="30">
        <v>0</v>
      </c>
      <c r="AD613" s="7"/>
      <c r="AE613" s="30">
        <v>1</v>
      </c>
      <c r="AF613" s="7"/>
      <c r="AG613" s="30">
        <v>0</v>
      </c>
      <c r="AI613" s="32">
        <v>11</v>
      </c>
      <c r="AK613" s="7" t="str">
        <f t="shared" si="9"/>
        <v>No</v>
      </c>
    </row>
    <row r="614" spans="1:37">
      <c r="A614" s="7" t="s">
        <v>255</v>
      </c>
      <c r="B614" s="7" t="s">
        <v>256</v>
      </c>
      <c r="C614" s="7" t="s">
        <v>5</v>
      </c>
      <c r="D614" s="302">
        <v>6072</v>
      </c>
      <c r="E614" s="297">
        <v>60072</v>
      </c>
      <c r="F614" s="7" t="s">
        <v>142</v>
      </c>
      <c r="G614" s="7" t="s">
        <v>137</v>
      </c>
      <c r="H614" s="8">
        <v>295083</v>
      </c>
      <c r="I614" s="8">
        <v>23</v>
      </c>
      <c r="J614" s="7" t="s">
        <v>6</v>
      </c>
      <c r="K614" s="7" t="s">
        <v>138</v>
      </c>
      <c r="L614" s="8">
        <v>14</v>
      </c>
      <c r="M614" s="8">
        <v>57019</v>
      </c>
      <c r="N614" s="7"/>
      <c r="O614" s="8">
        <v>10444</v>
      </c>
      <c r="P614" s="7"/>
      <c r="Q614" s="8">
        <v>4589</v>
      </c>
      <c r="R614" s="7"/>
      <c r="S614" s="8">
        <v>9630</v>
      </c>
      <c r="T614" s="7"/>
      <c r="U614" s="8">
        <v>0</v>
      </c>
      <c r="V614" s="7"/>
      <c r="W614" s="33">
        <v>81682</v>
      </c>
      <c r="X614" s="7"/>
      <c r="Y614" s="30">
        <v>30</v>
      </c>
      <c r="Z614" s="7"/>
      <c r="AA614" s="30">
        <v>6</v>
      </c>
      <c r="AB614" s="7"/>
      <c r="AC614" s="30">
        <v>2</v>
      </c>
      <c r="AD614" s="7"/>
      <c r="AE614" s="30">
        <v>5</v>
      </c>
      <c r="AF614" s="7"/>
      <c r="AG614" s="30">
        <v>0</v>
      </c>
      <c r="AI614" s="32">
        <v>43</v>
      </c>
      <c r="AK614" s="7" t="str">
        <f t="shared" si="9"/>
        <v>No</v>
      </c>
    </row>
    <row r="615" spans="1:37">
      <c r="A615" s="7" t="s">
        <v>1105</v>
      </c>
      <c r="B615" s="7" t="s">
        <v>440</v>
      </c>
      <c r="C615" s="7" t="s">
        <v>21</v>
      </c>
      <c r="D615" s="302">
        <v>8007</v>
      </c>
      <c r="E615" s="297">
        <v>80007</v>
      </c>
      <c r="F615" s="7" t="s">
        <v>140</v>
      </c>
      <c r="G615" s="7" t="s">
        <v>137</v>
      </c>
      <c r="H615" s="8">
        <v>136550</v>
      </c>
      <c r="I615" s="8">
        <v>23</v>
      </c>
      <c r="J615" s="7" t="s">
        <v>6</v>
      </c>
      <c r="K615" s="7" t="s">
        <v>138</v>
      </c>
      <c r="L615" s="8">
        <v>13</v>
      </c>
      <c r="M615" s="8">
        <v>62790</v>
      </c>
      <c r="N615" s="7"/>
      <c r="O615" s="8">
        <v>12918</v>
      </c>
      <c r="P615" s="7"/>
      <c r="Q615" s="8">
        <v>6503</v>
      </c>
      <c r="R615" s="7"/>
      <c r="S615" s="8">
        <v>4821</v>
      </c>
      <c r="T615" s="7"/>
      <c r="U615" s="8">
        <v>0</v>
      </c>
      <c r="V615" s="7"/>
      <c r="W615" s="33">
        <v>87032</v>
      </c>
      <c r="X615" s="7"/>
      <c r="Y615" s="30">
        <v>27</v>
      </c>
      <c r="Z615" s="7"/>
      <c r="AA615" s="30">
        <v>6</v>
      </c>
      <c r="AB615" s="7"/>
      <c r="AC615" s="30">
        <v>4</v>
      </c>
      <c r="AD615" s="7"/>
      <c r="AE615" s="30">
        <v>2</v>
      </c>
      <c r="AF615" s="7"/>
      <c r="AG615" s="30">
        <v>0</v>
      </c>
      <c r="AI615" s="32">
        <v>39</v>
      </c>
      <c r="AK615" s="7" t="str">
        <f t="shared" si="9"/>
        <v>No</v>
      </c>
    </row>
    <row r="616" spans="1:37">
      <c r="A616" s="7" t="s">
        <v>931</v>
      </c>
      <c r="B616" s="7" t="s">
        <v>277</v>
      </c>
      <c r="C616" s="7" t="s">
        <v>47</v>
      </c>
      <c r="D616" s="302">
        <v>1086</v>
      </c>
      <c r="E616" s="297">
        <v>10086</v>
      </c>
      <c r="F616" s="7" t="s">
        <v>142</v>
      </c>
      <c r="G616" s="7" t="s">
        <v>137</v>
      </c>
      <c r="H616" s="8">
        <v>88087</v>
      </c>
      <c r="I616" s="8">
        <v>22</v>
      </c>
      <c r="J616" s="7" t="s">
        <v>9</v>
      </c>
      <c r="K616" s="7" t="s">
        <v>138</v>
      </c>
      <c r="L616" s="8">
        <v>8</v>
      </c>
      <c r="M616" s="8">
        <v>22736</v>
      </c>
      <c r="N616" s="7"/>
      <c r="O616" s="8">
        <v>1919</v>
      </c>
      <c r="P616" s="7"/>
      <c r="Q616" s="8">
        <v>0</v>
      </c>
      <c r="R616" s="7"/>
      <c r="S616" s="8">
        <v>3584</v>
      </c>
      <c r="T616" s="7"/>
      <c r="U616" s="8">
        <v>0</v>
      </c>
      <c r="V616" s="7"/>
      <c r="W616" s="33">
        <v>28239</v>
      </c>
      <c r="X616" s="7"/>
      <c r="Y616" s="30">
        <v>11.8</v>
      </c>
      <c r="Z616" s="7"/>
      <c r="AA616" s="30">
        <v>1</v>
      </c>
      <c r="AB616" s="7"/>
      <c r="AC616" s="30">
        <v>0</v>
      </c>
      <c r="AD616" s="7"/>
      <c r="AE616" s="30">
        <v>1.8</v>
      </c>
      <c r="AF616" s="7"/>
      <c r="AG616" s="30">
        <v>0</v>
      </c>
      <c r="AI616" s="32">
        <v>14.6</v>
      </c>
      <c r="AK616" s="7" t="str">
        <f t="shared" si="9"/>
        <v>No</v>
      </c>
    </row>
    <row r="617" spans="1:37">
      <c r="A617" s="7" t="s">
        <v>1106</v>
      </c>
      <c r="B617" s="7" t="s">
        <v>329</v>
      </c>
      <c r="C617" s="7" t="s">
        <v>54</v>
      </c>
      <c r="D617" s="302">
        <v>2071</v>
      </c>
      <c r="E617" s="297">
        <v>20071</v>
      </c>
      <c r="F617" s="7" t="s">
        <v>140</v>
      </c>
      <c r="G617" s="7" t="s">
        <v>137</v>
      </c>
      <c r="H617" s="8">
        <v>18351295</v>
      </c>
      <c r="I617" s="8">
        <v>22</v>
      </c>
      <c r="J617" s="7" t="s">
        <v>6</v>
      </c>
      <c r="K617" s="7" t="s">
        <v>138</v>
      </c>
      <c r="L617" s="8">
        <v>8</v>
      </c>
      <c r="M617" s="8">
        <v>26270</v>
      </c>
      <c r="N617" s="7"/>
      <c r="O617" s="8">
        <v>4371</v>
      </c>
      <c r="P617" s="7"/>
      <c r="Q617" s="8">
        <v>230</v>
      </c>
      <c r="R617" s="7"/>
      <c r="S617" s="8">
        <v>2047</v>
      </c>
      <c r="T617" s="7"/>
      <c r="U617" s="8">
        <v>0</v>
      </c>
      <c r="V617" s="7"/>
      <c r="W617" s="33">
        <v>32918</v>
      </c>
      <c r="X617" s="7"/>
      <c r="Y617" s="30">
        <v>13.4</v>
      </c>
      <c r="Z617" s="7"/>
      <c r="AA617" s="30">
        <v>2.2999999999999998</v>
      </c>
      <c r="AB617" s="7"/>
      <c r="AC617" s="30">
        <v>0.13</v>
      </c>
      <c r="AD617" s="7"/>
      <c r="AE617" s="30">
        <v>1.3</v>
      </c>
      <c r="AF617" s="7"/>
      <c r="AG617" s="30">
        <v>0</v>
      </c>
      <c r="AI617" s="32">
        <v>17.13</v>
      </c>
      <c r="AK617" s="7" t="str">
        <f t="shared" si="9"/>
        <v>No</v>
      </c>
    </row>
    <row r="618" spans="1:37">
      <c r="A618" s="7" t="s">
        <v>321</v>
      </c>
      <c r="B618" s="7" t="s">
        <v>322</v>
      </c>
      <c r="C618" s="7" t="s">
        <v>65</v>
      </c>
      <c r="D618" s="302">
        <v>4053</v>
      </c>
      <c r="E618" s="297">
        <v>40053</v>
      </c>
      <c r="F618" s="7" t="s">
        <v>142</v>
      </c>
      <c r="G618" s="7" t="s">
        <v>137</v>
      </c>
      <c r="H618" s="8">
        <v>400492</v>
      </c>
      <c r="I618" s="8">
        <v>22</v>
      </c>
      <c r="J618" s="7" t="s">
        <v>9</v>
      </c>
      <c r="K618" s="7" t="s">
        <v>138</v>
      </c>
      <c r="L618" s="8">
        <v>5</v>
      </c>
      <c r="M618" s="8">
        <v>10931</v>
      </c>
      <c r="N618" s="7"/>
      <c r="O618" s="8">
        <v>1500</v>
      </c>
      <c r="P618" s="7"/>
      <c r="Q618" s="8">
        <v>205</v>
      </c>
      <c r="R618" s="7"/>
      <c r="S618" s="8">
        <v>1842</v>
      </c>
      <c r="T618" s="7"/>
      <c r="U618" s="8">
        <v>0</v>
      </c>
      <c r="V618" s="7"/>
      <c r="W618" s="33">
        <v>14478</v>
      </c>
      <c r="X618" s="7"/>
      <c r="Y618" s="30">
        <v>6</v>
      </c>
      <c r="Z618" s="7"/>
      <c r="AA618" s="30">
        <v>1</v>
      </c>
      <c r="AB618" s="7"/>
      <c r="AC618" s="30">
        <v>0.1</v>
      </c>
      <c r="AD618" s="7"/>
      <c r="AE618" s="30">
        <v>1</v>
      </c>
      <c r="AF618" s="7"/>
      <c r="AG618" s="30">
        <v>0</v>
      </c>
      <c r="AI618" s="32">
        <v>8.1</v>
      </c>
      <c r="AK618" s="7" t="str">
        <f t="shared" si="9"/>
        <v>No</v>
      </c>
    </row>
    <row r="619" spans="1:37">
      <c r="A619" s="7" t="s">
        <v>575</v>
      </c>
      <c r="B619" s="7" t="s">
        <v>576</v>
      </c>
      <c r="C619" s="7" t="s">
        <v>69</v>
      </c>
      <c r="D619" s="302">
        <v>8028</v>
      </c>
      <c r="E619" s="297">
        <v>80028</v>
      </c>
      <c r="F619" s="7" t="s">
        <v>142</v>
      </c>
      <c r="G619" s="7" t="s">
        <v>137</v>
      </c>
      <c r="H619" s="8">
        <v>94983</v>
      </c>
      <c r="I619" s="8">
        <v>22</v>
      </c>
      <c r="J619" s="7" t="s">
        <v>9</v>
      </c>
      <c r="K619" s="7" t="s">
        <v>138</v>
      </c>
      <c r="L619" s="8">
        <v>5</v>
      </c>
      <c r="M619" s="8">
        <v>13392</v>
      </c>
      <c r="N619" s="7"/>
      <c r="O619" s="8">
        <v>1719</v>
      </c>
      <c r="P619" s="7"/>
      <c r="Q619" s="8">
        <v>316</v>
      </c>
      <c r="R619" s="7"/>
      <c r="S619" s="8">
        <v>2654</v>
      </c>
      <c r="T619" s="7"/>
      <c r="U619" s="8">
        <v>0</v>
      </c>
      <c r="V619" s="7"/>
      <c r="W619" s="33">
        <v>18081</v>
      </c>
      <c r="X619" s="7"/>
      <c r="Y619" s="30">
        <v>5.94</v>
      </c>
      <c r="Z619" s="7"/>
      <c r="AA619" s="30">
        <v>0.9</v>
      </c>
      <c r="AB619" s="7"/>
      <c r="AC619" s="30">
        <v>0.18</v>
      </c>
      <c r="AD619" s="7"/>
      <c r="AE619" s="30">
        <v>1.44</v>
      </c>
      <c r="AF619" s="7"/>
      <c r="AG619" s="30">
        <v>0</v>
      </c>
      <c r="AI619" s="32">
        <v>8.4600000000000009</v>
      </c>
      <c r="AK619" s="7" t="str">
        <f t="shared" si="9"/>
        <v>No</v>
      </c>
    </row>
    <row r="620" spans="1:37">
      <c r="A620" s="7" t="s">
        <v>1107</v>
      </c>
      <c r="B620" s="7" t="s">
        <v>228</v>
      </c>
      <c r="C620" s="7" t="s">
        <v>41</v>
      </c>
      <c r="D620" s="302">
        <v>7003</v>
      </c>
      <c r="E620" s="297">
        <v>70003</v>
      </c>
      <c r="F620" s="7" t="s">
        <v>140</v>
      </c>
      <c r="G620" s="7" t="s">
        <v>137</v>
      </c>
      <c r="H620" s="8">
        <v>273724</v>
      </c>
      <c r="I620" s="8">
        <v>22</v>
      </c>
      <c r="J620" s="7" t="s">
        <v>9</v>
      </c>
      <c r="K620" s="7" t="s">
        <v>138</v>
      </c>
      <c r="L620" s="8">
        <v>4</v>
      </c>
      <c r="M620" s="8">
        <v>14049</v>
      </c>
      <c r="N620" s="7"/>
      <c r="O620" s="8">
        <v>2114</v>
      </c>
      <c r="P620" s="7"/>
      <c r="Q620" s="8">
        <v>203</v>
      </c>
      <c r="R620" s="7"/>
      <c r="S620" s="8">
        <v>2258</v>
      </c>
      <c r="T620" s="7"/>
      <c r="U620" s="8">
        <v>0</v>
      </c>
      <c r="V620" s="7"/>
      <c r="W620" s="33">
        <v>18624</v>
      </c>
      <c r="X620" s="7"/>
      <c r="Y620" s="30">
        <v>7.08</v>
      </c>
      <c r="Z620" s="7"/>
      <c r="AA620" s="30">
        <v>1.1599999999999999</v>
      </c>
      <c r="AB620" s="7"/>
      <c r="AC620" s="30">
        <v>0.11</v>
      </c>
      <c r="AD620" s="7"/>
      <c r="AE620" s="30">
        <v>1.24</v>
      </c>
      <c r="AF620" s="7"/>
      <c r="AG620" s="30">
        <v>0</v>
      </c>
      <c r="AI620" s="32">
        <v>9.59</v>
      </c>
      <c r="AK620" s="7" t="str">
        <f t="shared" si="9"/>
        <v>No</v>
      </c>
    </row>
    <row r="621" spans="1:37">
      <c r="A621" s="7" t="s">
        <v>1108</v>
      </c>
      <c r="B621" s="7" t="s">
        <v>141</v>
      </c>
      <c r="C621" s="7" t="s">
        <v>22</v>
      </c>
      <c r="D621" s="302">
        <v>1040</v>
      </c>
      <c r="E621" s="297">
        <v>10040</v>
      </c>
      <c r="F621" s="7" t="s">
        <v>142</v>
      </c>
      <c r="G621" s="7" t="s">
        <v>137</v>
      </c>
      <c r="H621" s="8">
        <v>209190</v>
      </c>
      <c r="I621" s="8">
        <v>22</v>
      </c>
      <c r="J621" s="7" t="s">
        <v>6</v>
      </c>
      <c r="K621" s="7" t="s">
        <v>138</v>
      </c>
      <c r="L621" s="8">
        <v>18</v>
      </c>
      <c r="M621" s="8">
        <v>84352</v>
      </c>
      <c r="N621" s="7"/>
      <c r="O621" s="8">
        <v>20239</v>
      </c>
      <c r="P621" s="7"/>
      <c r="Q621" s="8">
        <v>943</v>
      </c>
      <c r="R621" s="7"/>
      <c r="S621" s="8">
        <v>5449</v>
      </c>
      <c r="T621" s="7"/>
      <c r="U621" s="8">
        <v>945</v>
      </c>
      <c r="V621" s="7"/>
      <c r="W621" s="33">
        <v>111928</v>
      </c>
      <c r="X621" s="7"/>
      <c r="Y621" s="30">
        <v>43.92</v>
      </c>
      <c r="Z621" s="7"/>
      <c r="AA621" s="30">
        <v>8.94</v>
      </c>
      <c r="AB621" s="7"/>
      <c r="AC621" s="30">
        <v>0.61</v>
      </c>
      <c r="AD621" s="7"/>
      <c r="AE621" s="30">
        <v>2.74</v>
      </c>
      <c r="AF621" s="7"/>
      <c r="AG621" s="30">
        <v>0.53</v>
      </c>
      <c r="AI621" s="32">
        <v>56.74</v>
      </c>
      <c r="AK621" s="7" t="str">
        <f t="shared" si="9"/>
        <v>No</v>
      </c>
    </row>
    <row r="622" spans="1:37">
      <c r="A622" s="7" t="s">
        <v>1107</v>
      </c>
      <c r="B622" s="7" t="s">
        <v>228</v>
      </c>
      <c r="C622" s="7" t="s">
        <v>41</v>
      </c>
      <c r="D622" s="302">
        <v>7003</v>
      </c>
      <c r="E622" s="297">
        <v>70003</v>
      </c>
      <c r="F622" s="7" t="s">
        <v>140</v>
      </c>
      <c r="G622" s="7" t="s">
        <v>137</v>
      </c>
      <c r="H622" s="8">
        <v>273724</v>
      </c>
      <c r="I622" s="8">
        <v>22</v>
      </c>
      <c r="J622" s="7" t="s">
        <v>6</v>
      </c>
      <c r="K622" s="7" t="s">
        <v>138</v>
      </c>
      <c r="L622" s="8">
        <v>18</v>
      </c>
      <c r="M622" s="8">
        <v>103162</v>
      </c>
      <c r="N622" s="7"/>
      <c r="O622" s="8">
        <v>15499</v>
      </c>
      <c r="P622" s="7"/>
      <c r="Q622" s="8">
        <v>1485</v>
      </c>
      <c r="R622" s="7"/>
      <c r="S622" s="8">
        <v>16558</v>
      </c>
      <c r="T622" s="7"/>
      <c r="U622" s="8">
        <v>0</v>
      </c>
      <c r="V622" s="7"/>
      <c r="W622" s="33">
        <v>136704</v>
      </c>
      <c r="X622" s="7"/>
      <c r="Y622" s="30">
        <v>51.92</v>
      </c>
      <c r="Z622" s="7"/>
      <c r="AA622" s="30">
        <v>8.5</v>
      </c>
      <c r="AB622" s="7"/>
      <c r="AC622" s="30">
        <v>0.81</v>
      </c>
      <c r="AD622" s="7"/>
      <c r="AE622" s="30">
        <v>9.08</v>
      </c>
      <c r="AF622" s="7"/>
      <c r="AG622" s="30">
        <v>0</v>
      </c>
      <c r="AI622" s="32">
        <v>70.31</v>
      </c>
      <c r="AK622" s="7" t="str">
        <f t="shared" si="9"/>
        <v>No</v>
      </c>
    </row>
    <row r="623" spans="1:37">
      <c r="A623" s="7" t="s">
        <v>321</v>
      </c>
      <c r="B623" s="7" t="s">
        <v>322</v>
      </c>
      <c r="C623" s="7" t="s">
        <v>65</v>
      </c>
      <c r="D623" s="302">
        <v>4053</v>
      </c>
      <c r="E623" s="297">
        <v>40053</v>
      </c>
      <c r="F623" s="7" t="s">
        <v>142</v>
      </c>
      <c r="G623" s="7" t="s">
        <v>137</v>
      </c>
      <c r="H623" s="8">
        <v>400492</v>
      </c>
      <c r="I623" s="8">
        <v>22</v>
      </c>
      <c r="J623" s="7" t="s">
        <v>6</v>
      </c>
      <c r="K623" s="7" t="s">
        <v>138</v>
      </c>
      <c r="L623" s="8">
        <v>17</v>
      </c>
      <c r="M623" s="8">
        <v>82917</v>
      </c>
      <c r="N623" s="7"/>
      <c r="O623" s="8">
        <v>15412</v>
      </c>
      <c r="P623" s="7"/>
      <c r="Q623" s="8">
        <v>3240</v>
      </c>
      <c r="R623" s="7"/>
      <c r="S623" s="8">
        <v>15762</v>
      </c>
      <c r="T623" s="7"/>
      <c r="U623" s="8">
        <v>0</v>
      </c>
      <c r="V623" s="7"/>
      <c r="W623" s="33">
        <v>117331</v>
      </c>
      <c r="X623" s="7"/>
      <c r="Y623" s="30">
        <v>39</v>
      </c>
      <c r="Z623" s="7"/>
      <c r="AA623" s="30">
        <v>8</v>
      </c>
      <c r="AB623" s="7"/>
      <c r="AC623" s="30">
        <v>1.9</v>
      </c>
      <c r="AD623" s="7"/>
      <c r="AE623" s="30">
        <v>8</v>
      </c>
      <c r="AF623" s="7"/>
      <c r="AG623" s="30">
        <v>0</v>
      </c>
      <c r="AI623" s="32">
        <v>56.9</v>
      </c>
      <c r="AK623" s="7" t="str">
        <f t="shared" si="9"/>
        <v>No</v>
      </c>
    </row>
    <row r="624" spans="1:37">
      <c r="A624" s="7" t="s">
        <v>575</v>
      </c>
      <c r="B624" s="7" t="s">
        <v>576</v>
      </c>
      <c r="C624" s="7" t="s">
        <v>69</v>
      </c>
      <c r="D624" s="302">
        <v>8028</v>
      </c>
      <c r="E624" s="297">
        <v>80028</v>
      </c>
      <c r="F624" s="7" t="s">
        <v>142</v>
      </c>
      <c r="G624" s="7" t="s">
        <v>137</v>
      </c>
      <c r="H624" s="8">
        <v>94983</v>
      </c>
      <c r="I624" s="8">
        <v>22</v>
      </c>
      <c r="J624" s="7" t="s">
        <v>6</v>
      </c>
      <c r="K624" s="7" t="s">
        <v>138</v>
      </c>
      <c r="L624" s="8">
        <v>17</v>
      </c>
      <c r="M624" s="8">
        <v>61010</v>
      </c>
      <c r="N624" s="7"/>
      <c r="O624" s="8">
        <v>7832</v>
      </c>
      <c r="P624" s="7"/>
      <c r="Q624" s="8">
        <v>1440</v>
      </c>
      <c r="R624" s="7"/>
      <c r="S624" s="8">
        <v>12091</v>
      </c>
      <c r="T624" s="7"/>
      <c r="U624" s="8">
        <v>132</v>
      </c>
      <c r="V624" s="7"/>
      <c r="W624" s="33">
        <v>82505</v>
      </c>
      <c r="X624" s="7"/>
      <c r="Y624" s="30">
        <v>27.06</v>
      </c>
      <c r="Z624" s="7"/>
      <c r="AA624" s="30">
        <v>4.0999999999999996</v>
      </c>
      <c r="AB624" s="7"/>
      <c r="AC624" s="30">
        <v>0.82</v>
      </c>
      <c r="AD624" s="7"/>
      <c r="AE624" s="30">
        <v>6.56</v>
      </c>
      <c r="AF624" s="7"/>
      <c r="AG624" s="30">
        <v>0.06</v>
      </c>
      <c r="AI624" s="32">
        <v>38.6</v>
      </c>
      <c r="AK624" s="7" t="str">
        <f t="shared" si="9"/>
        <v>No</v>
      </c>
    </row>
    <row r="625" spans="1:37">
      <c r="A625" s="7" t="s">
        <v>931</v>
      </c>
      <c r="B625" s="7" t="s">
        <v>277</v>
      </c>
      <c r="C625" s="7" t="s">
        <v>47</v>
      </c>
      <c r="D625" s="302">
        <v>1086</v>
      </c>
      <c r="E625" s="297">
        <v>10086</v>
      </c>
      <c r="F625" s="7" t="s">
        <v>142</v>
      </c>
      <c r="G625" s="7" t="s">
        <v>137</v>
      </c>
      <c r="H625" s="8">
        <v>88087</v>
      </c>
      <c r="I625" s="8">
        <v>22</v>
      </c>
      <c r="J625" s="7" t="s">
        <v>6</v>
      </c>
      <c r="K625" s="7" t="s">
        <v>138</v>
      </c>
      <c r="L625" s="8">
        <v>14</v>
      </c>
      <c r="M625" s="8">
        <v>60203</v>
      </c>
      <c r="N625" s="7"/>
      <c r="O625" s="8">
        <v>5462</v>
      </c>
      <c r="P625" s="7"/>
      <c r="Q625" s="8">
        <v>0</v>
      </c>
      <c r="R625" s="7"/>
      <c r="S625" s="8">
        <v>7765</v>
      </c>
      <c r="T625" s="7"/>
      <c r="U625" s="8">
        <v>0</v>
      </c>
      <c r="V625" s="7"/>
      <c r="W625" s="33">
        <v>73430</v>
      </c>
      <c r="X625" s="7"/>
      <c r="Y625" s="30">
        <v>32.200000000000003</v>
      </c>
      <c r="Z625" s="7"/>
      <c r="AA625" s="30">
        <v>3</v>
      </c>
      <c r="AB625" s="7"/>
      <c r="AC625" s="30">
        <v>0</v>
      </c>
      <c r="AD625" s="7"/>
      <c r="AE625" s="30">
        <v>4.2</v>
      </c>
      <c r="AF625" s="7"/>
      <c r="AG625" s="30">
        <v>0</v>
      </c>
      <c r="AI625" s="32">
        <v>39.4</v>
      </c>
      <c r="AK625" s="7" t="str">
        <f t="shared" si="9"/>
        <v>No</v>
      </c>
    </row>
    <row r="626" spans="1:37">
      <c r="A626" s="7" t="s">
        <v>1106</v>
      </c>
      <c r="B626" s="7" t="s">
        <v>329</v>
      </c>
      <c r="C626" s="7" t="s">
        <v>54</v>
      </c>
      <c r="D626" s="302">
        <v>2071</v>
      </c>
      <c r="E626" s="297">
        <v>20071</v>
      </c>
      <c r="F626" s="7" t="s">
        <v>140</v>
      </c>
      <c r="G626" s="7" t="s">
        <v>137</v>
      </c>
      <c r="H626" s="8">
        <v>18351295</v>
      </c>
      <c r="I626" s="8">
        <v>22</v>
      </c>
      <c r="J626" s="7" t="s">
        <v>9</v>
      </c>
      <c r="K626" s="7" t="s">
        <v>138</v>
      </c>
      <c r="L626" s="8">
        <v>14</v>
      </c>
      <c r="M626" s="8">
        <v>14087</v>
      </c>
      <c r="N626" s="7"/>
      <c r="O626" s="8">
        <v>4979</v>
      </c>
      <c r="P626" s="7"/>
      <c r="Q626" s="8">
        <v>262</v>
      </c>
      <c r="R626" s="7"/>
      <c r="S626" s="8">
        <v>1975</v>
      </c>
      <c r="T626" s="7"/>
      <c r="U626" s="8">
        <v>0</v>
      </c>
      <c r="V626" s="7"/>
      <c r="W626" s="33">
        <v>21303</v>
      </c>
      <c r="X626" s="7"/>
      <c r="Y626" s="30">
        <v>7.63</v>
      </c>
      <c r="Z626" s="7"/>
      <c r="AA626" s="30">
        <v>2.4300000000000002</v>
      </c>
      <c r="AB626" s="7"/>
      <c r="AC626" s="30">
        <v>0.13</v>
      </c>
      <c r="AD626" s="7"/>
      <c r="AE626" s="30">
        <v>1.26</v>
      </c>
      <c r="AF626" s="7"/>
      <c r="AG626" s="30">
        <v>0</v>
      </c>
      <c r="AI626" s="32">
        <v>11.45</v>
      </c>
      <c r="AK626" s="7" t="str">
        <f t="shared" si="9"/>
        <v>No</v>
      </c>
    </row>
    <row r="627" spans="1:37">
      <c r="A627" s="7" t="s">
        <v>555</v>
      </c>
      <c r="B627" s="7" t="s">
        <v>556</v>
      </c>
      <c r="C627" s="7" t="s">
        <v>43</v>
      </c>
      <c r="D627" s="302">
        <v>8012</v>
      </c>
      <c r="E627" s="297">
        <v>80012</v>
      </c>
      <c r="F627" s="7" t="s">
        <v>142</v>
      </c>
      <c r="G627" s="7" t="s">
        <v>137</v>
      </c>
      <c r="H627" s="8">
        <v>65207</v>
      </c>
      <c r="I627" s="8">
        <v>21</v>
      </c>
      <c r="J627" s="7" t="s">
        <v>9</v>
      </c>
      <c r="K627" s="7" t="s">
        <v>138</v>
      </c>
      <c r="L627" s="8">
        <v>8</v>
      </c>
      <c r="M627" s="8">
        <v>1630</v>
      </c>
      <c r="N627" s="7"/>
      <c r="O627" s="8">
        <v>274</v>
      </c>
      <c r="P627" s="7"/>
      <c r="Q627" s="8">
        <v>13</v>
      </c>
      <c r="R627" s="7"/>
      <c r="S627" s="8">
        <v>1839</v>
      </c>
      <c r="T627" s="7"/>
      <c r="U627" s="8">
        <v>0</v>
      </c>
      <c r="V627" s="7"/>
      <c r="W627" s="33">
        <v>3756</v>
      </c>
      <c r="X627" s="7"/>
      <c r="Y627" s="30">
        <v>0.99</v>
      </c>
      <c r="Z627" s="7"/>
      <c r="AA627" s="30">
        <v>0.13</v>
      </c>
      <c r="AB627" s="7"/>
      <c r="AC627" s="30">
        <v>0.01</v>
      </c>
      <c r="AD627" s="7"/>
      <c r="AE627" s="30">
        <v>1</v>
      </c>
      <c r="AF627" s="7"/>
      <c r="AG627" s="30">
        <v>0</v>
      </c>
      <c r="AI627" s="32">
        <v>2.13</v>
      </c>
      <c r="AK627" s="7" t="str">
        <f t="shared" si="9"/>
        <v>No</v>
      </c>
    </row>
    <row r="628" spans="1:37">
      <c r="A628" s="7" t="s">
        <v>297</v>
      </c>
      <c r="B628" s="7" t="s">
        <v>298</v>
      </c>
      <c r="C628" s="7" t="s">
        <v>32</v>
      </c>
      <c r="D628" s="302">
        <v>5045</v>
      </c>
      <c r="E628" s="297">
        <v>50045</v>
      </c>
      <c r="F628" s="7" t="s">
        <v>140</v>
      </c>
      <c r="G628" s="7" t="s">
        <v>137</v>
      </c>
      <c r="H628" s="8">
        <v>8608208</v>
      </c>
      <c r="I628" s="8">
        <v>21</v>
      </c>
      <c r="J628" s="7" t="s">
        <v>9</v>
      </c>
      <c r="K628" s="7" t="s">
        <v>138</v>
      </c>
      <c r="L628" s="8">
        <v>4</v>
      </c>
      <c r="M628" s="8">
        <v>12801</v>
      </c>
      <c r="N628" s="7"/>
      <c r="O628" s="8">
        <v>5298</v>
      </c>
      <c r="P628" s="7"/>
      <c r="Q628" s="8">
        <v>1078</v>
      </c>
      <c r="R628" s="7"/>
      <c r="S628" s="8">
        <v>5108</v>
      </c>
      <c r="T628" s="7"/>
      <c r="U628" s="8">
        <v>0</v>
      </c>
      <c r="V628" s="7"/>
      <c r="W628" s="33">
        <v>24285</v>
      </c>
      <c r="X628" s="7"/>
      <c r="Y628" s="30">
        <v>8.5</v>
      </c>
      <c r="Z628" s="7"/>
      <c r="AA628" s="30">
        <v>3</v>
      </c>
      <c r="AB628" s="7"/>
      <c r="AC628" s="30">
        <v>0.5</v>
      </c>
      <c r="AD628" s="7"/>
      <c r="AE628" s="30">
        <v>2.5</v>
      </c>
      <c r="AF628" s="7"/>
      <c r="AG628" s="30">
        <v>0</v>
      </c>
      <c r="AI628" s="32">
        <v>14.5</v>
      </c>
      <c r="AK628" s="7" t="str">
        <f t="shared" si="9"/>
        <v>No</v>
      </c>
    </row>
    <row r="629" spans="1:37">
      <c r="A629" s="7" t="s">
        <v>1110</v>
      </c>
      <c r="B629" s="7" t="s">
        <v>951</v>
      </c>
      <c r="C629" s="7" t="s">
        <v>65</v>
      </c>
      <c r="D629" s="302">
        <v>4208</v>
      </c>
      <c r="E629" s="297">
        <v>40208</v>
      </c>
      <c r="F629" s="7" t="s">
        <v>140</v>
      </c>
      <c r="G629" s="7" t="s">
        <v>137</v>
      </c>
      <c r="H629" s="8">
        <v>400492</v>
      </c>
      <c r="I629" s="8">
        <v>21</v>
      </c>
      <c r="J629" s="7" t="s">
        <v>6</v>
      </c>
      <c r="K629" s="7" t="s">
        <v>138</v>
      </c>
      <c r="L629" s="8">
        <v>21</v>
      </c>
      <c r="M629" s="8">
        <v>25118</v>
      </c>
      <c r="N629" s="7"/>
      <c r="O629" s="8">
        <v>7847</v>
      </c>
      <c r="P629" s="7"/>
      <c r="Q629" s="8">
        <v>0</v>
      </c>
      <c r="R629" s="7"/>
      <c r="S629" s="8">
        <v>10944</v>
      </c>
      <c r="T629" s="7"/>
      <c r="U629" s="8">
        <v>0</v>
      </c>
      <c r="V629" s="7"/>
      <c r="W629" s="33">
        <v>43909</v>
      </c>
      <c r="X629" s="7"/>
      <c r="Y629" s="30">
        <v>12</v>
      </c>
      <c r="Z629" s="7"/>
      <c r="AA629" s="30">
        <v>3</v>
      </c>
      <c r="AB629" s="7"/>
      <c r="AC629" s="30">
        <v>0</v>
      </c>
      <c r="AD629" s="7"/>
      <c r="AE629" s="30">
        <v>7</v>
      </c>
      <c r="AF629" s="7"/>
      <c r="AG629" s="30">
        <v>0</v>
      </c>
      <c r="AI629" s="32">
        <v>22</v>
      </c>
      <c r="AK629" s="7" t="str">
        <f t="shared" si="9"/>
        <v>No</v>
      </c>
    </row>
    <row r="630" spans="1:37">
      <c r="A630" s="7" t="s">
        <v>1111</v>
      </c>
      <c r="B630" s="7" t="s">
        <v>334</v>
      </c>
      <c r="C630" s="7" t="s">
        <v>29</v>
      </c>
      <c r="D630" s="302">
        <v>7018</v>
      </c>
      <c r="E630" s="297">
        <v>70018</v>
      </c>
      <c r="F630" s="7" t="s">
        <v>140</v>
      </c>
      <c r="G630" s="7" t="s">
        <v>137</v>
      </c>
      <c r="H630" s="8">
        <v>106621</v>
      </c>
      <c r="I630" s="8">
        <v>21</v>
      </c>
      <c r="J630" s="7" t="s">
        <v>6</v>
      </c>
      <c r="K630" s="7" t="s">
        <v>138</v>
      </c>
      <c r="L630" s="8">
        <v>21</v>
      </c>
      <c r="M630" s="8">
        <v>54022</v>
      </c>
      <c r="N630" s="7"/>
      <c r="O630" s="8">
        <v>8888</v>
      </c>
      <c r="P630" s="7"/>
      <c r="Q630" s="8">
        <v>1689</v>
      </c>
      <c r="R630" s="7"/>
      <c r="S630" s="8">
        <v>4158</v>
      </c>
      <c r="T630" s="7"/>
      <c r="U630" s="8">
        <v>0</v>
      </c>
      <c r="V630" s="7"/>
      <c r="W630" s="33">
        <v>68757</v>
      </c>
      <c r="X630" s="7"/>
      <c r="Y630" s="30">
        <v>30</v>
      </c>
      <c r="Z630" s="7"/>
      <c r="AA630" s="30">
        <v>5</v>
      </c>
      <c r="AB630" s="7"/>
      <c r="AC630" s="30">
        <v>2</v>
      </c>
      <c r="AD630" s="7"/>
      <c r="AE630" s="30">
        <v>4</v>
      </c>
      <c r="AF630" s="7"/>
      <c r="AG630" s="30">
        <v>0</v>
      </c>
      <c r="AI630" s="32">
        <v>41</v>
      </c>
      <c r="AK630" s="7" t="str">
        <f t="shared" si="9"/>
        <v>No</v>
      </c>
    </row>
    <row r="631" spans="1:37">
      <c r="A631" s="7" t="s">
        <v>1109</v>
      </c>
      <c r="B631" s="7" t="s">
        <v>936</v>
      </c>
      <c r="C631" s="7" t="s">
        <v>26</v>
      </c>
      <c r="D631" s="302" t="s">
        <v>937</v>
      </c>
      <c r="E631" s="297">
        <v>41068</v>
      </c>
      <c r="F631" s="7" t="s">
        <v>140</v>
      </c>
      <c r="G631" s="7" t="s">
        <v>137</v>
      </c>
      <c r="H631" s="8">
        <v>349064</v>
      </c>
      <c r="I631" s="8">
        <v>21</v>
      </c>
      <c r="J631" s="7" t="s">
        <v>9</v>
      </c>
      <c r="K631" s="7" t="s">
        <v>138</v>
      </c>
      <c r="L631" s="8">
        <v>21</v>
      </c>
      <c r="M631" s="8">
        <v>52498</v>
      </c>
      <c r="N631" s="7"/>
      <c r="O631" s="8">
        <v>0</v>
      </c>
      <c r="P631" s="7"/>
      <c r="Q631" s="8">
        <v>0</v>
      </c>
      <c r="R631" s="7"/>
      <c r="S631" s="8">
        <v>4472</v>
      </c>
      <c r="T631" s="7"/>
      <c r="U631" s="8">
        <v>0</v>
      </c>
      <c r="V631" s="7"/>
      <c r="W631" s="33">
        <v>56970</v>
      </c>
      <c r="X631" s="7"/>
      <c r="Y631" s="30">
        <v>22</v>
      </c>
      <c r="Z631" s="7"/>
      <c r="AA631" s="30">
        <v>0</v>
      </c>
      <c r="AB631" s="7"/>
      <c r="AC631" s="30">
        <v>0</v>
      </c>
      <c r="AD631" s="7"/>
      <c r="AE631" s="30">
        <v>2</v>
      </c>
      <c r="AF631" s="7"/>
      <c r="AG631" s="30">
        <v>0</v>
      </c>
      <c r="AI631" s="32">
        <v>24</v>
      </c>
      <c r="AK631" s="7" t="str">
        <f t="shared" si="9"/>
        <v>No</v>
      </c>
    </row>
    <row r="632" spans="1:37">
      <c r="A632" s="7" t="s">
        <v>297</v>
      </c>
      <c r="B632" s="7" t="s">
        <v>298</v>
      </c>
      <c r="C632" s="7" t="s">
        <v>32</v>
      </c>
      <c r="D632" s="302">
        <v>5045</v>
      </c>
      <c r="E632" s="297">
        <v>50045</v>
      </c>
      <c r="F632" s="7" t="s">
        <v>140</v>
      </c>
      <c r="G632" s="7" t="s">
        <v>137</v>
      </c>
      <c r="H632" s="8">
        <v>8608208</v>
      </c>
      <c r="I632" s="8">
        <v>21</v>
      </c>
      <c r="J632" s="7" t="s">
        <v>6</v>
      </c>
      <c r="K632" s="7" t="s">
        <v>138</v>
      </c>
      <c r="L632" s="8">
        <v>17</v>
      </c>
      <c r="M632" s="8">
        <v>57020</v>
      </c>
      <c r="N632" s="7" t="s">
        <v>102</v>
      </c>
      <c r="O632" s="8">
        <v>22560</v>
      </c>
      <c r="P632" s="7"/>
      <c r="Q632" s="8">
        <v>12515</v>
      </c>
      <c r="R632" s="7"/>
      <c r="S632" s="8">
        <v>19802</v>
      </c>
      <c r="T632" s="7"/>
      <c r="U632" s="8">
        <v>0</v>
      </c>
      <c r="V632" s="7"/>
      <c r="W632" s="33">
        <v>111897</v>
      </c>
      <c r="X632" s="7" t="s">
        <v>102</v>
      </c>
      <c r="Y632" s="30">
        <v>29</v>
      </c>
      <c r="Z632" s="7"/>
      <c r="AA632" s="30">
        <v>13</v>
      </c>
      <c r="AB632" s="7"/>
      <c r="AC632" s="30">
        <v>6</v>
      </c>
      <c r="AD632" s="7"/>
      <c r="AE632" s="30">
        <v>9</v>
      </c>
      <c r="AF632" s="7"/>
      <c r="AG632" s="30">
        <v>0</v>
      </c>
      <c r="AI632" s="32">
        <v>57</v>
      </c>
      <c r="AK632" s="7" t="str">
        <f t="shared" si="9"/>
        <v>Yes</v>
      </c>
    </row>
    <row r="633" spans="1:37">
      <c r="A633" s="7" t="s">
        <v>1112</v>
      </c>
      <c r="B633" s="7" t="s">
        <v>241</v>
      </c>
      <c r="C633" s="7" t="s">
        <v>35</v>
      </c>
      <c r="D633" s="302">
        <v>6038</v>
      </c>
      <c r="E633" s="297">
        <v>60038</v>
      </c>
      <c r="F633" s="7" t="s">
        <v>140</v>
      </c>
      <c r="G633" s="7" t="s">
        <v>137</v>
      </c>
      <c r="H633" s="8">
        <v>252720</v>
      </c>
      <c r="I633" s="8">
        <v>21</v>
      </c>
      <c r="J633" s="7" t="s">
        <v>6</v>
      </c>
      <c r="K633" s="7" t="s">
        <v>138</v>
      </c>
      <c r="L633" s="8">
        <v>15</v>
      </c>
      <c r="M633" s="8">
        <v>46576</v>
      </c>
      <c r="N633" s="7"/>
      <c r="O633" s="8">
        <v>990</v>
      </c>
      <c r="P633" s="7"/>
      <c r="Q633" s="8">
        <v>2240</v>
      </c>
      <c r="R633" s="7"/>
      <c r="S633" s="8">
        <v>5734</v>
      </c>
      <c r="T633" s="7"/>
      <c r="U633" s="8">
        <v>0</v>
      </c>
      <c r="V633" s="7"/>
      <c r="W633" s="33">
        <v>55540</v>
      </c>
      <c r="X633" s="7"/>
      <c r="Y633" s="30">
        <v>23</v>
      </c>
      <c r="Z633" s="7"/>
      <c r="AA633" s="30">
        <v>0.6</v>
      </c>
      <c r="AB633" s="7"/>
      <c r="AC633" s="30">
        <v>1</v>
      </c>
      <c r="AD633" s="7"/>
      <c r="AE633" s="30">
        <v>3</v>
      </c>
      <c r="AF633" s="7"/>
      <c r="AG633" s="30">
        <v>0</v>
      </c>
      <c r="AI633" s="32">
        <v>27.6</v>
      </c>
      <c r="AK633" s="7" t="str">
        <f t="shared" si="9"/>
        <v>No</v>
      </c>
    </row>
    <row r="634" spans="1:37">
      <c r="A634" s="7" t="s">
        <v>555</v>
      </c>
      <c r="B634" s="7" t="s">
        <v>556</v>
      </c>
      <c r="C634" s="7" t="s">
        <v>43</v>
      </c>
      <c r="D634" s="302">
        <v>8012</v>
      </c>
      <c r="E634" s="297">
        <v>80012</v>
      </c>
      <c r="F634" s="7" t="s">
        <v>142</v>
      </c>
      <c r="G634" s="7" t="s">
        <v>137</v>
      </c>
      <c r="H634" s="8">
        <v>65207</v>
      </c>
      <c r="I634" s="8">
        <v>21</v>
      </c>
      <c r="J634" s="7" t="s">
        <v>6</v>
      </c>
      <c r="K634" s="7" t="s">
        <v>138</v>
      </c>
      <c r="L634" s="8">
        <v>13</v>
      </c>
      <c r="M634" s="8">
        <v>30775</v>
      </c>
      <c r="N634" s="7"/>
      <c r="O634" s="8">
        <v>7740</v>
      </c>
      <c r="P634" s="7"/>
      <c r="Q634" s="8">
        <v>1770</v>
      </c>
      <c r="R634" s="7"/>
      <c r="S634" s="8">
        <v>5289</v>
      </c>
      <c r="T634" s="7"/>
      <c r="U634" s="8">
        <v>0</v>
      </c>
      <c r="V634" s="7"/>
      <c r="W634" s="33">
        <v>45574</v>
      </c>
      <c r="X634" s="7"/>
      <c r="Y634" s="30">
        <v>17</v>
      </c>
      <c r="Z634" s="7"/>
      <c r="AA634" s="30">
        <v>3.87</v>
      </c>
      <c r="AB634" s="7"/>
      <c r="AC634" s="30">
        <v>1</v>
      </c>
      <c r="AD634" s="7"/>
      <c r="AE634" s="30">
        <v>3</v>
      </c>
      <c r="AF634" s="7"/>
      <c r="AG634" s="30">
        <v>0</v>
      </c>
      <c r="AI634" s="32">
        <v>24.87</v>
      </c>
      <c r="AK634" s="7" t="str">
        <f t="shared" si="9"/>
        <v>No</v>
      </c>
    </row>
    <row r="635" spans="1:37">
      <c r="A635" s="7" t="s">
        <v>1113</v>
      </c>
      <c r="B635" s="7" t="s">
        <v>238</v>
      </c>
      <c r="C635" s="7" t="s">
        <v>39</v>
      </c>
      <c r="D635" s="302">
        <v>5034</v>
      </c>
      <c r="E635" s="297">
        <v>50034</v>
      </c>
      <c r="F635" s="7" t="s">
        <v>142</v>
      </c>
      <c r="G635" s="7" t="s">
        <v>137</v>
      </c>
      <c r="H635" s="8">
        <v>90057</v>
      </c>
      <c r="I635" s="8">
        <v>21</v>
      </c>
      <c r="J635" s="7" t="s">
        <v>6</v>
      </c>
      <c r="K635" s="7" t="s">
        <v>138</v>
      </c>
      <c r="L635" s="8">
        <v>11</v>
      </c>
      <c r="M635" s="8">
        <v>27716</v>
      </c>
      <c r="N635" s="7"/>
      <c r="O635" s="8">
        <v>12255</v>
      </c>
      <c r="P635" s="7"/>
      <c r="Q635" s="8">
        <v>2297</v>
      </c>
      <c r="R635" s="7"/>
      <c r="S635" s="8">
        <v>5546</v>
      </c>
      <c r="T635" s="7"/>
      <c r="U635" s="8">
        <v>0</v>
      </c>
      <c r="V635" s="7"/>
      <c r="W635" s="33">
        <v>47814</v>
      </c>
      <c r="X635" s="7"/>
      <c r="Y635" s="30">
        <v>15</v>
      </c>
      <c r="Z635" s="7"/>
      <c r="AA635" s="30">
        <v>7</v>
      </c>
      <c r="AB635" s="7"/>
      <c r="AC635" s="30">
        <v>1</v>
      </c>
      <c r="AD635" s="7"/>
      <c r="AE635" s="30">
        <v>3</v>
      </c>
      <c r="AF635" s="7"/>
      <c r="AG635" s="30">
        <v>0</v>
      </c>
      <c r="AI635" s="32">
        <v>26</v>
      </c>
      <c r="AK635" s="7" t="str">
        <f t="shared" si="9"/>
        <v>No</v>
      </c>
    </row>
    <row r="636" spans="1:37">
      <c r="A636" s="7" t="s">
        <v>303</v>
      </c>
      <c r="B636" s="7" t="s">
        <v>304</v>
      </c>
      <c r="C636" s="7" t="s">
        <v>45</v>
      </c>
      <c r="D636" s="302">
        <v>8008</v>
      </c>
      <c r="E636" s="297">
        <v>80008</v>
      </c>
      <c r="F636" s="7" t="s">
        <v>140</v>
      </c>
      <c r="G636" s="7" t="s">
        <v>137</v>
      </c>
      <c r="H636" s="8">
        <v>61270</v>
      </c>
      <c r="I636" s="8">
        <v>21</v>
      </c>
      <c r="J636" s="7" t="s">
        <v>6</v>
      </c>
      <c r="K636" s="7" t="s">
        <v>138</v>
      </c>
      <c r="L636" s="8">
        <v>10</v>
      </c>
      <c r="M636" s="8">
        <v>37283</v>
      </c>
      <c r="N636" s="7"/>
      <c r="O636" s="8">
        <v>4697</v>
      </c>
      <c r="P636" s="7"/>
      <c r="Q636" s="8">
        <v>0</v>
      </c>
      <c r="R636" s="7"/>
      <c r="S636" s="8">
        <v>5133</v>
      </c>
      <c r="T636" s="7"/>
      <c r="U636" s="8">
        <v>0</v>
      </c>
      <c r="V636" s="7"/>
      <c r="W636" s="33">
        <v>47113</v>
      </c>
      <c r="X636" s="7"/>
      <c r="Y636" s="30">
        <v>16</v>
      </c>
      <c r="Z636" s="7"/>
      <c r="AA636" s="30">
        <v>3.5</v>
      </c>
      <c r="AB636" s="7"/>
      <c r="AC636" s="30">
        <v>0</v>
      </c>
      <c r="AD636" s="7"/>
      <c r="AE636" s="30">
        <v>2.5</v>
      </c>
      <c r="AF636" s="7"/>
      <c r="AG636" s="30">
        <v>0</v>
      </c>
      <c r="AI636" s="32">
        <v>22</v>
      </c>
      <c r="AK636" s="7" t="str">
        <f t="shared" si="9"/>
        <v>No</v>
      </c>
    </row>
    <row r="637" spans="1:37">
      <c r="A637" s="7" t="s">
        <v>1113</v>
      </c>
      <c r="B637" s="7" t="s">
        <v>238</v>
      </c>
      <c r="C637" s="7" t="s">
        <v>39</v>
      </c>
      <c r="D637" s="302">
        <v>5034</v>
      </c>
      <c r="E637" s="297">
        <v>50034</v>
      </c>
      <c r="F637" s="7" t="s">
        <v>142</v>
      </c>
      <c r="G637" s="7" t="s">
        <v>137</v>
      </c>
      <c r="H637" s="8">
        <v>90057</v>
      </c>
      <c r="I637" s="8">
        <v>21</v>
      </c>
      <c r="J637" s="7" t="s">
        <v>9</v>
      </c>
      <c r="K637" s="7" t="s">
        <v>138</v>
      </c>
      <c r="L637" s="8">
        <v>10</v>
      </c>
      <c r="M637" s="8">
        <v>22668</v>
      </c>
      <c r="N637" s="7"/>
      <c r="O637" s="8">
        <v>7322</v>
      </c>
      <c r="P637" s="7"/>
      <c r="Q637" s="8">
        <v>1038</v>
      </c>
      <c r="R637" s="7"/>
      <c r="S637" s="8">
        <v>3313</v>
      </c>
      <c r="T637" s="7"/>
      <c r="U637" s="8">
        <v>0</v>
      </c>
      <c r="V637" s="7"/>
      <c r="W637" s="33">
        <v>34341</v>
      </c>
      <c r="X637" s="7"/>
      <c r="Y637" s="30">
        <v>12</v>
      </c>
      <c r="Z637" s="7"/>
      <c r="AA637" s="30">
        <v>4</v>
      </c>
      <c r="AB637" s="7"/>
      <c r="AC637" s="30">
        <v>1</v>
      </c>
      <c r="AD637" s="7"/>
      <c r="AE637" s="30">
        <v>2</v>
      </c>
      <c r="AF637" s="7"/>
      <c r="AG637" s="30">
        <v>0</v>
      </c>
      <c r="AI637" s="32">
        <v>19</v>
      </c>
      <c r="AK637" s="7" t="str">
        <f t="shared" si="9"/>
        <v>No</v>
      </c>
    </row>
    <row r="638" spans="1:37">
      <c r="A638" s="7" t="s">
        <v>1114</v>
      </c>
      <c r="B638" s="7" t="s">
        <v>596</v>
      </c>
      <c r="C638" s="7" t="s">
        <v>48</v>
      </c>
      <c r="D638" s="302">
        <v>2193</v>
      </c>
      <c r="E638" s="297">
        <v>20193</v>
      </c>
      <c r="F638" s="7" t="s">
        <v>140</v>
      </c>
      <c r="G638" s="7" t="s">
        <v>137</v>
      </c>
      <c r="H638" s="8">
        <v>95259</v>
      </c>
      <c r="I638" s="8">
        <v>20</v>
      </c>
      <c r="J638" s="7" t="s">
        <v>9</v>
      </c>
      <c r="K638" s="7" t="s">
        <v>138</v>
      </c>
      <c r="L638" s="8">
        <v>20</v>
      </c>
      <c r="M638" s="8">
        <v>36666</v>
      </c>
      <c r="N638" s="7"/>
      <c r="O638" s="8">
        <v>3318</v>
      </c>
      <c r="P638" s="7"/>
      <c r="Q638" s="8">
        <v>0</v>
      </c>
      <c r="R638" s="7"/>
      <c r="S638" s="8">
        <v>2894</v>
      </c>
      <c r="T638" s="7"/>
      <c r="U638" s="8">
        <v>0</v>
      </c>
      <c r="V638" s="7"/>
      <c r="W638" s="33">
        <v>42878</v>
      </c>
      <c r="X638" s="7"/>
      <c r="Y638" s="30">
        <v>25</v>
      </c>
      <c r="Z638" s="7"/>
      <c r="AA638" s="30">
        <v>2</v>
      </c>
      <c r="AB638" s="7"/>
      <c r="AC638" s="30">
        <v>0</v>
      </c>
      <c r="AD638" s="7"/>
      <c r="AE638" s="30">
        <v>2</v>
      </c>
      <c r="AF638" s="7"/>
      <c r="AG638" s="30">
        <v>0</v>
      </c>
      <c r="AI638" s="32">
        <v>29</v>
      </c>
      <c r="AK638" s="7" t="str">
        <f t="shared" si="9"/>
        <v>No</v>
      </c>
    </row>
    <row r="639" spans="1:37">
      <c r="A639" s="7" t="s">
        <v>1115</v>
      </c>
      <c r="B639" s="7" t="s">
        <v>236</v>
      </c>
      <c r="C639" s="7" t="s">
        <v>11</v>
      </c>
      <c r="D639" s="302">
        <v>9034</v>
      </c>
      <c r="E639" s="297">
        <v>90034</v>
      </c>
      <c r="F639" s="7" t="s">
        <v>140</v>
      </c>
      <c r="G639" s="7" t="s">
        <v>137</v>
      </c>
      <c r="H639" s="8">
        <v>3629114</v>
      </c>
      <c r="I639" s="8">
        <v>19</v>
      </c>
      <c r="J639" s="7" t="s">
        <v>6</v>
      </c>
      <c r="K639" s="7" t="s">
        <v>138</v>
      </c>
      <c r="L639" s="8">
        <v>4</v>
      </c>
      <c r="M639" s="8">
        <v>5374</v>
      </c>
      <c r="N639" s="7"/>
      <c r="O639" s="8">
        <v>713</v>
      </c>
      <c r="P639" s="7"/>
      <c r="Q639" s="8">
        <v>111</v>
      </c>
      <c r="R639" s="7"/>
      <c r="S639" s="8">
        <v>3128</v>
      </c>
      <c r="T639" s="7"/>
      <c r="U639" s="8">
        <v>0</v>
      </c>
      <c r="V639" s="7"/>
      <c r="W639" s="33">
        <v>9326</v>
      </c>
      <c r="X639" s="7"/>
      <c r="Y639" s="30">
        <v>3.52</v>
      </c>
      <c r="Z639" s="7"/>
      <c r="AA639" s="30">
        <v>0.34</v>
      </c>
      <c r="AB639" s="7"/>
      <c r="AC639" s="30">
        <v>0.05</v>
      </c>
      <c r="AD639" s="7"/>
      <c r="AE639" s="30">
        <v>1.79</v>
      </c>
      <c r="AF639" s="7"/>
      <c r="AG639" s="30">
        <v>0</v>
      </c>
      <c r="AI639" s="32">
        <v>5.7</v>
      </c>
      <c r="AK639" s="7" t="str">
        <f t="shared" si="9"/>
        <v>No</v>
      </c>
    </row>
    <row r="640" spans="1:37">
      <c r="A640" s="7" t="s">
        <v>541</v>
      </c>
      <c r="B640" s="7" t="s">
        <v>214</v>
      </c>
      <c r="C640" s="7" t="s">
        <v>73</v>
      </c>
      <c r="D640" s="302">
        <v>35</v>
      </c>
      <c r="E640" s="297">
        <v>35</v>
      </c>
      <c r="F640" s="7" t="s">
        <v>136</v>
      </c>
      <c r="G640" s="7" t="s">
        <v>137</v>
      </c>
      <c r="H640" s="8">
        <v>3059393</v>
      </c>
      <c r="I640" s="8">
        <v>19</v>
      </c>
      <c r="J640" s="7" t="s">
        <v>14</v>
      </c>
      <c r="K640" s="7" t="s">
        <v>138</v>
      </c>
      <c r="L640" s="8">
        <v>19</v>
      </c>
      <c r="M640" s="8">
        <v>2375961</v>
      </c>
      <c r="N640" s="7"/>
      <c r="O640" s="8">
        <v>234954</v>
      </c>
      <c r="P640" s="7"/>
      <c r="Q640" s="8">
        <v>119672</v>
      </c>
      <c r="R640" s="7"/>
      <c r="S640" s="8">
        <v>138786</v>
      </c>
      <c r="T640" s="7"/>
      <c r="U640" s="8">
        <v>197103</v>
      </c>
      <c r="V640" s="7"/>
      <c r="W640" s="33">
        <v>3066476</v>
      </c>
      <c r="X640" s="7"/>
      <c r="Y640" s="30">
        <v>1296</v>
      </c>
      <c r="Z640" s="7"/>
      <c r="AA640" s="30">
        <v>125</v>
      </c>
      <c r="AB640" s="7"/>
      <c r="AC640" s="30">
        <v>80</v>
      </c>
      <c r="AD640" s="7"/>
      <c r="AE640" s="30">
        <v>104</v>
      </c>
      <c r="AF640" s="7"/>
      <c r="AG640" s="30">
        <v>123</v>
      </c>
      <c r="AI640" s="32">
        <v>1728</v>
      </c>
      <c r="AK640" s="7" t="str">
        <f t="shared" si="9"/>
        <v>No</v>
      </c>
    </row>
    <row r="641" spans="1:37">
      <c r="A641" s="7" t="s">
        <v>1115</v>
      </c>
      <c r="B641" s="7" t="s">
        <v>236</v>
      </c>
      <c r="C641" s="7" t="s">
        <v>11</v>
      </c>
      <c r="D641" s="302">
        <v>9034</v>
      </c>
      <c r="E641" s="297">
        <v>90034</v>
      </c>
      <c r="F641" s="7" t="s">
        <v>140</v>
      </c>
      <c r="G641" s="7" t="s">
        <v>137</v>
      </c>
      <c r="H641" s="8">
        <v>3629114</v>
      </c>
      <c r="I641" s="8">
        <v>19</v>
      </c>
      <c r="J641" s="7" t="s">
        <v>9</v>
      </c>
      <c r="K641" s="7" t="s">
        <v>138</v>
      </c>
      <c r="L641" s="8">
        <v>15</v>
      </c>
      <c r="M641" s="8">
        <v>34069</v>
      </c>
      <c r="N641" s="7"/>
      <c r="O641" s="8">
        <v>1889</v>
      </c>
      <c r="P641" s="7"/>
      <c r="Q641" s="8">
        <v>487</v>
      </c>
      <c r="R641" s="7"/>
      <c r="S641" s="8">
        <v>8242</v>
      </c>
      <c r="T641" s="7"/>
      <c r="U641" s="8">
        <v>0</v>
      </c>
      <c r="V641" s="7"/>
      <c r="W641" s="33">
        <v>44687</v>
      </c>
      <c r="X641" s="7"/>
      <c r="Y641" s="30">
        <v>20.86</v>
      </c>
      <c r="Z641" s="7"/>
      <c r="AA641" s="30">
        <v>0.91</v>
      </c>
      <c r="AB641" s="7"/>
      <c r="AC641" s="30">
        <v>0.23</v>
      </c>
      <c r="AD641" s="7"/>
      <c r="AE641" s="30">
        <v>4.5</v>
      </c>
      <c r="AF641" s="7"/>
      <c r="AG641" s="30">
        <v>0</v>
      </c>
      <c r="AI641" s="32">
        <v>26.5</v>
      </c>
      <c r="AK641" s="7" t="str">
        <f t="shared" si="9"/>
        <v>No</v>
      </c>
    </row>
    <row r="642" spans="1:37">
      <c r="A642" s="7" t="s">
        <v>1116</v>
      </c>
      <c r="B642" s="7" t="s">
        <v>1117</v>
      </c>
      <c r="C642" s="7" t="s">
        <v>60</v>
      </c>
      <c r="D642" s="302">
        <v>46</v>
      </c>
      <c r="E642" s="297">
        <v>46</v>
      </c>
      <c r="F642" s="7" t="s">
        <v>140</v>
      </c>
      <c r="G642" s="7" t="s">
        <v>137</v>
      </c>
      <c r="H642" s="8">
        <v>1849898</v>
      </c>
      <c r="I642" s="8">
        <v>18</v>
      </c>
      <c r="J642" s="7" t="s">
        <v>9</v>
      </c>
      <c r="K642" s="7" t="s">
        <v>138</v>
      </c>
      <c r="L642" s="8">
        <v>6</v>
      </c>
      <c r="M642" s="8">
        <v>9239</v>
      </c>
      <c r="N642" s="7"/>
      <c r="O642" s="8">
        <v>1852</v>
      </c>
      <c r="P642" s="7"/>
      <c r="Q642" s="8">
        <v>95</v>
      </c>
      <c r="R642" s="7"/>
      <c r="S642" s="8">
        <v>2063</v>
      </c>
      <c r="T642" s="7"/>
      <c r="U642" s="8">
        <v>384</v>
      </c>
      <c r="V642" s="7"/>
      <c r="W642" s="33">
        <v>13633</v>
      </c>
      <c r="X642" s="7"/>
      <c r="Y642" s="30">
        <v>5</v>
      </c>
      <c r="Z642" s="7"/>
      <c r="AA642" s="30">
        <v>1.2</v>
      </c>
      <c r="AB642" s="7"/>
      <c r="AC642" s="30">
        <v>0.1</v>
      </c>
      <c r="AD642" s="7"/>
      <c r="AE642" s="30">
        <v>1.2</v>
      </c>
      <c r="AF642" s="7"/>
      <c r="AG642" s="30">
        <v>0.2</v>
      </c>
      <c r="AI642" s="32">
        <v>7.7</v>
      </c>
      <c r="AK642" s="7" t="str">
        <f t="shared" ref="AK642:AK700" si="10">IF(AJ642&amp;AH642&amp;AF642&amp;AD642&amp;AB642&amp;Z642&amp;X642&amp;V642&amp;T642&amp;R642&amp;P642&amp;N642&lt;&gt;"","Yes","No")</f>
        <v>No</v>
      </c>
    </row>
    <row r="643" spans="1:37">
      <c r="A643" s="7" t="s">
        <v>609</v>
      </c>
      <c r="B643" s="7" t="s">
        <v>610</v>
      </c>
      <c r="C643" s="7" t="s">
        <v>57</v>
      </c>
      <c r="D643" s="302">
        <v>5198</v>
      </c>
      <c r="E643" s="297">
        <v>50198</v>
      </c>
      <c r="F643" s="7" t="s">
        <v>140</v>
      </c>
      <c r="G643" s="7" t="s">
        <v>137</v>
      </c>
      <c r="H643" s="8">
        <v>1780673</v>
      </c>
      <c r="I643" s="8">
        <v>18</v>
      </c>
      <c r="J643" s="7" t="s">
        <v>6</v>
      </c>
      <c r="K643" s="7" t="s">
        <v>138</v>
      </c>
      <c r="L643" s="8">
        <v>5</v>
      </c>
      <c r="M643" s="8">
        <v>7583</v>
      </c>
      <c r="N643" s="7"/>
      <c r="O643" s="8">
        <v>0</v>
      </c>
      <c r="P643" s="7"/>
      <c r="Q643" s="8">
        <v>0</v>
      </c>
      <c r="R643" s="7"/>
      <c r="S643" s="8">
        <v>2746</v>
      </c>
      <c r="T643" s="7"/>
      <c r="U643" s="8">
        <v>0</v>
      </c>
      <c r="V643" s="7"/>
      <c r="W643" s="33">
        <v>10329</v>
      </c>
      <c r="X643" s="7"/>
      <c r="Y643" s="30">
        <v>4.42</v>
      </c>
      <c r="Z643" s="7"/>
      <c r="AA643" s="30">
        <v>0</v>
      </c>
      <c r="AB643" s="7"/>
      <c r="AC643" s="30">
        <v>0</v>
      </c>
      <c r="AD643" s="7"/>
      <c r="AE643" s="30">
        <v>1.84</v>
      </c>
      <c r="AF643" s="7"/>
      <c r="AG643" s="30">
        <v>0</v>
      </c>
      <c r="AI643" s="32">
        <v>6.26</v>
      </c>
      <c r="AK643" s="7" t="str">
        <f t="shared" si="10"/>
        <v>No</v>
      </c>
    </row>
    <row r="644" spans="1:37">
      <c r="A644" s="7" t="s">
        <v>1116</v>
      </c>
      <c r="B644" s="7" t="s">
        <v>1117</v>
      </c>
      <c r="C644" s="7" t="s">
        <v>60</v>
      </c>
      <c r="D644" s="302">
        <v>46</v>
      </c>
      <c r="E644" s="297">
        <v>46</v>
      </c>
      <c r="F644" s="7" t="s">
        <v>140</v>
      </c>
      <c r="G644" s="7" t="s">
        <v>137</v>
      </c>
      <c r="H644" s="8">
        <v>1849898</v>
      </c>
      <c r="I644" s="8">
        <v>18</v>
      </c>
      <c r="J644" s="7" t="s">
        <v>6</v>
      </c>
      <c r="K644" s="7" t="s">
        <v>138</v>
      </c>
      <c r="L644" s="8">
        <v>12</v>
      </c>
      <c r="M644" s="8">
        <v>36949</v>
      </c>
      <c r="N644" s="7"/>
      <c r="O644" s="8">
        <v>7414</v>
      </c>
      <c r="P644" s="7"/>
      <c r="Q644" s="8">
        <v>380</v>
      </c>
      <c r="R644" s="7"/>
      <c r="S644" s="8">
        <v>8253</v>
      </c>
      <c r="T644" s="7"/>
      <c r="U644" s="8">
        <v>1537</v>
      </c>
      <c r="V644" s="7"/>
      <c r="W644" s="33">
        <v>54533</v>
      </c>
      <c r="X644" s="7"/>
      <c r="Y644" s="30">
        <v>18.899999999999999</v>
      </c>
      <c r="Z644" s="7"/>
      <c r="AA644" s="30">
        <v>3.7</v>
      </c>
      <c r="AB644" s="7"/>
      <c r="AC644" s="30">
        <v>0.2</v>
      </c>
      <c r="AD644" s="7"/>
      <c r="AE644" s="30">
        <v>4.4000000000000004</v>
      </c>
      <c r="AF644" s="7"/>
      <c r="AG644" s="30">
        <v>0.8</v>
      </c>
      <c r="AI644" s="32">
        <v>28</v>
      </c>
      <c r="AK644" s="7" t="str">
        <f t="shared" si="10"/>
        <v>No</v>
      </c>
    </row>
    <row r="645" spans="1:37">
      <c r="A645" s="7" t="s">
        <v>609</v>
      </c>
      <c r="B645" s="7" t="s">
        <v>610</v>
      </c>
      <c r="C645" s="7" t="s">
        <v>57</v>
      </c>
      <c r="D645" s="302">
        <v>5198</v>
      </c>
      <c r="E645" s="297">
        <v>50198</v>
      </c>
      <c r="F645" s="7" t="s">
        <v>140</v>
      </c>
      <c r="G645" s="7" t="s">
        <v>137</v>
      </c>
      <c r="H645" s="8">
        <v>1780673</v>
      </c>
      <c r="I645" s="8">
        <v>18</v>
      </c>
      <c r="J645" s="7" t="s">
        <v>9</v>
      </c>
      <c r="K645" s="7" t="s">
        <v>138</v>
      </c>
      <c r="L645" s="8">
        <v>11</v>
      </c>
      <c r="M645" s="8">
        <v>12222</v>
      </c>
      <c r="N645" s="7"/>
      <c r="O645" s="8">
        <v>0</v>
      </c>
      <c r="P645" s="7"/>
      <c r="Q645" s="8">
        <v>0</v>
      </c>
      <c r="R645" s="7"/>
      <c r="S645" s="8">
        <v>4530</v>
      </c>
      <c r="T645" s="7"/>
      <c r="U645" s="8">
        <v>0</v>
      </c>
      <c r="V645" s="7"/>
      <c r="W645" s="33">
        <v>16752</v>
      </c>
      <c r="X645" s="7"/>
      <c r="Y645" s="30">
        <v>6.95</v>
      </c>
      <c r="Z645" s="7"/>
      <c r="AA645" s="30">
        <v>0</v>
      </c>
      <c r="AB645" s="7"/>
      <c r="AC645" s="30">
        <v>0</v>
      </c>
      <c r="AD645" s="7"/>
      <c r="AE645" s="30">
        <v>3.79</v>
      </c>
      <c r="AF645" s="7"/>
      <c r="AG645" s="30">
        <v>0</v>
      </c>
      <c r="AI645" s="32">
        <v>10.74</v>
      </c>
      <c r="AK645" s="7" t="str">
        <f t="shared" si="10"/>
        <v>No</v>
      </c>
    </row>
    <row r="646" spans="1:37">
      <c r="A646" s="7" t="s">
        <v>1118</v>
      </c>
      <c r="B646" s="7" t="s">
        <v>166</v>
      </c>
      <c r="C646" s="7" t="s">
        <v>28</v>
      </c>
      <c r="D646" s="302">
        <v>4021</v>
      </c>
      <c r="E646" s="297">
        <v>40021</v>
      </c>
      <c r="F646" s="7" t="s">
        <v>140</v>
      </c>
      <c r="G646" s="7" t="s">
        <v>137</v>
      </c>
      <c r="H646" s="8">
        <v>95779</v>
      </c>
      <c r="I646" s="8">
        <v>17</v>
      </c>
      <c r="J646" s="7" t="s">
        <v>9</v>
      </c>
      <c r="K646" s="7" t="s">
        <v>138</v>
      </c>
      <c r="L646" s="8">
        <v>5</v>
      </c>
      <c r="M646" s="8">
        <v>16668</v>
      </c>
      <c r="N646" s="7" t="s">
        <v>102</v>
      </c>
      <c r="O646" s="8">
        <v>404</v>
      </c>
      <c r="P646" s="7"/>
      <c r="Q646" s="8">
        <v>0</v>
      </c>
      <c r="R646" s="7"/>
      <c r="S646" s="8">
        <v>1690</v>
      </c>
      <c r="T646" s="7"/>
      <c r="U646" s="8">
        <v>0</v>
      </c>
      <c r="V646" s="7"/>
      <c r="W646" s="33">
        <v>18762</v>
      </c>
      <c r="X646" s="7" t="s">
        <v>102</v>
      </c>
      <c r="Y646" s="30">
        <v>8.3000000000000007</v>
      </c>
      <c r="Z646" s="7"/>
      <c r="AA646" s="30">
        <v>0.2</v>
      </c>
      <c r="AB646" s="7"/>
      <c r="AC646" s="30">
        <v>0</v>
      </c>
      <c r="AD646" s="7"/>
      <c r="AE646" s="30">
        <v>1</v>
      </c>
      <c r="AF646" s="7"/>
      <c r="AG646" s="30">
        <v>0</v>
      </c>
      <c r="AI646" s="32">
        <v>9.5</v>
      </c>
      <c r="AK646" s="7" t="str">
        <f t="shared" si="10"/>
        <v>Yes</v>
      </c>
    </row>
    <row r="647" spans="1:37">
      <c r="A647" s="7" t="s">
        <v>1119</v>
      </c>
      <c r="B647" s="7" t="s">
        <v>170</v>
      </c>
      <c r="C647" s="7" t="s">
        <v>44</v>
      </c>
      <c r="D647" s="302">
        <v>4005</v>
      </c>
      <c r="E647" s="297">
        <v>40005</v>
      </c>
      <c r="F647" s="7" t="s">
        <v>140</v>
      </c>
      <c r="G647" s="7" t="s">
        <v>137</v>
      </c>
      <c r="H647" s="8">
        <v>280648</v>
      </c>
      <c r="I647" s="8">
        <v>17</v>
      </c>
      <c r="J647" s="7" t="s">
        <v>6</v>
      </c>
      <c r="K647" s="7" t="s">
        <v>138</v>
      </c>
      <c r="L647" s="8">
        <v>17</v>
      </c>
      <c r="M647" s="8">
        <v>118285</v>
      </c>
      <c r="N647" s="7"/>
      <c r="O647" s="8">
        <v>17239</v>
      </c>
      <c r="P647" s="7"/>
      <c r="Q647" s="8">
        <v>0</v>
      </c>
      <c r="R647" s="7"/>
      <c r="S647" s="8">
        <v>2258</v>
      </c>
      <c r="T647" s="7"/>
      <c r="U647" s="8">
        <v>0</v>
      </c>
      <c r="V647" s="7"/>
      <c r="W647" s="33">
        <v>137782</v>
      </c>
      <c r="X647" s="7"/>
      <c r="Y647" s="30">
        <v>47</v>
      </c>
      <c r="Z647" s="7"/>
      <c r="AA647" s="30">
        <v>7</v>
      </c>
      <c r="AB647" s="7"/>
      <c r="AC647" s="30">
        <v>0</v>
      </c>
      <c r="AD647" s="7"/>
      <c r="AE647" s="30">
        <v>1</v>
      </c>
      <c r="AF647" s="7"/>
      <c r="AG647" s="30">
        <v>0</v>
      </c>
      <c r="AI647" s="32">
        <v>55</v>
      </c>
      <c r="AK647" s="7" t="str">
        <f t="shared" si="10"/>
        <v>No</v>
      </c>
    </row>
    <row r="648" spans="1:37">
      <c r="A648" s="7" t="s">
        <v>1118</v>
      </c>
      <c r="B648" s="7" t="s">
        <v>166</v>
      </c>
      <c r="C648" s="7" t="s">
        <v>28</v>
      </c>
      <c r="D648" s="302">
        <v>4021</v>
      </c>
      <c r="E648" s="297">
        <v>40021</v>
      </c>
      <c r="F648" s="7" t="s">
        <v>140</v>
      </c>
      <c r="G648" s="7" t="s">
        <v>137</v>
      </c>
      <c r="H648" s="8">
        <v>95779</v>
      </c>
      <c r="I648" s="8">
        <v>17</v>
      </c>
      <c r="J648" s="7" t="s">
        <v>6</v>
      </c>
      <c r="K648" s="7" t="s">
        <v>138</v>
      </c>
      <c r="L648" s="8">
        <v>12</v>
      </c>
      <c r="M648" s="8">
        <v>47581</v>
      </c>
      <c r="N648" s="7"/>
      <c r="O648" s="8">
        <v>3088</v>
      </c>
      <c r="P648" s="7"/>
      <c r="Q648" s="8">
        <v>0</v>
      </c>
      <c r="R648" s="7"/>
      <c r="S648" s="8">
        <v>10383</v>
      </c>
      <c r="T648" s="7"/>
      <c r="U648" s="8">
        <v>0</v>
      </c>
      <c r="V648" s="7"/>
      <c r="W648" s="33">
        <v>61052</v>
      </c>
      <c r="X648" s="7"/>
      <c r="Y648" s="30">
        <v>21.6</v>
      </c>
      <c r="Z648" s="7"/>
      <c r="AA648" s="30">
        <v>1.75</v>
      </c>
      <c r="AB648" s="7"/>
      <c r="AC648" s="30">
        <v>0</v>
      </c>
      <c r="AD648" s="7"/>
      <c r="AE648" s="30">
        <v>6.02</v>
      </c>
      <c r="AF648" s="7"/>
      <c r="AG648" s="30">
        <v>0</v>
      </c>
      <c r="AI648" s="32">
        <v>29.37</v>
      </c>
      <c r="AK648" s="7" t="str">
        <f t="shared" si="10"/>
        <v>No</v>
      </c>
    </row>
    <row r="649" spans="1:37">
      <c r="A649" s="7" t="s">
        <v>417</v>
      </c>
      <c r="B649" s="7" t="s">
        <v>418</v>
      </c>
      <c r="C649" s="7" t="s">
        <v>78</v>
      </c>
      <c r="D649" s="302">
        <v>3035</v>
      </c>
      <c r="E649" s="297">
        <v>30035</v>
      </c>
      <c r="F649" s="7" t="s">
        <v>142</v>
      </c>
      <c r="G649" s="7" t="s">
        <v>137</v>
      </c>
      <c r="H649" s="8">
        <v>81249</v>
      </c>
      <c r="I649" s="8">
        <v>16</v>
      </c>
      <c r="J649" s="7" t="s">
        <v>9</v>
      </c>
      <c r="K649" s="7" t="s">
        <v>138</v>
      </c>
      <c r="L649" s="8">
        <v>2</v>
      </c>
      <c r="M649" s="8">
        <v>4573</v>
      </c>
      <c r="N649" s="7"/>
      <c r="O649" s="8">
        <v>1955</v>
      </c>
      <c r="P649" s="7"/>
      <c r="Q649" s="8">
        <v>205</v>
      </c>
      <c r="R649" s="7"/>
      <c r="S649" s="8">
        <v>1464</v>
      </c>
      <c r="T649" s="7"/>
      <c r="U649" s="8">
        <v>0</v>
      </c>
      <c r="V649" s="7"/>
      <c r="W649" s="33">
        <v>8197</v>
      </c>
      <c r="X649" s="7"/>
      <c r="Y649" s="30">
        <v>2.5</v>
      </c>
      <c r="Z649" s="7"/>
      <c r="AA649" s="30">
        <v>1.3</v>
      </c>
      <c r="AB649" s="7"/>
      <c r="AC649" s="30">
        <v>0.1</v>
      </c>
      <c r="AD649" s="7"/>
      <c r="AE649" s="30">
        <v>0.8</v>
      </c>
      <c r="AF649" s="7"/>
      <c r="AG649" s="30">
        <v>0</v>
      </c>
      <c r="AI649" s="32">
        <v>4.7</v>
      </c>
      <c r="AK649" s="7" t="str">
        <f t="shared" si="10"/>
        <v>No</v>
      </c>
    </row>
    <row r="650" spans="1:37">
      <c r="A650" s="7" t="s">
        <v>417</v>
      </c>
      <c r="B650" s="7" t="s">
        <v>418</v>
      </c>
      <c r="C650" s="7" t="s">
        <v>78</v>
      </c>
      <c r="D650" s="302">
        <v>3035</v>
      </c>
      <c r="E650" s="297">
        <v>30035</v>
      </c>
      <c r="F650" s="7" t="s">
        <v>142</v>
      </c>
      <c r="G650" s="7" t="s">
        <v>137</v>
      </c>
      <c r="H650" s="8">
        <v>81249</v>
      </c>
      <c r="I650" s="8">
        <v>16</v>
      </c>
      <c r="J650" s="7" t="s">
        <v>6</v>
      </c>
      <c r="K650" s="7" t="s">
        <v>138</v>
      </c>
      <c r="L650" s="8">
        <v>14</v>
      </c>
      <c r="M650" s="8">
        <v>55521</v>
      </c>
      <c r="N650" s="7"/>
      <c r="O650" s="8">
        <v>13508</v>
      </c>
      <c r="P650" s="7"/>
      <c r="Q650" s="8">
        <v>1501</v>
      </c>
      <c r="R650" s="7"/>
      <c r="S650" s="8">
        <v>8293</v>
      </c>
      <c r="T650" s="7"/>
      <c r="U650" s="8">
        <v>0</v>
      </c>
      <c r="V650" s="7"/>
      <c r="W650" s="33">
        <v>78823</v>
      </c>
      <c r="X650" s="7"/>
      <c r="Y650" s="30">
        <v>29.5</v>
      </c>
      <c r="Z650" s="7"/>
      <c r="AA650" s="30">
        <v>6.8</v>
      </c>
      <c r="AB650" s="7"/>
      <c r="AC650" s="30">
        <v>0.8</v>
      </c>
      <c r="AD650" s="7"/>
      <c r="AE650" s="30">
        <v>4.2</v>
      </c>
      <c r="AF650" s="7"/>
      <c r="AG650" s="30">
        <v>0</v>
      </c>
      <c r="AI650" s="32">
        <v>41.3</v>
      </c>
      <c r="AK650" s="7" t="str">
        <f t="shared" si="10"/>
        <v>No</v>
      </c>
    </row>
    <row r="651" spans="1:37">
      <c r="A651" s="7" t="s">
        <v>335</v>
      </c>
      <c r="B651" s="7" t="s">
        <v>238</v>
      </c>
      <c r="C651" s="7" t="s">
        <v>67</v>
      </c>
      <c r="D651" s="302">
        <v>4057</v>
      </c>
      <c r="E651" s="297">
        <v>40057</v>
      </c>
      <c r="F651" s="7" t="s">
        <v>142</v>
      </c>
      <c r="G651" s="7" t="s">
        <v>137</v>
      </c>
      <c r="H651" s="8">
        <v>71880</v>
      </c>
      <c r="I651" s="8">
        <v>15</v>
      </c>
      <c r="J651" s="7" t="s">
        <v>6</v>
      </c>
      <c r="K651" s="7" t="s">
        <v>138</v>
      </c>
      <c r="L651" s="8">
        <v>9</v>
      </c>
      <c r="M651" s="8">
        <v>44783</v>
      </c>
      <c r="N651" s="7"/>
      <c r="O651" s="8">
        <v>8205</v>
      </c>
      <c r="P651" s="7"/>
      <c r="Q651" s="8">
        <v>0</v>
      </c>
      <c r="R651" s="7"/>
      <c r="S651" s="8">
        <v>3416</v>
      </c>
      <c r="T651" s="7"/>
      <c r="U651" s="8">
        <v>0</v>
      </c>
      <c r="V651" s="7"/>
      <c r="W651" s="33">
        <v>56404</v>
      </c>
      <c r="X651" s="7"/>
      <c r="Y651" s="30">
        <v>20.25</v>
      </c>
      <c r="Z651" s="7"/>
      <c r="AA651" s="30">
        <v>4.2</v>
      </c>
      <c r="AB651" s="7"/>
      <c r="AC651" s="30">
        <v>0</v>
      </c>
      <c r="AD651" s="7"/>
      <c r="AE651" s="30">
        <v>2.1</v>
      </c>
      <c r="AF651" s="7"/>
      <c r="AG651" s="30">
        <v>0</v>
      </c>
      <c r="AI651" s="32">
        <v>26.55</v>
      </c>
      <c r="AK651" s="7" t="str">
        <f t="shared" si="10"/>
        <v>No</v>
      </c>
    </row>
    <row r="652" spans="1:37">
      <c r="A652" s="7" t="s">
        <v>335</v>
      </c>
      <c r="B652" s="7" t="s">
        <v>238</v>
      </c>
      <c r="C652" s="7" t="s">
        <v>67</v>
      </c>
      <c r="D652" s="302">
        <v>4057</v>
      </c>
      <c r="E652" s="297">
        <v>40057</v>
      </c>
      <c r="F652" s="7" t="s">
        <v>142</v>
      </c>
      <c r="G652" s="7" t="s">
        <v>137</v>
      </c>
      <c r="H652" s="8">
        <v>71880</v>
      </c>
      <c r="I652" s="8">
        <v>15</v>
      </c>
      <c r="J652" s="7" t="s">
        <v>9</v>
      </c>
      <c r="K652" s="7" t="s">
        <v>138</v>
      </c>
      <c r="L652" s="8">
        <v>6</v>
      </c>
      <c r="M652" s="8">
        <v>15531</v>
      </c>
      <c r="N652" s="7"/>
      <c r="O652" s="8">
        <v>3517</v>
      </c>
      <c r="P652" s="7"/>
      <c r="Q652" s="8">
        <v>0</v>
      </c>
      <c r="R652" s="7"/>
      <c r="S652" s="8">
        <v>1464</v>
      </c>
      <c r="T652" s="7"/>
      <c r="U652" s="8">
        <v>0</v>
      </c>
      <c r="V652" s="7"/>
      <c r="W652" s="33">
        <v>20512</v>
      </c>
      <c r="X652" s="7"/>
      <c r="Y652" s="30">
        <v>6.75</v>
      </c>
      <c r="Z652" s="7"/>
      <c r="AA652" s="30">
        <v>1.8</v>
      </c>
      <c r="AB652" s="7"/>
      <c r="AC652" s="30">
        <v>0</v>
      </c>
      <c r="AD652" s="7"/>
      <c r="AE652" s="30">
        <v>0.9</v>
      </c>
      <c r="AF652" s="7"/>
      <c r="AG652" s="30">
        <v>0</v>
      </c>
      <c r="AI652" s="32">
        <v>9.4499999999999993</v>
      </c>
      <c r="AK652" s="7" t="str">
        <f t="shared" si="10"/>
        <v>No</v>
      </c>
    </row>
    <row r="653" spans="1:37">
      <c r="A653" s="7" t="s">
        <v>1120</v>
      </c>
      <c r="B653" s="7" t="s">
        <v>1121</v>
      </c>
      <c r="C653" s="7" t="s">
        <v>30</v>
      </c>
      <c r="D653" s="302">
        <v>5204</v>
      </c>
      <c r="E653" s="297">
        <v>50204</v>
      </c>
      <c r="F653" s="7" t="s">
        <v>142</v>
      </c>
      <c r="G653" s="7" t="s">
        <v>137</v>
      </c>
      <c r="H653" s="8">
        <v>67821</v>
      </c>
      <c r="I653" s="8">
        <v>15</v>
      </c>
      <c r="J653" s="7" t="s">
        <v>6</v>
      </c>
      <c r="K653" s="7" t="s">
        <v>138</v>
      </c>
      <c r="L653" s="8">
        <v>15</v>
      </c>
      <c r="M653" s="8">
        <v>43574</v>
      </c>
      <c r="N653" s="7"/>
      <c r="O653" s="8">
        <v>0</v>
      </c>
      <c r="P653" s="7"/>
      <c r="Q653" s="8">
        <v>0</v>
      </c>
      <c r="R653" s="7"/>
      <c r="S653" s="8">
        <v>4743</v>
      </c>
      <c r="T653" s="7"/>
      <c r="U653" s="8">
        <v>0</v>
      </c>
      <c r="V653" s="7"/>
      <c r="W653" s="33">
        <v>48317</v>
      </c>
      <c r="X653" s="7"/>
      <c r="Y653" s="30">
        <v>32</v>
      </c>
      <c r="Z653" s="7"/>
      <c r="AA653" s="30">
        <v>0</v>
      </c>
      <c r="AB653" s="7"/>
      <c r="AC653" s="30">
        <v>0</v>
      </c>
      <c r="AD653" s="7"/>
      <c r="AE653" s="30">
        <v>4</v>
      </c>
      <c r="AF653" s="7"/>
      <c r="AG653" s="30">
        <v>0</v>
      </c>
      <c r="AI653" s="32">
        <v>36</v>
      </c>
      <c r="AK653" s="7" t="str">
        <f t="shared" si="10"/>
        <v>No</v>
      </c>
    </row>
    <row r="654" spans="1:37">
      <c r="A654" s="7" t="s">
        <v>1122</v>
      </c>
      <c r="B654" s="7" t="s">
        <v>232</v>
      </c>
      <c r="C654" s="7" t="s">
        <v>12</v>
      </c>
      <c r="D654" s="302">
        <v>9043</v>
      </c>
      <c r="E654" s="297">
        <v>90043</v>
      </c>
      <c r="F654" s="7" t="s">
        <v>140</v>
      </c>
      <c r="G654" s="7" t="s">
        <v>137</v>
      </c>
      <c r="H654" s="8">
        <v>12150996</v>
      </c>
      <c r="I654" s="8">
        <v>14</v>
      </c>
      <c r="J654" s="7" t="s">
        <v>9</v>
      </c>
      <c r="K654" s="7" t="s">
        <v>138</v>
      </c>
      <c r="L654" s="8">
        <v>4</v>
      </c>
      <c r="M654" s="8">
        <v>6770</v>
      </c>
      <c r="N654" s="7"/>
      <c r="O654" s="8">
        <v>1798</v>
      </c>
      <c r="P654" s="7"/>
      <c r="Q654" s="8">
        <v>450</v>
      </c>
      <c r="R654" s="7"/>
      <c r="S654" s="8">
        <v>200</v>
      </c>
      <c r="T654" s="7"/>
      <c r="U654" s="8">
        <v>0</v>
      </c>
      <c r="V654" s="7"/>
      <c r="W654" s="33">
        <v>9218</v>
      </c>
      <c r="X654" s="7"/>
      <c r="Y654" s="30">
        <v>4</v>
      </c>
      <c r="Z654" s="7"/>
      <c r="AA654" s="30">
        <v>1.2</v>
      </c>
      <c r="AB654" s="7"/>
      <c r="AC654" s="30">
        <v>0.23</v>
      </c>
      <c r="AD654" s="7"/>
      <c r="AE654" s="30">
        <v>0.1</v>
      </c>
      <c r="AF654" s="7"/>
      <c r="AG654" s="30">
        <v>0</v>
      </c>
      <c r="AI654" s="32">
        <v>5.53</v>
      </c>
      <c r="AK654" s="7" t="str">
        <f t="shared" si="10"/>
        <v>No</v>
      </c>
    </row>
    <row r="655" spans="1:37">
      <c r="A655" s="7" t="s">
        <v>1122</v>
      </c>
      <c r="B655" s="7" t="s">
        <v>232</v>
      </c>
      <c r="C655" s="7" t="s">
        <v>12</v>
      </c>
      <c r="D655" s="302">
        <v>9043</v>
      </c>
      <c r="E655" s="297">
        <v>90043</v>
      </c>
      <c r="F655" s="7" t="s">
        <v>140</v>
      </c>
      <c r="G655" s="7" t="s">
        <v>137</v>
      </c>
      <c r="H655" s="8">
        <v>12150996</v>
      </c>
      <c r="I655" s="8">
        <v>14</v>
      </c>
      <c r="J655" s="7" t="s">
        <v>6</v>
      </c>
      <c r="K655" s="7" t="s">
        <v>138</v>
      </c>
      <c r="L655" s="8">
        <v>10</v>
      </c>
      <c r="M655" s="8">
        <v>49780</v>
      </c>
      <c r="N655" s="7"/>
      <c r="O655" s="8">
        <v>1225</v>
      </c>
      <c r="P655" s="7"/>
      <c r="Q655" s="8">
        <v>215</v>
      </c>
      <c r="R655" s="7"/>
      <c r="S655" s="8">
        <v>450</v>
      </c>
      <c r="T655" s="7"/>
      <c r="U655" s="8">
        <v>0</v>
      </c>
      <c r="V655" s="7"/>
      <c r="W655" s="33">
        <v>51670</v>
      </c>
      <c r="X655" s="7"/>
      <c r="Y655" s="30">
        <v>23.7</v>
      </c>
      <c r="Z655" s="7"/>
      <c r="AA655" s="30">
        <v>0.6</v>
      </c>
      <c r="AB655" s="7"/>
      <c r="AC655" s="30">
        <v>0.1</v>
      </c>
      <c r="AD655" s="7"/>
      <c r="AE655" s="30">
        <v>0.2</v>
      </c>
      <c r="AF655" s="7"/>
      <c r="AG655" s="30">
        <v>0</v>
      </c>
      <c r="AI655" s="32">
        <v>24.6</v>
      </c>
      <c r="AK655" s="7" t="str">
        <f t="shared" si="10"/>
        <v>No</v>
      </c>
    </row>
    <row r="656" spans="1:37">
      <c r="A656" s="7" t="s">
        <v>392</v>
      </c>
      <c r="B656" s="7" t="s">
        <v>393</v>
      </c>
      <c r="C656" s="7" t="s">
        <v>22</v>
      </c>
      <c r="D656" s="302">
        <v>1107</v>
      </c>
      <c r="E656" s="297">
        <v>10107</v>
      </c>
      <c r="F656" s="7" t="s">
        <v>142</v>
      </c>
      <c r="G656" s="7" t="s">
        <v>137</v>
      </c>
      <c r="H656" s="8">
        <v>923311</v>
      </c>
      <c r="I656" s="8">
        <v>13</v>
      </c>
      <c r="J656" s="7" t="s">
        <v>9</v>
      </c>
      <c r="K656" s="7" t="s">
        <v>138</v>
      </c>
      <c r="L656" s="8">
        <v>7</v>
      </c>
      <c r="M656" s="8">
        <v>15385</v>
      </c>
      <c r="N656" s="7"/>
      <c r="O656" s="8">
        <v>1990</v>
      </c>
      <c r="P656" s="7"/>
      <c r="Q656" s="8">
        <v>0</v>
      </c>
      <c r="R656" s="7"/>
      <c r="S656" s="8">
        <v>4002</v>
      </c>
      <c r="T656" s="7"/>
      <c r="U656" s="8">
        <v>0</v>
      </c>
      <c r="V656" s="7"/>
      <c r="W656" s="33">
        <v>21377</v>
      </c>
      <c r="X656" s="7"/>
      <c r="Y656" s="30">
        <v>8</v>
      </c>
      <c r="Z656" s="7"/>
      <c r="AA656" s="30">
        <v>1</v>
      </c>
      <c r="AB656" s="7"/>
      <c r="AC656" s="30">
        <v>0</v>
      </c>
      <c r="AD656" s="7"/>
      <c r="AE656" s="30">
        <v>2</v>
      </c>
      <c r="AF656" s="7"/>
      <c r="AG656" s="30">
        <v>0</v>
      </c>
      <c r="AI656" s="32">
        <v>11</v>
      </c>
      <c r="AK656" s="7" t="str">
        <f t="shared" si="10"/>
        <v>No</v>
      </c>
    </row>
    <row r="657" spans="1:37">
      <c r="A657" s="7" t="s">
        <v>392</v>
      </c>
      <c r="B657" s="7" t="s">
        <v>393</v>
      </c>
      <c r="C657" s="7" t="s">
        <v>22</v>
      </c>
      <c r="D657" s="302">
        <v>1107</v>
      </c>
      <c r="E657" s="297">
        <v>10107</v>
      </c>
      <c r="F657" s="7" t="s">
        <v>142</v>
      </c>
      <c r="G657" s="7" t="s">
        <v>137</v>
      </c>
      <c r="H657" s="8">
        <v>923311</v>
      </c>
      <c r="I657" s="8">
        <v>13</v>
      </c>
      <c r="J657" s="7" t="s">
        <v>6</v>
      </c>
      <c r="K657" s="7" t="s">
        <v>138</v>
      </c>
      <c r="L657" s="8">
        <v>6</v>
      </c>
      <c r="M657" s="8">
        <v>21323</v>
      </c>
      <c r="N657" s="7"/>
      <c r="O657" s="8">
        <v>3992</v>
      </c>
      <c r="P657" s="7"/>
      <c r="Q657" s="8">
        <v>0</v>
      </c>
      <c r="R657" s="7"/>
      <c r="S657" s="8">
        <v>5560</v>
      </c>
      <c r="T657" s="7"/>
      <c r="U657" s="8">
        <v>0</v>
      </c>
      <c r="V657" s="7"/>
      <c r="W657" s="33">
        <v>30875</v>
      </c>
      <c r="X657" s="7"/>
      <c r="Y657" s="30">
        <v>11</v>
      </c>
      <c r="Z657" s="7"/>
      <c r="AA657" s="30">
        <v>2</v>
      </c>
      <c r="AB657" s="7"/>
      <c r="AC657" s="30">
        <v>0</v>
      </c>
      <c r="AD657" s="7"/>
      <c r="AE657" s="30">
        <v>3</v>
      </c>
      <c r="AF657" s="7"/>
      <c r="AG657" s="30">
        <v>0</v>
      </c>
      <c r="AI657" s="32">
        <v>16</v>
      </c>
      <c r="AK657" s="7" t="str">
        <f t="shared" si="10"/>
        <v>No</v>
      </c>
    </row>
    <row r="658" spans="1:37">
      <c r="A658" s="7" t="s">
        <v>613</v>
      </c>
      <c r="B658" s="7" t="s">
        <v>614</v>
      </c>
      <c r="C658" s="7" t="s">
        <v>57</v>
      </c>
      <c r="D658" s="302">
        <v>5199</v>
      </c>
      <c r="E658" s="297">
        <v>50199</v>
      </c>
      <c r="F658" s="7" t="s">
        <v>142</v>
      </c>
      <c r="G658" s="7" t="s">
        <v>137</v>
      </c>
      <c r="H658" s="8">
        <v>1368035</v>
      </c>
      <c r="I658" s="8">
        <v>12</v>
      </c>
      <c r="J658" s="7" t="s">
        <v>6</v>
      </c>
      <c r="K658" s="7" t="s">
        <v>138</v>
      </c>
      <c r="L658" s="8">
        <v>7</v>
      </c>
      <c r="M658" s="8">
        <v>10844</v>
      </c>
      <c r="N658" s="7"/>
      <c r="O658" s="8">
        <v>1806</v>
      </c>
      <c r="P658" s="7"/>
      <c r="Q658" s="8">
        <v>0</v>
      </c>
      <c r="R658" s="7"/>
      <c r="S658" s="8">
        <v>5190</v>
      </c>
      <c r="T658" s="7"/>
      <c r="U658" s="8">
        <v>0</v>
      </c>
      <c r="V658" s="7"/>
      <c r="W658" s="33">
        <v>17840</v>
      </c>
      <c r="X658" s="7"/>
      <c r="Y658" s="30">
        <v>6.55</v>
      </c>
      <c r="Z658" s="7"/>
      <c r="AA658" s="30">
        <v>1.02</v>
      </c>
      <c r="AB658" s="7"/>
      <c r="AC658" s="30">
        <v>0</v>
      </c>
      <c r="AD658" s="7"/>
      <c r="AE658" s="30">
        <v>3</v>
      </c>
      <c r="AF658" s="7"/>
      <c r="AG658" s="30">
        <v>0</v>
      </c>
      <c r="AI658" s="32">
        <v>10.57</v>
      </c>
      <c r="AK658" s="7" t="str">
        <f t="shared" si="10"/>
        <v>No</v>
      </c>
    </row>
    <row r="659" spans="1:37">
      <c r="A659" s="7" t="s">
        <v>613</v>
      </c>
      <c r="B659" s="7" t="s">
        <v>614</v>
      </c>
      <c r="C659" s="7" t="s">
        <v>57</v>
      </c>
      <c r="D659" s="302">
        <v>5199</v>
      </c>
      <c r="E659" s="297">
        <v>50199</v>
      </c>
      <c r="F659" s="7" t="s">
        <v>142</v>
      </c>
      <c r="G659" s="7" t="s">
        <v>137</v>
      </c>
      <c r="H659" s="8">
        <v>1368035</v>
      </c>
      <c r="I659" s="8">
        <v>12</v>
      </c>
      <c r="J659" s="7" t="s">
        <v>9</v>
      </c>
      <c r="K659" s="7" t="s">
        <v>138</v>
      </c>
      <c r="L659" s="8">
        <v>5</v>
      </c>
      <c r="M659" s="8">
        <v>10420</v>
      </c>
      <c r="N659" s="7"/>
      <c r="O659" s="8">
        <v>1735</v>
      </c>
      <c r="P659" s="7"/>
      <c r="Q659" s="8">
        <v>0</v>
      </c>
      <c r="R659" s="7"/>
      <c r="S659" s="8">
        <v>4987</v>
      </c>
      <c r="T659" s="7"/>
      <c r="U659" s="8">
        <v>0</v>
      </c>
      <c r="V659" s="7"/>
      <c r="W659" s="33">
        <v>17142</v>
      </c>
      <c r="X659" s="7"/>
      <c r="Y659" s="30">
        <v>6.45</v>
      </c>
      <c r="Z659" s="7"/>
      <c r="AA659" s="30">
        <v>0.98</v>
      </c>
      <c r="AB659" s="7"/>
      <c r="AC659" s="30">
        <v>0</v>
      </c>
      <c r="AD659" s="7"/>
      <c r="AE659" s="30">
        <v>3</v>
      </c>
      <c r="AF659" s="7"/>
      <c r="AG659" s="30">
        <v>0</v>
      </c>
      <c r="AI659" s="32">
        <v>10.43</v>
      </c>
      <c r="AK659" s="7" t="str">
        <f t="shared" si="10"/>
        <v>No</v>
      </c>
    </row>
    <row r="660" spans="1:37">
      <c r="A660" s="7" t="s">
        <v>536</v>
      </c>
      <c r="B660" s="7" t="s">
        <v>537</v>
      </c>
      <c r="C660" s="7" t="s">
        <v>22</v>
      </c>
      <c r="D660" s="302">
        <v>1042</v>
      </c>
      <c r="E660" s="297">
        <v>10042</v>
      </c>
      <c r="F660" s="7" t="s">
        <v>142</v>
      </c>
      <c r="G660" s="7" t="s">
        <v>137</v>
      </c>
      <c r="H660" s="8">
        <v>923311</v>
      </c>
      <c r="I660" s="8">
        <v>12</v>
      </c>
      <c r="J660" s="7" t="s">
        <v>9</v>
      </c>
      <c r="K660" s="7" t="s">
        <v>138</v>
      </c>
      <c r="L660" s="8">
        <v>12</v>
      </c>
      <c r="M660" s="8">
        <v>21509</v>
      </c>
      <c r="N660" s="7"/>
      <c r="O660" s="8">
        <v>1879</v>
      </c>
      <c r="P660" s="7"/>
      <c r="Q660" s="8">
        <v>0</v>
      </c>
      <c r="R660" s="7"/>
      <c r="S660" s="8">
        <v>5517</v>
      </c>
      <c r="T660" s="7"/>
      <c r="U660" s="8">
        <v>0</v>
      </c>
      <c r="V660" s="7"/>
      <c r="W660" s="33">
        <v>28905</v>
      </c>
      <c r="X660" s="7"/>
      <c r="Y660" s="30">
        <v>12</v>
      </c>
      <c r="Z660" s="7"/>
      <c r="AA660" s="30">
        <v>1</v>
      </c>
      <c r="AB660" s="7"/>
      <c r="AC660" s="30">
        <v>0</v>
      </c>
      <c r="AD660" s="7"/>
      <c r="AE660" s="30">
        <v>3</v>
      </c>
      <c r="AF660" s="7"/>
      <c r="AG660" s="30">
        <v>0</v>
      </c>
      <c r="AI660" s="32">
        <v>16</v>
      </c>
      <c r="AK660" s="7" t="str">
        <f t="shared" si="10"/>
        <v>No</v>
      </c>
    </row>
    <row r="661" spans="1:37">
      <c r="A661" s="7" t="s">
        <v>55</v>
      </c>
      <c r="B661" s="7" t="s">
        <v>160</v>
      </c>
      <c r="C661" s="7" t="s">
        <v>54</v>
      </c>
      <c r="D661" s="302">
        <v>2137</v>
      </c>
      <c r="E661" s="297">
        <v>20137</v>
      </c>
      <c r="F661" s="7" t="s">
        <v>149</v>
      </c>
      <c r="G661" s="7" t="s">
        <v>137</v>
      </c>
      <c r="H661" s="8">
        <v>423566</v>
      </c>
      <c r="I661" s="8">
        <v>12</v>
      </c>
      <c r="J661" s="7" t="s">
        <v>13</v>
      </c>
      <c r="K661" s="7" t="s">
        <v>138</v>
      </c>
      <c r="L661" s="8">
        <v>12</v>
      </c>
      <c r="M661" s="8">
        <v>21077</v>
      </c>
      <c r="N661" s="7"/>
      <c r="O661" s="8">
        <v>9110</v>
      </c>
      <c r="P661" s="7"/>
      <c r="Q661" s="8">
        <v>0</v>
      </c>
      <c r="R661" s="7"/>
      <c r="S661" s="8">
        <v>5529</v>
      </c>
      <c r="T661" s="7"/>
      <c r="U661" s="8">
        <v>0</v>
      </c>
      <c r="V661" s="7"/>
      <c r="W661" s="33">
        <v>35716</v>
      </c>
      <c r="X661" s="7"/>
      <c r="Y661" s="30">
        <v>12</v>
      </c>
      <c r="Z661" s="7"/>
      <c r="AA661" s="30">
        <v>5</v>
      </c>
      <c r="AB661" s="7"/>
      <c r="AC661" s="30">
        <v>0</v>
      </c>
      <c r="AD661" s="7"/>
      <c r="AE661" s="30">
        <v>3</v>
      </c>
      <c r="AF661" s="7"/>
      <c r="AG661" s="30">
        <v>0</v>
      </c>
      <c r="AI661" s="32">
        <v>20</v>
      </c>
      <c r="AK661" s="7" t="str">
        <f t="shared" si="10"/>
        <v>No</v>
      </c>
    </row>
    <row r="662" spans="1:37">
      <c r="A662" s="7" t="s">
        <v>1123</v>
      </c>
      <c r="B662" s="7" t="s">
        <v>502</v>
      </c>
      <c r="C662" s="7" t="s">
        <v>32</v>
      </c>
      <c r="D662" s="302">
        <v>5053</v>
      </c>
      <c r="E662" s="297">
        <v>50053</v>
      </c>
      <c r="F662" s="7" t="s">
        <v>140</v>
      </c>
      <c r="G662" s="7" t="s">
        <v>137</v>
      </c>
      <c r="H662" s="8">
        <v>92742</v>
      </c>
      <c r="I662" s="8">
        <v>11</v>
      </c>
      <c r="J662" s="7" t="s">
        <v>6</v>
      </c>
      <c r="K662" s="7" t="s">
        <v>138</v>
      </c>
      <c r="L662" s="8">
        <v>8</v>
      </c>
      <c r="M662" s="8">
        <v>34799</v>
      </c>
      <c r="N662" s="7"/>
      <c r="O662" s="8">
        <v>2147</v>
      </c>
      <c r="P662" s="7"/>
      <c r="Q662" s="8">
        <v>2040</v>
      </c>
      <c r="R662" s="7"/>
      <c r="S662" s="8">
        <v>10784</v>
      </c>
      <c r="T662" s="7"/>
      <c r="U662" s="8">
        <v>0</v>
      </c>
      <c r="V662" s="7"/>
      <c r="W662" s="33">
        <v>49770</v>
      </c>
      <c r="X662" s="7"/>
      <c r="Y662" s="30">
        <v>17</v>
      </c>
      <c r="Z662" s="7"/>
      <c r="AA662" s="30">
        <v>1</v>
      </c>
      <c r="AB662" s="7"/>
      <c r="AC662" s="30">
        <v>1</v>
      </c>
      <c r="AD662" s="7"/>
      <c r="AE662" s="30">
        <v>5.7</v>
      </c>
      <c r="AF662" s="7"/>
      <c r="AG662" s="30">
        <v>0</v>
      </c>
      <c r="AI662" s="32">
        <v>24.7</v>
      </c>
      <c r="AK662" s="7" t="str">
        <f t="shared" si="10"/>
        <v>No</v>
      </c>
    </row>
    <row r="663" spans="1:37">
      <c r="A663" s="7" t="s">
        <v>1123</v>
      </c>
      <c r="B663" s="7" t="s">
        <v>502</v>
      </c>
      <c r="C663" s="7" t="s">
        <v>32</v>
      </c>
      <c r="D663" s="302">
        <v>5053</v>
      </c>
      <c r="E663" s="297">
        <v>50053</v>
      </c>
      <c r="F663" s="7" t="s">
        <v>140</v>
      </c>
      <c r="G663" s="7" t="s">
        <v>137</v>
      </c>
      <c r="H663" s="8">
        <v>92742</v>
      </c>
      <c r="I663" s="8">
        <v>11</v>
      </c>
      <c r="J663" s="7" t="s">
        <v>9</v>
      </c>
      <c r="K663" s="7" t="s">
        <v>138</v>
      </c>
      <c r="L663" s="8">
        <v>3</v>
      </c>
      <c r="M663" s="8">
        <v>8188</v>
      </c>
      <c r="N663" s="7"/>
      <c r="O663" s="8">
        <v>2040</v>
      </c>
      <c r="P663" s="7"/>
      <c r="Q663" s="8">
        <v>2047</v>
      </c>
      <c r="R663" s="7"/>
      <c r="S663" s="8">
        <v>1950</v>
      </c>
      <c r="T663" s="7"/>
      <c r="U663" s="8">
        <v>0</v>
      </c>
      <c r="V663" s="7"/>
      <c r="W663" s="33">
        <v>14225</v>
      </c>
      <c r="X663" s="7"/>
      <c r="Y663" s="30">
        <v>4</v>
      </c>
      <c r="Z663" s="7"/>
      <c r="AA663" s="30">
        <v>1</v>
      </c>
      <c r="AB663" s="7"/>
      <c r="AC663" s="30">
        <v>1</v>
      </c>
      <c r="AD663" s="7"/>
      <c r="AE663" s="30">
        <v>1.3</v>
      </c>
      <c r="AF663" s="7"/>
      <c r="AG663" s="30">
        <v>0</v>
      </c>
      <c r="AI663" s="32">
        <v>7.3</v>
      </c>
      <c r="AK663" s="7" t="str">
        <f t="shared" si="10"/>
        <v>No</v>
      </c>
    </row>
    <row r="664" spans="1:37">
      <c r="A664" s="7" t="s">
        <v>1124</v>
      </c>
      <c r="B664" s="7" t="s">
        <v>1125</v>
      </c>
      <c r="C664" s="7" t="s">
        <v>12</v>
      </c>
      <c r="D664" s="302"/>
      <c r="E664" s="297">
        <v>90299</v>
      </c>
      <c r="F664" s="7" t="s">
        <v>142</v>
      </c>
      <c r="G664" s="7" t="s">
        <v>137</v>
      </c>
      <c r="H664" s="8">
        <v>308231</v>
      </c>
      <c r="I664" s="8">
        <v>11</v>
      </c>
      <c r="J664" s="7" t="s">
        <v>31</v>
      </c>
      <c r="K664" s="7" t="s">
        <v>138</v>
      </c>
      <c r="L664" s="8">
        <v>11</v>
      </c>
      <c r="M664" s="8">
        <v>112903</v>
      </c>
      <c r="N664" s="7"/>
      <c r="O664" s="8">
        <v>45478</v>
      </c>
      <c r="P664" s="7"/>
      <c r="Q664" s="8">
        <v>43468</v>
      </c>
      <c r="R664" s="7"/>
      <c r="S664" s="8">
        <v>43318</v>
      </c>
      <c r="T664" s="7"/>
      <c r="U664" s="8">
        <v>15194</v>
      </c>
      <c r="V664" s="7"/>
      <c r="W664" s="33">
        <v>260361</v>
      </c>
      <c r="X664" s="7"/>
      <c r="Y664" s="30">
        <v>52</v>
      </c>
      <c r="Z664" s="7"/>
      <c r="AA664" s="30">
        <v>28</v>
      </c>
      <c r="AB664" s="7"/>
      <c r="AC664" s="30">
        <v>24</v>
      </c>
      <c r="AD664" s="7"/>
      <c r="AE664" s="30">
        <v>23</v>
      </c>
      <c r="AF664" s="7"/>
      <c r="AG664" s="30">
        <v>9</v>
      </c>
      <c r="AI664" s="32">
        <v>136</v>
      </c>
      <c r="AK664" s="7" t="str">
        <f t="shared" si="10"/>
        <v>No</v>
      </c>
    </row>
    <row r="665" spans="1:37">
      <c r="A665" s="7" t="s">
        <v>280</v>
      </c>
      <c r="B665" s="7" t="s">
        <v>233</v>
      </c>
      <c r="C665" s="7" t="s">
        <v>39</v>
      </c>
      <c r="D665" s="302">
        <v>5141</v>
      </c>
      <c r="E665" s="297">
        <v>50141</v>
      </c>
      <c r="F665" s="7" t="s">
        <v>142</v>
      </c>
      <c r="G665" s="7" t="s">
        <v>137</v>
      </c>
      <c r="H665" s="8">
        <v>3734090</v>
      </c>
      <c r="I665" s="8">
        <v>10</v>
      </c>
      <c r="J665" s="7" t="s">
        <v>27</v>
      </c>
      <c r="K665" s="7" t="s">
        <v>138</v>
      </c>
      <c r="L665" s="8">
        <v>10</v>
      </c>
      <c r="M665" s="8">
        <v>192365</v>
      </c>
      <c r="N665" s="7"/>
      <c r="O665" s="8">
        <v>60974</v>
      </c>
      <c r="P665" s="7"/>
      <c r="Q665" s="8">
        <v>0</v>
      </c>
      <c r="R665" s="7"/>
      <c r="S665" s="8">
        <v>32164</v>
      </c>
      <c r="T665" s="7"/>
      <c r="U665" s="8">
        <v>0</v>
      </c>
      <c r="V665" s="7"/>
      <c r="W665" s="33">
        <v>285503</v>
      </c>
      <c r="X665" s="7"/>
      <c r="Y665" s="30">
        <v>78</v>
      </c>
      <c r="Z665" s="7"/>
      <c r="AA665" s="30">
        <v>23</v>
      </c>
      <c r="AB665" s="7"/>
      <c r="AC665" s="30">
        <v>0</v>
      </c>
      <c r="AD665" s="7"/>
      <c r="AE665" s="30">
        <v>18</v>
      </c>
      <c r="AF665" s="7"/>
      <c r="AG665" s="30">
        <v>0</v>
      </c>
      <c r="AI665" s="32">
        <v>119</v>
      </c>
      <c r="AK665" s="7" t="str">
        <f t="shared" si="10"/>
        <v>No</v>
      </c>
    </row>
    <row r="666" spans="1:37">
      <c r="A666" s="7" t="s">
        <v>1126</v>
      </c>
      <c r="B666" s="7" t="s">
        <v>161</v>
      </c>
      <c r="C666" s="7" t="s">
        <v>21</v>
      </c>
      <c r="D666" s="302">
        <v>8025</v>
      </c>
      <c r="E666" s="297">
        <v>80025</v>
      </c>
      <c r="F666" s="7" t="s">
        <v>140</v>
      </c>
      <c r="G666" s="7" t="s">
        <v>137</v>
      </c>
      <c r="H666" s="8">
        <v>264465</v>
      </c>
      <c r="I666" s="8">
        <v>9</v>
      </c>
      <c r="J666" s="7" t="s">
        <v>6</v>
      </c>
      <c r="K666" s="7" t="s">
        <v>138</v>
      </c>
      <c r="L666" s="8">
        <v>4</v>
      </c>
      <c r="M666" s="8">
        <v>20950</v>
      </c>
      <c r="N666" s="7"/>
      <c r="O666" s="8">
        <v>0</v>
      </c>
      <c r="P666" s="7"/>
      <c r="Q666" s="8">
        <v>0</v>
      </c>
      <c r="R666" s="7"/>
      <c r="S666" s="8">
        <v>0</v>
      </c>
      <c r="T666" s="7"/>
      <c r="U666" s="8">
        <v>0</v>
      </c>
      <c r="V666" s="7"/>
      <c r="W666" s="33">
        <v>20950</v>
      </c>
      <c r="X666" s="7"/>
      <c r="Y666" s="30">
        <v>12</v>
      </c>
      <c r="Z666" s="7"/>
      <c r="AA666" s="30">
        <v>0</v>
      </c>
      <c r="AB666" s="7"/>
      <c r="AC666" s="30">
        <v>0</v>
      </c>
      <c r="AD666" s="7"/>
      <c r="AE666" s="30">
        <v>0</v>
      </c>
      <c r="AF666" s="7"/>
      <c r="AG666" s="30">
        <v>0</v>
      </c>
      <c r="AI666" s="32">
        <v>12</v>
      </c>
      <c r="AK666" s="7" t="str">
        <f t="shared" si="10"/>
        <v>No</v>
      </c>
    </row>
    <row r="667" spans="1:37">
      <c r="A667" s="7" t="s">
        <v>1126</v>
      </c>
      <c r="B667" s="7" t="s">
        <v>161</v>
      </c>
      <c r="C667" s="7" t="s">
        <v>21</v>
      </c>
      <c r="D667" s="302">
        <v>8025</v>
      </c>
      <c r="E667" s="297">
        <v>80025</v>
      </c>
      <c r="F667" s="7" t="s">
        <v>140</v>
      </c>
      <c r="G667" s="7" t="s">
        <v>137</v>
      </c>
      <c r="H667" s="8">
        <v>264465</v>
      </c>
      <c r="I667" s="8">
        <v>9</v>
      </c>
      <c r="J667" s="7" t="s">
        <v>9</v>
      </c>
      <c r="K667" s="7" t="s">
        <v>138</v>
      </c>
      <c r="L667" s="8">
        <v>2</v>
      </c>
      <c r="M667" s="8">
        <v>2438</v>
      </c>
      <c r="N667" s="7"/>
      <c r="O667" s="8">
        <v>0</v>
      </c>
      <c r="P667" s="7"/>
      <c r="Q667" s="8">
        <v>0</v>
      </c>
      <c r="R667" s="7"/>
      <c r="S667" s="8">
        <v>0</v>
      </c>
      <c r="T667" s="7"/>
      <c r="U667" s="8">
        <v>0</v>
      </c>
      <c r="V667" s="7"/>
      <c r="W667" s="33">
        <v>2438</v>
      </c>
      <c r="X667" s="7"/>
      <c r="Y667" s="30">
        <v>0</v>
      </c>
      <c r="Z667" s="7"/>
      <c r="AA667" s="30">
        <v>0</v>
      </c>
      <c r="AB667" s="7"/>
      <c r="AC667" s="30">
        <v>0</v>
      </c>
      <c r="AD667" s="7"/>
      <c r="AE667" s="30">
        <v>0</v>
      </c>
      <c r="AF667" s="7"/>
      <c r="AG667" s="30">
        <v>0</v>
      </c>
      <c r="AI667" s="32">
        <v>0</v>
      </c>
      <c r="AK667" s="7" t="str">
        <f t="shared" si="10"/>
        <v>No</v>
      </c>
    </row>
    <row r="668" spans="1:37">
      <c r="A668" s="7" t="s">
        <v>104</v>
      </c>
      <c r="B668" s="7" t="s">
        <v>378</v>
      </c>
      <c r="C668" s="7" t="s">
        <v>54</v>
      </c>
      <c r="D668" s="302">
        <v>2189</v>
      </c>
      <c r="E668" s="297">
        <v>20189</v>
      </c>
      <c r="F668" s="7" t="s">
        <v>149</v>
      </c>
      <c r="G668" s="7" t="s">
        <v>137</v>
      </c>
      <c r="H668" s="8">
        <v>18351295</v>
      </c>
      <c r="I668" s="8">
        <v>8</v>
      </c>
      <c r="J668" s="7" t="s">
        <v>14</v>
      </c>
      <c r="K668" s="7" t="s">
        <v>138</v>
      </c>
      <c r="L668" s="8">
        <v>8</v>
      </c>
      <c r="M668" s="8">
        <v>68453</v>
      </c>
      <c r="N668" s="7"/>
      <c r="O668" s="8">
        <v>11438</v>
      </c>
      <c r="P668" s="7"/>
      <c r="Q668" s="8">
        <v>6201</v>
      </c>
      <c r="R668" s="7"/>
      <c r="S668" s="8">
        <v>47321</v>
      </c>
      <c r="T668" s="7"/>
      <c r="U668" s="8">
        <v>0</v>
      </c>
      <c r="V668" s="7"/>
      <c r="W668" s="33">
        <v>133413</v>
      </c>
      <c r="X668" s="7"/>
      <c r="Y668" s="30">
        <v>47</v>
      </c>
      <c r="Z668" s="7"/>
      <c r="AA668" s="30">
        <v>5</v>
      </c>
      <c r="AB668" s="7"/>
      <c r="AC668" s="30">
        <v>3</v>
      </c>
      <c r="AD668" s="7"/>
      <c r="AE668" s="30">
        <v>24</v>
      </c>
      <c r="AF668" s="7"/>
      <c r="AG668" s="30">
        <v>0</v>
      </c>
      <c r="AI668" s="32">
        <v>79</v>
      </c>
      <c r="AK668" s="7" t="str">
        <f t="shared" si="10"/>
        <v>No</v>
      </c>
    </row>
    <row r="669" spans="1:37">
      <c r="A669" s="7" t="s">
        <v>1127</v>
      </c>
      <c r="B669" s="7" t="s">
        <v>234</v>
      </c>
      <c r="C669" s="7" t="s">
        <v>70</v>
      </c>
      <c r="D669" s="302">
        <v>3058</v>
      </c>
      <c r="E669" s="297">
        <v>30058</v>
      </c>
      <c r="F669" s="7" t="s">
        <v>140</v>
      </c>
      <c r="G669" s="7" t="s">
        <v>137</v>
      </c>
      <c r="H669" s="8">
        <v>4586770</v>
      </c>
      <c r="I669" s="8">
        <v>8</v>
      </c>
      <c r="J669" s="7" t="s">
        <v>6</v>
      </c>
      <c r="K669" s="7" t="s">
        <v>138</v>
      </c>
      <c r="L669" s="8">
        <v>8</v>
      </c>
      <c r="M669" s="8">
        <v>40700</v>
      </c>
      <c r="N669" s="7"/>
      <c r="O669" s="8">
        <v>4471</v>
      </c>
      <c r="P669" s="7"/>
      <c r="Q669" s="8">
        <v>0</v>
      </c>
      <c r="R669" s="7"/>
      <c r="S669" s="8">
        <v>9248</v>
      </c>
      <c r="T669" s="7"/>
      <c r="U669" s="8">
        <v>0</v>
      </c>
      <c r="V669" s="7"/>
      <c r="W669" s="33">
        <v>54419</v>
      </c>
      <c r="X669" s="7"/>
      <c r="Y669" s="30">
        <v>22.7</v>
      </c>
      <c r="Z669" s="7"/>
      <c r="AA669" s="30">
        <v>3.3</v>
      </c>
      <c r="AB669" s="7"/>
      <c r="AC669" s="30">
        <v>0</v>
      </c>
      <c r="AD669" s="7"/>
      <c r="AE669" s="30">
        <v>5.2</v>
      </c>
      <c r="AF669" s="7"/>
      <c r="AG669" s="30">
        <v>0</v>
      </c>
      <c r="AI669" s="32">
        <v>31.2</v>
      </c>
      <c r="AK669" s="7" t="str">
        <f t="shared" si="10"/>
        <v>No</v>
      </c>
    </row>
    <row r="670" spans="1:37">
      <c r="A670" s="7" t="s">
        <v>242</v>
      </c>
      <c r="B670" s="7" t="s">
        <v>243</v>
      </c>
      <c r="C670" s="7" t="s">
        <v>54</v>
      </c>
      <c r="D670" s="302">
        <v>2006</v>
      </c>
      <c r="E670" s="297">
        <v>20006</v>
      </c>
      <c r="F670" s="7" t="s">
        <v>140</v>
      </c>
      <c r="G670" s="7" t="s">
        <v>137</v>
      </c>
      <c r="H670" s="8">
        <v>18351295</v>
      </c>
      <c r="I670" s="8">
        <v>8</v>
      </c>
      <c r="J670" s="7" t="s">
        <v>6</v>
      </c>
      <c r="K670" s="7" t="s">
        <v>138</v>
      </c>
      <c r="L670" s="8">
        <v>5</v>
      </c>
      <c r="M670" s="8">
        <v>25934</v>
      </c>
      <c r="N670" s="7"/>
      <c r="O670" s="8">
        <v>6015</v>
      </c>
      <c r="P670" s="7"/>
      <c r="Q670" s="8">
        <v>2050</v>
      </c>
      <c r="R670" s="7"/>
      <c r="S670" s="8">
        <v>2508</v>
      </c>
      <c r="T670" s="7"/>
      <c r="U670" s="8">
        <v>0</v>
      </c>
      <c r="V670" s="7"/>
      <c r="W670" s="33">
        <v>36507</v>
      </c>
      <c r="X670" s="7"/>
      <c r="Y670" s="30">
        <v>13.5</v>
      </c>
      <c r="Z670" s="7"/>
      <c r="AA670" s="30">
        <v>3</v>
      </c>
      <c r="AB670" s="7"/>
      <c r="AC670" s="30">
        <v>1</v>
      </c>
      <c r="AD670" s="7"/>
      <c r="AE670" s="30">
        <v>1.25</v>
      </c>
      <c r="AF670" s="7"/>
      <c r="AG670" s="30">
        <v>0</v>
      </c>
      <c r="AI670" s="32">
        <v>18.75</v>
      </c>
      <c r="AK670" s="7" t="str">
        <f t="shared" si="10"/>
        <v>No</v>
      </c>
    </row>
    <row r="671" spans="1:37">
      <c r="A671" s="7" t="s">
        <v>242</v>
      </c>
      <c r="B671" s="7" t="s">
        <v>243</v>
      </c>
      <c r="C671" s="7" t="s">
        <v>54</v>
      </c>
      <c r="D671" s="302">
        <v>2006</v>
      </c>
      <c r="E671" s="297">
        <v>20006</v>
      </c>
      <c r="F671" s="7" t="s">
        <v>140</v>
      </c>
      <c r="G671" s="7" t="s">
        <v>137</v>
      </c>
      <c r="H671" s="8">
        <v>18351295</v>
      </c>
      <c r="I671" s="8">
        <v>8</v>
      </c>
      <c r="J671" s="7" t="s">
        <v>9</v>
      </c>
      <c r="K671" s="7" t="s">
        <v>138</v>
      </c>
      <c r="L671" s="8">
        <v>3</v>
      </c>
      <c r="M671" s="8">
        <v>9106</v>
      </c>
      <c r="N671" s="7"/>
      <c r="O671" s="8">
        <v>1118</v>
      </c>
      <c r="P671" s="7"/>
      <c r="Q671" s="8">
        <v>0</v>
      </c>
      <c r="R671" s="7"/>
      <c r="S671" s="8">
        <v>3071</v>
      </c>
      <c r="T671" s="7"/>
      <c r="U671" s="8">
        <v>0</v>
      </c>
      <c r="V671" s="7"/>
      <c r="W671" s="33">
        <v>13295</v>
      </c>
      <c r="X671" s="7"/>
      <c r="Y671" s="30">
        <v>4.5</v>
      </c>
      <c r="Z671" s="7"/>
      <c r="AA671" s="30">
        <v>1</v>
      </c>
      <c r="AB671" s="7"/>
      <c r="AC671" s="30">
        <v>0</v>
      </c>
      <c r="AD671" s="7"/>
      <c r="AE671" s="30">
        <v>1.5</v>
      </c>
      <c r="AF671" s="7"/>
      <c r="AG671" s="30">
        <v>0</v>
      </c>
      <c r="AI671" s="32">
        <v>7</v>
      </c>
      <c r="AK671" s="7" t="str">
        <f t="shared" si="10"/>
        <v>No</v>
      </c>
    </row>
    <row r="672" spans="1:37">
      <c r="A672" s="7" t="s">
        <v>1128</v>
      </c>
      <c r="B672" s="7" t="s">
        <v>263</v>
      </c>
      <c r="C672" s="7" t="s">
        <v>29</v>
      </c>
      <c r="D672" s="302">
        <v>7030</v>
      </c>
      <c r="E672" s="297">
        <v>70030</v>
      </c>
      <c r="F672" s="7" t="s">
        <v>140</v>
      </c>
      <c r="G672" s="7" t="s">
        <v>137</v>
      </c>
      <c r="H672" s="8">
        <v>106621</v>
      </c>
      <c r="I672" s="8">
        <v>7</v>
      </c>
      <c r="J672" s="7" t="s">
        <v>6</v>
      </c>
      <c r="K672" s="7" t="s">
        <v>138</v>
      </c>
      <c r="L672" s="8">
        <v>7</v>
      </c>
      <c r="M672" s="8">
        <v>12433</v>
      </c>
      <c r="N672" s="7"/>
      <c r="O672" s="8">
        <v>3626</v>
      </c>
      <c r="P672" s="7"/>
      <c r="Q672" s="8">
        <v>0</v>
      </c>
      <c r="R672" s="7"/>
      <c r="S672" s="8">
        <v>1834</v>
      </c>
      <c r="T672" s="7"/>
      <c r="U672" s="8">
        <v>0</v>
      </c>
      <c r="V672" s="7"/>
      <c r="W672" s="33">
        <v>17893</v>
      </c>
      <c r="X672" s="7"/>
      <c r="Y672" s="30">
        <v>8</v>
      </c>
      <c r="Z672" s="7"/>
      <c r="AA672" s="30">
        <v>2</v>
      </c>
      <c r="AB672" s="7"/>
      <c r="AC672" s="30">
        <v>0</v>
      </c>
      <c r="AD672" s="7"/>
      <c r="AE672" s="30">
        <v>1</v>
      </c>
      <c r="AF672" s="7"/>
      <c r="AG672" s="30">
        <v>0</v>
      </c>
      <c r="AI672" s="32">
        <v>11</v>
      </c>
      <c r="AK672" s="7" t="str">
        <f t="shared" si="10"/>
        <v>No</v>
      </c>
    </row>
    <row r="673" spans="1:37">
      <c r="A673" s="7" t="s">
        <v>1129</v>
      </c>
      <c r="B673" s="7" t="s">
        <v>588</v>
      </c>
      <c r="C673" s="7" t="s">
        <v>63</v>
      </c>
      <c r="D673" s="302">
        <v>4175</v>
      </c>
      <c r="E673" s="297">
        <v>40175</v>
      </c>
      <c r="F673" s="7" t="s">
        <v>140</v>
      </c>
      <c r="G673" s="7" t="s">
        <v>137</v>
      </c>
      <c r="H673" s="8">
        <v>2148346</v>
      </c>
      <c r="I673" s="8">
        <v>7</v>
      </c>
      <c r="J673" s="7" t="s">
        <v>14</v>
      </c>
      <c r="K673" s="7" t="s">
        <v>138</v>
      </c>
      <c r="L673" s="8">
        <v>7</v>
      </c>
      <c r="M673" s="8">
        <v>219440</v>
      </c>
      <c r="N673" s="7"/>
      <c r="O673" s="8">
        <v>96720</v>
      </c>
      <c r="P673" s="7"/>
      <c r="Q673" s="8">
        <v>20980</v>
      </c>
      <c r="R673" s="7"/>
      <c r="S673" s="8">
        <v>75920</v>
      </c>
      <c r="T673" s="7"/>
      <c r="U673" s="8">
        <v>0</v>
      </c>
      <c r="V673" s="7"/>
      <c r="W673" s="33">
        <v>413060</v>
      </c>
      <c r="X673" s="7"/>
      <c r="Y673" s="30">
        <v>116</v>
      </c>
      <c r="Z673" s="7"/>
      <c r="AA673" s="30">
        <v>64</v>
      </c>
      <c r="AB673" s="7"/>
      <c r="AC673" s="30">
        <v>13</v>
      </c>
      <c r="AD673" s="7"/>
      <c r="AE673" s="30">
        <v>39</v>
      </c>
      <c r="AF673" s="7"/>
      <c r="AG673" s="30">
        <v>0</v>
      </c>
      <c r="AI673" s="32">
        <v>232</v>
      </c>
      <c r="AK673" s="7" t="str">
        <f t="shared" si="10"/>
        <v>No</v>
      </c>
    </row>
    <row r="674" spans="1:37">
      <c r="A674" s="7" t="s">
        <v>611</v>
      </c>
      <c r="B674" s="7" t="s">
        <v>612</v>
      </c>
      <c r="C674" s="7" t="s">
        <v>35</v>
      </c>
      <c r="D674" s="302">
        <v>6127</v>
      </c>
      <c r="E674" s="297">
        <v>60127</v>
      </c>
      <c r="F674" s="7" t="s">
        <v>140</v>
      </c>
      <c r="G674" s="7" t="s">
        <v>137</v>
      </c>
      <c r="H674" s="8">
        <v>899703</v>
      </c>
      <c r="I674" s="8">
        <v>6</v>
      </c>
      <c r="J674" s="7" t="s">
        <v>9</v>
      </c>
      <c r="K674" s="7" t="s">
        <v>138</v>
      </c>
      <c r="L674" s="8">
        <v>4</v>
      </c>
      <c r="M674" s="8">
        <v>9432</v>
      </c>
      <c r="N674" s="7"/>
      <c r="O674" s="8">
        <v>0</v>
      </c>
      <c r="P674" s="7"/>
      <c r="Q674" s="8">
        <v>347</v>
      </c>
      <c r="R674" s="7"/>
      <c r="S674" s="8">
        <v>3428</v>
      </c>
      <c r="T674" s="7"/>
      <c r="U674" s="8">
        <v>0</v>
      </c>
      <c r="V674" s="7"/>
      <c r="W674" s="33">
        <v>13207</v>
      </c>
      <c r="X674" s="7"/>
      <c r="Y674" s="30">
        <v>6</v>
      </c>
      <c r="Z674" s="7"/>
      <c r="AA674" s="30">
        <v>0</v>
      </c>
      <c r="AB674" s="7"/>
      <c r="AC674" s="30">
        <v>0.2</v>
      </c>
      <c r="AD674" s="7"/>
      <c r="AE674" s="30">
        <v>2</v>
      </c>
      <c r="AF674" s="7"/>
      <c r="AG674" s="30">
        <v>0</v>
      </c>
      <c r="AI674" s="32">
        <v>8.1999999999999993</v>
      </c>
      <c r="AK674" s="7" t="str">
        <f t="shared" si="10"/>
        <v>No</v>
      </c>
    </row>
    <row r="675" spans="1:37">
      <c r="A675" s="7" t="s">
        <v>611</v>
      </c>
      <c r="B675" s="7" t="s">
        <v>612</v>
      </c>
      <c r="C675" s="7" t="s">
        <v>35</v>
      </c>
      <c r="D675" s="302">
        <v>6127</v>
      </c>
      <c r="E675" s="297">
        <v>60127</v>
      </c>
      <c r="F675" s="7" t="s">
        <v>140</v>
      </c>
      <c r="G675" s="7" t="s">
        <v>137</v>
      </c>
      <c r="H675" s="8">
        <v>899703</v>
      </c>
      <c r="I675" s="8">
        <v>6</v>
      </c>
      <c r="J675" s="7" t="s">
        <v>14</v>
      </c>
      <c r="K675" s="7" t="s">
        <v>138</v>
      </c>
      <c r="L675" s="8">
        <v>2</v>
      </c>
      <c r="M675" s="8">
        <v>52403</v>
      </c>
      <c r="N675" s="7"/>
      <c r="O675" s="8">
        <v>5065</v>
      </c>
      <c r="P675" s="7"/>
      <c r="Q675" s="8">
        <v>468</v>
      </c>
      <c r="R675" s="7"/>
      <c r="S675" s="8">
        <v>6166</v>
      </c>
      <c r="T675" s="7"/>
      <c r="U675" s="8">
        <v>0</v>
      </c>
      <c r="V675" s="7"/>
      <c r="W675" s="33">
        <v>64102</v>
      </c>
      <c r="X675" s="7"/>
      <c r="Y675" s="30">
        <v>27.75</v>
      </c>
      <c r="Z675" s="7"/>
      <c r="AA675" s="30">
        <v>2</v>
      </c>
      <c r="AB675" s="7"/>
      <c r="AC675" s="30">
        <v>0.4</v>
      </c>
      <c r="AD675" s="7"/>
      <c r="AE675" s="30">
        <v>3.85</v>
      </c>
      <c r="AF675" s="7"/>
      <c r="AG675" s="30">
        <v>0</v>
      </c>
      <c r="AI675" s="32">
        <v>34</v>
      </c>
      <c r="AK675" s="7" t="str">
        <f t="shared" si="10"/>
        <v>No</v>
      </c>
    </row>
    <row r="676" spans="1:37">
      <c r="A676" s="7" t="s">
        <v>1131</v>
      </c>
      <c r="B676" s="7" t="s">
        <v>396</v>
      </c>
      <c r="C676" s="7" t="s">
        <v>43</v>
      </c>
      <c r="D676" s="302">
        <v>8107</v>
      </c>
      <c r="E676" s="297">
        <v>80107</v>
      </c>
      <c r="F676" s="7" t="s">
        <v>96</v>
      </c>
      <c r="G676" s="7" t="s">
        <v>137</v>
      </c>
      <c r="H676" s="8">
        <v>82157</v>
      </c>
      <c r="I676" s="8">
        <v>5</v>
      </c>
      <c r="J676" s="7" t="s">
        <v>6</v>
      </c>
      <c r="K676" s="7" t="s">
        <v>138</v>
      </c>
      <c r="L676" s="8">
        <v>5</v>
      </c>
      <c r="M676" s="8">
        <v>1952</v>
      </c>
      <c r="N676" s="7"/>
      <c r="O676" s="8">
        <v>1190</v>
      </c>
      <c r="P676" s="7"/>
      <c r="Q676" s="8">
        <v>105</v>
      </c>
      <c r="R676" s="7"/>
      <c r="S676" s="8">
        <v>1760</v>
      </c>
      <c r="T676" s="7"/>
      <c r="U676" s="8">
        <v>400</v>
      </c>
      <c r="V676" s="7"/>
      <c r="W676" s="33">
        <v>5407</v>
      </c>
      <c r="X676" s="7"/>
      <c r="Y676" s="30">
        <v>0.95</v>
      </c>
      <c r="Z676" s="7"/>
      <c r="AA676" s="30">
        <v>0.6</v>
      </c>
      <c r="AB676" s="7"/>
      <c r="AC676" s="30">
        <v>0.05</v>
      </c>
      <c r="AD676" s="7"/>
      <c r="AE676" s="30">
        <v>0.9</v>
      </c>
      <c r="AF676" s="7"/>
      <c r="AG676" s="30">
        <v>0.2</v>
      </c>
      <c r="AI676" s="32">
        <v>2.7</v>
      </c>
      <c r="AK676" s="7" t="str">
        <f t="shared" si="10"/>
        <v>No</v>
      </c>
    </row>
    <row r="677" spans="1:37">
      <c r="A677" s="7" t="s">
        <v>1130</v>
      </c>
      <c r="B677" s="7" t="s">
        <v>313</v>
      </c>
      <c r="C677" s="7" t="s">
        <v>11</v>
      </c>
      <c r="D677" s="302">
        <v>9140</v>
      </c>
      <c r="E677" s="297">
        <v>90140</v>
      </c>
      <c r="F677" s="7" t="s">
        <v>140</v>
      </c>
      <c r="G677" s="7" t="s">
        <v>137</v>
      </c>
      <c r="H677" s="8">
        <v>3629114</v>
      </c>
      <c r="I677" s="8">
        <v>5</v>
      </c>
      <c r="J677" s="7" t="s">
        <v>9</v>
      </c>
      <c r="K677" s="7" t="s">
        <v>138</v>
      </c>
      <c r="L677" s="8">
        <v>5</v>
      </c>
      <c r="M677" s="8">
        <v>8532</v>
      </c>
      <c r="N677" s="7"/>
      <c r="O677" s="8">
        <v>645</v>
      </c>
      <c r="P677" s="7"/>
      <c r="Q677" s="8">
        <v>498</v>
      </c>
      <c r="R677" s="7"/>
      <c r="S677" s="8">
        <v>1672</v>
      </c>
      <c r="T677" s="7"/>
      <c r="U677" s="8">
        <v>0</v>
      </c>
      <c r="V677" s="7"/>
      <c r="W677" s="33">
        <v>11347</v>
      </c>
      <c r="X677" s="7"/>
      <c r="Y677" s="30">
        <v>5</v>
      </c>
      <c r="Z677" s="7"/>
      <c r="AA677" s="30">
        <v>0.4</v>
      </c>
      <c r="AB677" s="7"/>
      <c r="AC677" s="30">
        <v>0.3</v>
      </c>
      <c r="AD677" s="7"/>
      <c r="AE677" s="30">
        <v>1</v>
      </c>
      <c r="AF677" s="7"/>
      <c r="AG677" s="30">
        <v>0</v>
      </c>
      <c r="AI677" s="32">
        <v>6.7</v>
      </c>
      <c r="AK677" s="7" t="str">
        <f t="shared" si="10"/>
        <v>No</v>
      </c>
    </row>
    <row r="678" spans="1:37">
      <c r="A678" s="7" t="s">
        <v>1132</v>
      </c>
      <c r="B678" s="7" t="s">
        <v>226</v>
      </c>
      <c r="C678" s="7" t="s">
        <v>30</v>
      </c>
      <c r="D678" s="302"/>
      <c r="E678" s="297">
        <v>50521</v>
      </c>
      <c r="F678" s="7" t="s">
        <v>149</v>
      </c>
      <c r="G678" s="7" t="s">
        <v>137</v>
      </c>
      <c r="H678" s="8">
        <v>8608208</v>
      </c>
      <c r="I678" s="8">
        <v>4</v>
      </c>
      <c r="J678" s="7" t="s">
        <v>14</v>
      </c>
      <c r="K678" s="7" t="s">
        <v>138</v>
      </c>
      <c r="L678" s="8">
        <v>4</v>
      </c>
      <c r="M678" s="8">
        <v>36366</v>
      </c>
      <c r="N678" s="7"/>
      <c r="O678" s="8">
        <v>2040</v>
      </c>
      <c r="P678" s="7" t="s">
        <v>101</v>
      </c>
      <c r="Q678" s="8">
        <v>0</v>
      </c>
      <c r="R678" s="7"/>
      <c r="S678" s="8">
        <v>2295</v>
      </c>
      <c r="T678" s="7" t="s">
        <v>101</v>
      </c>
      <c r="U678" s="8">
        <v>0</v>
      </c>
      <c r="V678" s="7"/>
      <c r="W678" s="33">
        <v>40701</v>
      </c>
      <c r="X678" s="7" t="s">
        <v>101</v>
      </c>
      <c r="Y678" s="30">
        <v>26</v>
      </c>
      <c r="Z678" s="7"/>
      <c r="AA678" s="30">
        <v>3</v>
      </c>
      <c r="AB678" s="7"/>
      <c r="AC678" s="30">
        <v>0</v>
      </c>
      <c r="AD678" s="7"/>
      <c r="AE678" s="30">
        <v>1</v>
      </c>
      <c r="AF678" s="7"/>
      <c r="AG678" s="30">
        <v>0</v>
      </c>
      <c r="AI678" s="32">
        <v>30</v>
      </c>
      <c r="AK678" s="7" t="str">
        <f t="shared" si="10"/>
        <v>Yes</v>
      </c>
    </row>
    <row r="679" spans="1:37">
      <c r="A679" s="7" t="s">
        <v>205</v>
      </c>
      <c r="B679" s="7" t="s">
        <v>206</v>
      </c>
      <c r="C679" s="7" t="s">
        <v>38</v>
      </c>
      <c r="D679" s="302">
        <v>1088</v>
      </c>
      <c r="E679" s="297">
        <v>10088</v>
      </c>
      <c r="F679" s="7" t="s">
        <v>142</v>
      </c>
      <c r="G679" s="7" t="s">
        <v>137</v>
      </c>
      <c r="H679" s="8">
        <v>203914</v>
      </c>
      <c r="I679" s="8">
        <v>4</v>
      </c>
      <c r="J679" s="7" t="s">
        <v>14</v>
      </c>
      <c r="K679" s="7" t="s">
        <v>138</v>
      </c>
      <c r="L679" s="8">
        <v>4</v>
      </c>
      <c r="M679" s="8">
        <v>98259</v>
      </c>
      <c r="N679" s="7"/>
      <c r="O679" s="8">
        <v>6344</v>
      </c>
      <c r="P679" s="7"/>
      <c r="Q679" s="8">
        <v>705</v>
      </c>
      <c r="R679" s="7"/>
      <c r="S679" s="8">
        <v>14562</v>
      </c>
      <c r="T679" s="7"/>
      <c r="U679" s="8">
        <v>0</v>
      </c>
      <c r="V679" s="7"/>
      <c r="W679" s="33">
        <v>119870</v>
      </c>
      <c r="X679" s="7"/>
      <c r="Y679" s="30">
        <v>88</v>
      </c>
      <c r="Z679" s="7"/>
      <c r="AA679" s="30">
        <v>2.7</v>
      </c>
      <c r="AB679" s="7"/>
      <c r="AC679" s="30">
        <v>0.3</v>
      </c>
      <c r="AD679" s="7"/>
      <c r="AE679" s="30">
        <v>8</v>
      </c>
      <c r="AF679" s="7"/>
      <c r="AG679" s="30">
        <v>0</v>
      </c>
      <c r="AI679" s="32">
        <v>99</v>
      </c>
      <c r="AK679" s="7" t="str">
        <f t="shared" si="10"/>
        <v>No</v>
      </c>
    </row>
    <row r="680" spans="1:37">
      <c r="A680" s="7" t="s">
        <v>616</v>
      </c>
      <c r="B680" s="7" t="s">
        <v>273</v>
      </c>
      <c r="C680" s="7" t="s">
        <v>68</v>
      </c>
      <c r="D680" s="302">
        <v>6133</v>
      </c>
      <c r="E680" s="297">
        <v>60133</v>
      </c>
      <c r="F680" s="7" t="s">
        <v>158</v>
      </c>
      <c r="G680" s="7" t="s">
        <v>137</v>
      </c>
      <c r="H680" s="8">
        <v>5121892</v>
      </c>
      <c r="I680" s="8">
        <v>3</v>
      </c>
      <c r="J680" s="7" t="s">
        <v>10</v>
      </c>
      <c r="K680" s="7" t="s">
        <v>138</v>
      </c>
      <c r="L680" s="8">
        <v>3</v>
      </c>
      <c r="M680" s="8">
        <v>17627</v>
      </c>
      <c r="N680" s="7"/>
      <c r="O680" s="8">
        <v>6393</v>
      </c>
      <c r="P680" s="7"/>
      <c r="Q680" s="8">
        <v>336</v>
      </c>
      <c r="R680" s="7"/>
      <c r="S680" s="8">
        <v>5231</v>
      </c>
      <c r="T680" s="7"/>
      <c r="U680" s="8">
        <v>2938</v>
      </c>
      <c r="V680" s="7"/>
      <c r="W680" s="33">
        <v>32525</v>
      </c>
      <c r="X680" s="7"/>
      <c r="Y680" s="30">
        <v>9.0299999999999994</v>
      </c>
      <c r="Z680" s="7"/>
      <c r="AA680" s="30">
        <v>3.17</v>
      </c>
      <c r="AB680" s="7"/>
      <c r="AC680" s="30">
        <v>0.22</v>
      </c>
      <c r="AD680" s="7"/>
      <c r="AE680" s="30">
        <v>3</v>
      </c>
      <c r="AF680" s="7"/>
      <c r="AG680" s="30">
        <v>1.58</v>
      </c>
      <c r="AI680" s="32">
        <v>17</v>
      </c>
      <c r="AK680" s="7" t="str">
        <f t="shared" si="10"/>
        <v>No</v>
      </c>
    </row>
    <row r="681" spans="1:37">
      <c r="A681" s="7" t="s">
        <v>1133</v>
      </c>
      <c r="B681" s="7" t="s">
        <v>380</v>
      </c>
      <c r="C681" s="7" t="s">
        <v>28</v>
      </c>
      <c r="D681" s="302">
        <v>4230</v>
      </c>
      <c r="E681" s="297">
        <v>40230</v>
      </c>
      <c r="F681" s="7" t="s">
        <v>140</v>
      </c>
      <c r="G681" s="7" t="s">
        <v>137</v>
      </c>
      <c r="H681" s="8">
        <v>4515419</v>
      </c>
      <c r="I681" s="8">
        <v>3</v>
      </c>
      <c r="J681" s="7" t="s">
        <v>10</v>
      </c>
      <c r="K681" s="7" t="s">
        <v>138</v>
      </c>
      <c r="L681" s="8">
        <v>3</v>
      </c>
      <c r="M681" s="8">
        <v>52574</v>
      </c>
      <c r="N681" s="7"/>
      <c r="O681" s="8">
        <v>16896</v>
      </c>
      <c r="P681" s="7"/>
      <c r="Q681" s="8">
        <v>5411</v>
      </c>
      <c r="R681" s="7"/>
      <c r="S681" s="8">
        <v>17758</v>
      </c>
      <c r="T681" s="7"/>
      <c r="U681" s="8">
        <v>0</v>
      </c>
      <c r="V681" s="7"/>
      <c r="W681" s="33">
        <v>92639</v>
      </c>
      <c r="X681" s="7"/>
      <c r="Y681" s="30">
        <v>22</v>
      </c>
      <c r="Z681" s="7"/>
      <c r="AA681" s="30">
        <v>10</v>
      </c>
      <c r="AB681" s="7"/>
      <c r="AC681" s="30">
        <v>5</v>
      </c>
      <c r="AD681" s="7"/>
      <c r="AE681" s="30">
        <v>10</v>
      </c>
      <c r="AF681" s="7"/>
      <c r="AG681" s="30">
        <v>0</v>
      </c>
      <c r="AI681" s="32">
        <v>47</v>
      </c>
      <c r="AK681" s="7" t="str">
        <f t="shared" si="10"/>
        <v>No</v>
      </c>
    </row>
    <row r="682" spans="1:37">
      <c r="A682" s="7" t="s">
        <v>952</v>
      </c>
      <c r="B682" s="7" t="s">
        <v>431</v>
      </c>
      <c r="C682" s="7" t="s">
        <v>26</v>
      </c>
      <c r="D682" s="302"/>
      <c r="E682" s="297">
        <v>40258</v>
      </c>
      <c r="F682" s="7" t="s">
        <v>158</v>
      </c>
      <c r="G682" s="7" t="s">
        <v>137</v>
      </c>
      <c r="H682" s="8">
        <v>2441770</v>
      </c>
      <c r="I682" s="8">
        <v>2</v>
      </c>
      <c r="J682" s="7" t="s">
        <v>6</v>
      </c>
      <c r="K682" s="7" t="s">
        <v>138</v>
      </c>
      <c r="L682" s="8">
        <v>2</v>
      </c>
      <c r="M682" s="8">
        <v>3484</v>
      </c>
      <c r="N682" s="7"/>
      <c r="O682" s="8">
        <v>0</v>
      </c>
      <c r="P682" s="7"/>
      <c r="Q682" s="8">
        <v>0</v>
      </c>
      <c r="R682" s="7"/>
      <c r="S682" s="8">
        <v>1706</v>
      </c>
      <c r="T682" s="7"/>
      <c r="U682" s="8">
        <v>0</v>
      </c>
      <c r="V682" s="7"/>
      <c r="W682" s="33">
        <v>5190</v>
      </c>
      <c r="X682" s="7"/>
      <c r="Y682" s="30">
        <v>2</v>
      </c>
      <c r="Z682" s="7"/>
      <c r="AA682" s="30">
        <v>0</v>
      </c>
      <c r="AB682" s="7"/>
      <c r="AC682" s="30">
        <v>0</v>
      </c>
      <c r="AD682" s="7"/>
      <c r="AE682" s="30">
        <v>1</v>
      </c>
      <c r="AF682" s="7"/>
      <c r="AG682" s="30">
        <v>0</v>
      </c>
      <c r="AI682" s="32">
        <v>3</v>
      </c>
      <c r="AK682" s="7" t="str">
        <f t="shared" si="10"/>
        <v>No</v>
      </c>
    </row>
    <row r="683" spans="1:37">
      <c r="A683" s="7"/>
      <c r="B683" s="7"/>
      <c r="C683" s="7"/>
      <c r="D683" s="302"/>
      <c r="E683" s="297"/>
      <c r="F683" s="7"/>
      <c r="G683" s="7"/>
      <c r="H683" s="8"/>
      <c r="I683" s="8"/>
      <c r="J683" s="7"/>
      <c r="K683" s="7"/>
      <c r="L683" s="8"/>
      <c r="M683" s="8"/>
      <c r="N683" s="7"/>
      <c r="O683" s="8"/>
      <c r="P683" s="7"/>
      <c r="Q683" s="8"/>
      <c r="R683" s="7"/>
      <c r="S683" s="8"/>
      <c r="T683" s="7"/>
      <c r="U683" s="8"/>
      <c r="V683" s="7"/>
      <c r="W683" s="33"/>
      <c r="X683" s="7"/>
      <c r="Y683" s="30"/>
      <c r="Z683" s="7"/>
      <c r="AA683" s="30"/>
      <c r="AB683" s="7"/>
      <c r="AC683" s="30"/>
      <c r="AD683" s="7"/>
      <c r="AE683" s="30"/>
      <c r="AF683" s="7"/>
      <c r="AG683" s="30"/>
      <c r="AK683" s="7" t="str">
        <f t="shared" si="10"/>
        <v>No</v>
      </c>
    </row>
    <row r="684" spans="1:37">
      <c r="A684" s="7"/>
      <c r="B684" s="7"/>
      <c r="C684" s="7"/>
      <c r="D684" s="302"/>
      <c r="E684" s="297"/>
      <c r="F684" s="7"/>
      <c r="G684" s="7"/>
      <c r="H684" s="8"/>
      <c r="I684" s="8"/>
      <c r="J684" s="7"/>
      <c r="K684" s="7"/>
      <c r="L684" s="8"/>
      <c r="M684" s="8"/>
      <c r="N684" s="7"/>
      <c r="O684" s="8"/>
      <c r="P684" s="7"/>
      <c r="Q684" s="8"/>
      <c r="R684" s="7"/>
      <c r="S684" s="8"/>
      <c r="T684" s="7"/>
      <c r="U684" s="8"/>
      <c r="V684" s="7"/>
      <c r="W684" s="33"/>
      <c r="X684" s="7"/>
      <c r="Y684" s="30"/>
      <c r="Z684" s="7"/>
      <c r="AA684" s="30"/>
      <c r="AB684" s="7"/>
      <c r="AC684" s="30"/>
      <c r="AD684" s="7"/>
      <c r="AE684" s="30"/>
      <c r="AF684" s="7"/>
      <c r="AG684" s="30"/>
      <c r="AK684" s="7" t="str">
        <f t="shared" si="10"/>
        <v>No</v>
      </c>
    </row>
    <row r="685" spans="1:37">
      <c r="A685" s="7"/>
      <c r="B685" s="7"/>
      <c r="C685" s="7"/>
      <c r="D685" s="302"/>
      <c r="E685" s="297"/>
      <c r="F685" s="7"/>
      <c r="G685" s="7"/>
      <c r="H685" s="8"/>
      <c r="I685" s="8"/>
      <c r="J685" s="7"/>
      <c r="K685" s="7"/>
      <c r="L685" s="8"/>
      <c r="M685" s="8"/>
      <c r="N685" s="7"/>
      <c r="O685" s="8"/>
      <c r="P685" s="7"/>
      <c r="Q685" s="8"/>
      <c r="R685" s="7"/>
      <c r="S685" s="8"/>
      <c r="T685" s="7"/>
      <c r="U685" s="8"/>
      <c r="V685" s="7"/>
      <c r="W685" s="33"/>
      <c r="X685" s="7"/>
      <c r="Y685" s="30"/>
      <c r="Z685" s="7"/>
      <c r="AA685" s="30"/>
      <c r="AB685" s="7"/>
      <c r="AC685" s="30"/>
      <c r="AD685" s="7"/>
      <c r="AE685" s="30"/>
      <c r="AF685" s="7"/>
      <c r="AG685" s="30"/>
      <c r="AK685" s="7" t="str">
        <f t="shared" si="10"/>
        <v>No</v>
      </c>
    </row>
    <row r="686" spans="1:37">
      <c r="A686" s="7"/>
      <c r="B686" s="7"/>
      <c r="C686" s="7"/>
      <c r="D686" s="302"/>
      <c r="E686" s="297"/>
      <c r="F686" s="7"/>
      <c r="G686" s="7"/>
      <c r="H686" s="8"/>
      <c r="I686" s="8"/>
      <c r="J686" s="7"/>
      <c r="K686" s="7"/>
      <c r="L686" s="8"/>
      <c r="M686" s="8"/>
      <c r="N686" s="7"/>
      <c r="O686" s="8"/>
      <c r="P686" s="7"/>
      <c r="Q686" s="8"/>
      <c r="R686" s="7"/>
      <c r="S686" s="8"/>
      <c r="T686" s="7"/>
      <c r="U686" s="8"/>
      <c r="V686" s="7"/>
      <c r="W686" s="33"/>
      <c r="X686" s="7"/>
      <c r="Y686" s="30"/>
      <c r="Z686" s="7"/>
      <c r="AA686" s="30"/>
      <c r="AB686" s="7"/>
      <c r="AC686" s="30"/>
      <c r="AD686" s="7"/>
      <c r="AE686" s="30"/>
      <c r="AF686" s="7"/>
      <c r="AG686" s="30"/>
      <c r="AK686" s="7" t="str">
        <f t="shared" si="10"/>
        <v>No</v>
      </c>
    </row>
    <row r="687" spans="1:37">
      <c r="A687" s="7"/>
      <c r="B687" s="7"/>
      <c r="C687" s="7"/>
      <c r="D687" s="302"/>
      <c r="E687" s="297"/>
      <c r="F687" s="7"/>
      <c r="G687" s="7"/>
      <c r="H687" s="8"/>
      <c r="I687" s="8"/>
      <c r="J687" s="7"/>
      <c r="K687" s="7"/>
      <c r="L687" s="8"/>
      <c r="M687" s="8"/>
      <c r="N687" s="7"/>
      <c r="O687" s="8"/>
      <c r="P687" s="7"/>
      <c r="Q687" s="8"/>
      <c r="R687" s="7"/>
      <c r="S687" s="8"/>
      <c r="T687" s="7"/>
      <c r="U687" s="8"/>
      <c r="V687" s="7"/>
      <c r="W687" s="33"/>
      <c r="X687" s="7"/>
      <c r="Y687" s="30"/>
      <c r="Z687" s="7"/>
      <c r="AA687" s="30"/>
      <c r="AB687" s="7"/>
      <c r="AC687" s="30"/>
      <c r="AD687" s="7"/>
      <c r="AE687" s="30"/>
      <c r="AF687" s="7"/>
      <c r="AG687" s="30"/>
      <c r="AK687" s="7" t="str">
        <f t="shared" si="10"/>
        <v>No</v>
      </c>
    </row>
    <row r="688" spans="1:37">
      <c r="A688" s="7"/>
      <c r="B688" s="7"/>
      <c r="C688" s="7"/>
      <c r="D688" s="302"/>
      <c r="E688" s="297"/>
      <c r="F688" s="7"/>
      <c r="G688" s="7"/>
      <c r="H688" s="8"/>
      <c r="I688" s="8"/>
      <c r="J688" s="7"/>
      <c r="K688" s="7"/>
      <c r="L688" s="8"/>
      <c r="M688" s="8"/>
      <c r="N688" s="7"/>
      <c r="O688" s="8"/>
      <c r="P688" s="7"/>
      <c r="Q688" s="8"/>
      <c r="R688" s="7"/>
      <c r="S688" s="8"/>
      <c r="T688" s="7"/>
      <c r="U688" s="8"/>
      <c r="V688" s="7"/>
      <c r="W688" s="33"/>
      <c r="X688" s="7"/>
      <c r="Y688" s="30"/>
      <c r="Z688" s="7"/>
      <c r="AA688" s="30"/>
      <c r="AB688" s="7"/>
      <c r="AC688" s="30"/>
      <c r="AD688" s="7"/>
      <c r="AE688" s="30"/>
      <c r="AF688" s="7"/>
      <c r="AG688" s="30"/>
      <c r="AK688" s="7" t="str">
        <f t="shared" si="10"/>
        <v>No</v>
      </c>
    </row>
    <row r="689" spans="1:37">
      <c r="A689" s="7"/>
      <c r="B689" s="7"/>
      <c r="C689" s="7"/>
      <c r="D689" s="302"/>
      <c r="E689" s="297"/>
      <c r="F689" s="7"/>
      <c r="G689" s="7"/>
      <c r="H689" s="8"/>
      <c r="I689" s="8"/>
      <c r="J689" s="7"/>
      <c r="K689" s="7"/>
      <c r="L689" s="8"/>
      <c r="M689" s="8"/>
      <c r="N689" s="7"/>
      <c r="O689" s="8"/>
      <c r="P689" s="7"/>
      <c r="Q689" s="8"/>
      <c r="R689" s="7"/>
      <c r="S689" s="8"/>
      <c r="T689" s="7"/>
      <c r="U689" s="8"/>
      <c r="V689" s="7"/>
      <c r="W689" s="33"/>
      <c r="X689" s="7"/>
      <c r="Y689" s="30"/>
      <c r="Z689" s="7"/>
      <c r="AA689" s="30"/>
      <c r="AB689" s="7"/>
      <c r="AC689" s="30"/>
      <c r="AD689" s="7"/>
      <c r="AE689" s="30"/>
      <c r="AF689" s="7"/>
      <c r="AG689" s="30"/>
      <c r="AK689" s="7" t="str">
        <f t="shared" si="10"/>
        <v>No</v>
      </c>
    </row>
    <row r="690" spans="1:37">
      <c r="A690" s="7"/>
      <c r="B690" s="7"/>
      <c r="C690" s="7"/>
      <c r="D690" s="302"/>
      <c r="E690" s="297"/>
      <c r="F690" s="7"/>
      <c r="G690" s="7"/>
      <c r="H690" s="8"/>
      <c r="I690" s="8"/>
      <c r="J690" s="7"/>
      <c r="K690" s="7"/>
      <c r="L690" s="8"/>
      <c r="M690" s="8"/>
      <c r="N690" s="7"/>
      <c r="O690" s="8"/>
      <c r="P690" s="7"/>
      <c r="Q690" s="8"/>
      <c r="R690" s="7"/>
      <c r="S690" s="8"/>
      <c r="T690" s="7"/>
      <c r="U690" s="8"/>
      <c r="V690" s="7"/>
      <c r="W690" s="33"/>
      <c r="X690" s="7"/>
      <c r="Y690" s="30"/>
      <c r="Z690" s="7"/>
      <c r="AA690" s="30"/>
      <c r="AB690" s="7"/>
      <c r="AC690" s="30"/>
      <c r="AD690" s="7"/>
      <c r="AE690" s="30"/>
      <c r="AF690" s="7"/>
      <c r="AG690" s="30"/>
      <c r="AK690" s="7" t="str">
        <f t="shared" si="10"/>
        <v>No</v>
      </c>
    </row>
    <row r="691" spans="1:37">
      <c r="A691" s="7"/>
      <c r="B691" s="7"/>
      <c r="C691" s="7"/>
      <c r="D691" s="302"/>
      <c r="E691" s="297"/>
      <c r="F691" s="7"/>
      <c r="G691" s="7"/>
      <c r="H691" s="8"/>
      <c r="I691" s="8"/>
      <c r="J691" s="7"/>
      <c r="K691" s="7"/>
      <c r="L691" s="8"/>
      <c r="M691" s="8"/>
      <c r="N691" s="7"/>
      <c r="O691" s="8"/>
      <c r="P691" s="7"/>
      <c r="Q691" s="8"/>
      <c r="R691" s="7"/>
      <c r="S691" s="8"/>
      <c r="T691" s="7"/>
      <c r="U691" s="8"/>
      <c r="V691" s="7"/>
      <c r="W691" s="33"/>
      <c r="X691" s="7"/>
      <c r="Y691" s="30"/>
      <c r="Z691" s="7"/>
      <c r="AA691" s="30"/>
      <c r="AB691" s="7"/>
      <c r="AC691" s="30"/>
      <c r="AD691" s="7"/>
      <c r="AE691" s="30"/>
      <c r="AF691" s="7"/>
      <c r="AG691" s="30"/>
      <c r="AK691" s="7" t="str">
        <f t="shared" si="10"/>
        <v>No</v>
      </c>
    </row>
    <row r="692" spans="1:37">
      <c r="A692" s="7"/>
      <c r="B692" s="7"/>
      <c r="C692" s="7"/>
      <c r="D692" s="302"/>
      <c r="E692" s="297"/>
      <c r="F692" s="7"/>
      <c r="G692" s="7"/>
      <c r="H692" s="8"/>
      <c r="I692" s="8"/>
      <c r="J692" s="7"/>
      <c r="K692" s="7"/>
      <c r="L692" s="8"/>
      <c r="M692" s="8"/>
      <c r="N692" s="7"/>
      <c r="O692" s="8"/>
      <c r="P692" s="7"/>
      <c r="Q692" s="8"/>
      <c r="R692" s="7"/>
      <c r="S692" s="8"/>
      <c r="T692" s="7"/>
      <c r="U692" s="8"/>
      <c r="V692" s="7"/>
      <c r="W692" s="33"/>
      <c r="X692" s="7"/>
      <c r="Y692" s="30"/>
      <c r="Z692" s="7"/>
      <c r="AA692" s="30"/>
      <c r="AB692" s="7"/>
      <c r="AC692" s="30"/>
      <c r="AD692" s="7"/>
      <c r="AE692" s="30"/>
      <c r="AF692" s="7"/>
      <c r="AG692" s="30"/>
      <c r="AK692" s="7" t="str">
        <f t="shared" si="10"/>
        <v>No</v>
      </c>
    </row>
    <row r="693" spans="1:37">
      <c r="A693" s="7"/>
      <c r="B693" s="7"/>
      <c r="C693" s="7"/>
      <c r="D693" s="302"/>
      <c r="E693" s="297"/>
      <c r="F693" s="7"/>
      <c r="G693" s="7"/>
      <c r="H693" s="8"/>
      <c r="I693" s="8"/>
      <c r="J693" s="7"/>
      <c r="K693" s="7"/>
      <c r="L693" s="8"/>
      <c r="M693" s="8"/>
      <c r="N693" s="7"/>
      <c r="O693" s="8"/>
      <c r="P693" s="7"/>
      <c r="Q693" s="8"/>
      <c r="R693" s="7"/>
      <c r="S693" s="8"/>
      <c r="T693" s="7"/>
      <c r="U693" s="8"/>
      <c r="V693" s="7"/>
      <c r="W693" s="33"/>
      <c r="X693" s="7"/>
      <c r="Y693" s="30"/>
      <c r="Z693" s="7"/>
      <c r="AA693" s="30"/>
      <c r="AB693" s="7"/>
      <c r="AC693" s="30"/>
      <c r="AD693" s="7"/>
      <c r="AE693" s="30"/>
      <c r="AF693" s="7"/>
      <c r="AG693" s="30"/>
      <c r="AK693" s="7" t="str">
        <f t="shared" si="10"/>
        <v>No</v>
      </c>
    </row>
    <row r="694" spans="1:37">
      <c r="A694" s="7"/>
      <c r="B694" s="7"/>
      <c r="C694" s="7"/>
      <c r="D694" s="302"/>
      <c r="E694" s="297"/>
      <c r="F694" s="7"/>
      <c r="G694" s="7"/>
      <c r="H694" s="8"/>
      <c r="I694" s="8"/>
      <c r="J694" s="7"/>
      <c r="K694" s="7"/>
      <c r="L694" s="8"/>
      <c r="M694" s="8"/>
      <c r="N694" s="7"/>
      <c r="O694" s="8"/>
      <c r="P694" s="7"/>
      <c r="Q694" s="8"/>
      <c r="R694" s="7"/>
      <c r="S694" s="8"/>
      <c r="T694" s="7"/>
      <c r="U694" s="8"/>
      <c r="V694" s="7"/>
      <c r="W694" s="33"/>
      <c r="X694" s="7"/>
      <c r="Y694" s="30"/>
      <c r="Z694" s="7"/>
      <c r="AA694" s="30"/>
      <c r="AB694" s="7"/>
      <c r="AC694" s="30"/>
      <c r="AD694" s="7"/>
      <c r="AE694" s="30"/>
      <c r="AF694" s="7"/>
      <c r="AG694" s="30"/>
      <c r="AK694" s="7" t="str">
        <f t="shared" si="10"/>
        <v>No</v>
      </c>
    </row>
    <row r="695" spans="1:37">
      <c r="A695" s="7"/>
      <c r="B695" s="7"/>
      <c r="C695" s="7"/>
      <c r="D695" s="302"/>
      <c r="E695" s="297"/>
      <c r="F695" s="7"/>
      <c r="G695" s="7"/>
      <c r="H695" s="8"/>
      <c r="I695" s="8"/>
      <c r="J695" s="7"/>
      <c r="K695" s="7"/>
      <c r="L695" s="8"/>
      <c r="M695" s="8"/>
      <c r="N695" s="7"/>
      <c r="O695" s="8"/>
      <c r="P695" s="7"/>
      <c r="Q695" s="8"/>
      <c r="R695" s="7"/>
      <c r="S695" s="8"/>
      <c r="T695" s="7"/>
      <c r="U695" s="8"/>
      <c r="V695" s="7"/>
      <c r="W695" s="33"/>
      <c r="X695" s="7"/>
      <c r="Y695" s="30"/>
      <c r="Z695" s="7"/>
      <c r="AA695" s="30"/>
      <c r="AB695" s="7"/>
      <c r="AC695" s="30"/>
      <c r="AD695" s="7"/>
      <c r="AE695" s="30"/>
      <c r="AF695" s="7"/>
      <c r="AG695" s="30"/>
      <c r="AK695" s="7" t="str">
        <f t="shared" si="10"/>
        <v>No</v>
      </c>
    </row>
    <row r="696" spans="1:37">
      <c r="A696" s="7"/>
      <c r="B696" s="7"/>
      <c r="C696" s="7"/>
      <c r="D696" s="302"/>
      <c r="E696" s="297"/>
      <c r="F696" s="7"/>
      <c r="G696" s="7"/>
      <c r="H696" s="8"/>
      <c r="I696" s="8"/>
      <c r="J696" s="7"/>
      <c r="K696" s="7"/>
      <c r="L696" s="8"/>
      <c r="M696" s="8"/>
      <c r="N696" s="7"/>
      <c r="O696" s="8"/>
      <c r="P696" s="7"/>
      <c r="Q696" s="8"/>
      <c r="R696" s="7"/>
      <c r="S696" s="8"/>
      <c r="T696" s="7"/>
      <c r="U696" s="8"/>
      <c r="V696" s="7"/>
      <c r="W696" s="33"/>
      <c r="X696" s="7"/>
      <c r="Y696" s="30"/>
      <c r="Z696" s="7"/>
      <c r="AA696" s="30"/>
      <c r="AB696" s="7"/>
      <c r="AC696" s="30"/>
      <c r="AD696" s="7"/>
      <c r="AE696" s="30"/>
      <c r="AF696" s="7"/>
      <c r="AG696" s="30"/>
      <c r="AK696" s="7" t="str">
        <f t="shared" si="10"/>
        <v>No</v>
      </c>
    </row>
    <row r="697" spans="1:37">
      <c r="A697" s="7"/>
      <c r="B697" s="7"/>
      <c r="C697" s="7"/>
      <c r="D697" s="302"/>
      <c r="E697" s="297"/>
      <c r="F697" s="7"/>
      <c r="G697" s="7"/>
      <c r="H697" s="8"/>
      <c r="I697" s="8"/>
      <c r="J697" s="7"/>
      <c r="K697" s="7"/>
      <c r="L697" s="8"/>
      <c r="M697" s="8"/>
      <c r="N697" s="7"/>
      <c r="O697" s="8"/>
      <c r="P697" s="7"/>
      <c r="Q697" s="8"/>
      <c r="R697" s="7"/>
      <c r="S697" s="8"/>
      <c r="T697" s="7"/>
      <c r="U697" s="8"/>
      <c r="V697" s="7"/>
      <c r="W697" s="33"/>
      <c r="X697" s="7"/>
      <c r="Y697" s="30"/>
      <c r="Z697" s="7"/>
      <c r="AA697" s="30"/>
      <c r="AB697" s="7"/>
      <c r="AC697" s="30"/>
      <c r="AD697" s="7"/>
      <c r="AE697" s="30"/>
      <c r="AF697" s="7"/>
      <c r="AG697" s="30"/>
      <c r="AK697" s="7" t="str">
        <f t="shared" si="10"/>
        <v>No</v>
      </c>
    </row>
    <row r="698" spans="1:37">
      <c r="A698" s="7"/>
      <c r="B698" s="7"/>
      <c r="C698" s="7"/>
      <c r="D698" s="302"/>
      <c r="E698" s="297"/>
      <c r="F698" s="7"/>
      <c r="G698" s="7"/>
      <c r="H698" s="8"/>
      <c r="I698" s="8"/>
      <c r="J698" s="7"/>
      <c r="K698" s="7"/>
      <c r="L698" s="8"/>
      <c r="M698" s="8"/>
      <c r="N698" s="7"/>
      <c r="O698" s="8"/>
      <c r="P698" s="7"/>
      <c r="Q698" s="8"/>
      <c r="R698" s="7"/>
      <c r="S698" s="8"/>
      <c r="T698" s="7"/>
      <c r="U698" s="8"/>
      <c r="V698" s="7"/>
      <c r="W698" s="33"/>
      <c r="X698" s="7"/>
      <c r="Y698" s="30"/>
      <c r="Z698" s="7"/>
      <c r="AA698" s="30"/>
      <c r="AB698" s="7"/>
      <c r="AC698" s="30"/>
      <c r="AD698" s="7"/>
      <c r="AE698" s="30"/>
      <c r="AF698" s="7"/>
      <c r="AG698" s="30"/>
      <c r="AK698" s="7" t="str">
        <f t="shared" si="10"/>
        <v>No</v>
      </c>
    </row>
    <row r="699" spans="1:37">
      <c r="A699" s="7"/>
      <c r="B699" s="7"/>
      <c r="C699" s="7"/>
      <c r="D699" s="302"/>
      <c r="E699" s="297"/>
      <c r="F699" s="7"/>
      <c r="G699" s="7"/>
      <c r="H699" s="8"/>
      <c r="I699" s="8"/>
      <c r="J699" s="7"/>
      <c r="K699" s="7"/>
      <c r="L699" s="8"/>
      <c r="M699" s="8"/>
      <c r="N699" s="7"/>
      <c r="O699" s="8"/>
      <c r="P699" s="7"/>
      <c r="Q699" s="8"/>
      <c r="R699" s="7"/>
      <c r="S699" s="8"/>
      <c r="T699" s="7"/>
      <c r="U699" s="8"/>
      <c r="V699" s="7"/>
      <c r="W699" s="33"/>
      <c r="X699" s="7"/>
      <c r="Y699" s="30"/>
      <c r="Z699" s="7"/>
      <c r="AA699" s="30"/>
      <c r="AB699" s="7"/>
      <c r="AC699" s="30"/>
      <c r="AD699" s="7"/>
      <c r="AE699" s="30"/>
      <c r="AF699" s="7"/>
      <c r="AG699" s="30"/>
      <c r="AK699" s="7" t="str">
        <f t="shared" si="10"/>
        <v>No</v>
      </c>
    </row>
    <row r="700" spans="1:37">
      <c r="A700" s="7"/>
      <c r="B700" s="7"/>
      <c r="C700" s="7"/>
      <c r="D700" s="302"/>
      <c r="E700" s="297"/>
      <c r="F700" s="7"/>
      <c r="G700" s="7"/>
      <c r="H700" s="8"/>
      <c r="I700" s="8"/>
      <c r="J700" s="7"/>
      <c r="K700" s="7"/>
      <c r="L700" s="8"/>
      <c r="M700" s="8"/>
      <c r="N700" s="7"/>
      <c r="O700" s="8"/>
      <c r="P700" s="7"/>
      <c r="Q700" s="8"/>
      <c r="R700" s="7"/>
      <c r="S700" s="8"/>
      <c r="T700" s="7"/>
      <c r="U700" s="8"/>
      <c r="V700" s="7"/>
      <c r="W700" s="33"/>
      <c r="X700" s="7"/>
      <c r="Y700" s="30"/>
      <c r="Z700" s="7"/>
      <c r="AA700" s="30"/>
      <c r="AB700" s="7"/>
      <c r="AC700" s="30"/>
      <c r="AD700" s="7"/>
      <c r="AE700" s="30"/>
      <c r="AF700" s="7"/>
      <c r="AG700" s="30"/>
      <c r="AK700" s="7" t="str">
        <f t="shared" si="10"/>
        <v>No</v>
      </c>
    </row>
  </sheetData>
  <autoFilter ref="A1:AK700">
    <sortState ref="A2:AK700">
      <sortCondition descending="1" ref="I1:I700"/>
    </sortState>
  </autoFilter>
  <conditionalFormatting sqref="AL2:XFD700 A1:XFD1">
    <cfRule type="expression" dxfId="145" priority="3">
      <formula>MOD(ROW(),2)=0</formula>
    </cfRule>
  </conditionalFormatting>
  <conditionalFormatting sqref="B363:AJ364 A365:AJ700 A2:AK2 A3:AJ362 AK3:AK700">
    <cfRule type="expression" dxfId="144" priority="2">
      <formula>MOD(ROW(),2)=0</formula>
    </cfRule>
  </conditionalFormatting>
  <conditionalFormatting sqref="A363:A364">
    <cfRule type="expression" dxfId="143" priority="1">
      <formula>MOD(ROW(),2)=0</formula>
    </cfRule>
  </conditionalFormatting>
  <pageMargins left="0.7" right="0.7" top="0.75" bottom="0.75" header="0.3" footer="0.3"/>
  <pageSetup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88" r:id="rId3" name="Drop Down 40">
              <controlPr defaultSize="0" autoLine="0" autoPict="0" macro="[0]!ThisWorkbook.DropDown40_Change" altText="This drop-down menu shows or hides columns indicating the presence of &quot;questionable&quot; data.">
                <anchor moveWithCells="1">
                  <from>
                    <xdr:col>37</xdr:col>
                    <xdr:colOff>180975</xdr:colOff>
                    <xdr:row>0</xdr:row>
                    <xdr:rowOff>266700</xdr:rowOff>
                  </from>
                  <to>
                    <xdr:col>40</xdr:col>
                    <xdr:colOff>485775</xdr:colOff>
                    <xdr:row>0</xdr:row>
                    <xdr:rowOff>523875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P700"/>
  <sheetViews>
    <sheetView workbookViewId="0">
      <pane xSplit="3" ySplit="1" topLeftCell="D2" activePane="bottomRight" state="frozen"/>
      <selection activeCell="I1" sqref="I1:L1048576"/>
      <selection pane="topRight" activeCell="I1" sqref="I1:L1048576"/>
      <selection pane="bottomLeft" activeCell="I1" sqref="I1:L1048576"/>
      <selection pane="bottomRight"/>
    </sheetView>
  </sheetViews>
  <sheetFormatPr defaultColWidth="9.140625" defaultRowHeight="11.25"/>
  <cols>
    <col min="1" max="1" width="34" style="3" customWidth="1"/>
    <col min="2" max="2" width="15.42578125" style="3" customWidth="1"/>
    <col min="3" max="3" width="7.28515625" style="38" customWidth="1"/>
    <col min="4" max="4" width="8.85546875" style="298" customWidth="1"/>
    <col min="5" max="5" width="8.85546875" style="299" customWidth="1"/>
    <col min="6" max="6" width="19.85546875" style="28" customWidth="1"/>
    <col min="7" max="7" width="14.7109375" style="28" customWidth="1"/>
    <col min="8" max="8" width="13" style="36" customWidth="1"/>
    <col min="9" max="9" width="9.28515625" style="36" customWidth="1"/>
    <col min="10" max="10" width="9.28515625" style="1" customWidth="1"/>
    <col min="11" max="11" width="9.28515625" style="2" customWidth="1"/>
    <col min="12" max="12" width="9.28515625" style="6" customWidth="1"/>
    <col min="13" max="13" width="10.42578125" style="14" customWidth="1"/>
    <col min="14" max="14" width="11.85546875" style="1" hidden="1" customWidth="1"/>
    <col min="15" max="15" width="11.42578125" style="14" customWidth="1"/>
    <col min="16" max="16" width="11.85546875" style="1" hidden="1" customWidth="1"/>
    <col min="17" max="17" width="11.42578125" style="14" customWidth="1"/>
    <col min="18" max="18" width="11.85546875" style="1" hidden="1" customWidth="1"/>
    <col min="19" max="19" width="13.140625" style="14" bestFit="1" customWidth="1"/>
    <col min="20" max="20" width="11.85546875" style="1" hidden="1" customWidth="1"/>
    <col min="21" max="21" width="11.42578125" style="14" customWidth="1"/>
    <col min="22" max="22" width="11.85546875" style="4" hidden="1" customWidth="1"/>
    <col min="23" max="23" width="10.85546875" style="10" customWidth="1"/>
    <col min="24" max="24" width="11.85546875" style="4" hidden="1" customWidth="1"/>
    <col min="25" max="25" width="10.42578125" style="31" customWidth="1"/>
    <col min="26" max="26" width="11.85546875" style="4" hidden="1" customWidth="1"/>
    <col min="27" max="27" width="11.42578125" style="31" customWidth="1"/>
    <col min="28" max="28" width="11.85546875" style="4" hidden="1" customWidth="1"/>
    <col min="29" max="29" width="11.42578125" style="31" customWidth="1"/>
    <col min="30" max="30" width="11.85546875" style="4" hidden="1" customWidth="1"/>
    <col min="31" max="31" width="13" style="20" bestFit="1" customWidth="1"/>
    <col min="32" max="32" width="12.7109375" style="4" hidden="1" customWidth="1"/>
    <col min="33" max="33" width="11.42578125" style="205" customWidth="1"/>
    <col min="34" max="34" width="11.85546875" style="34" hidden="1" customWidth="1"/>
    <col min="35" max="35" width="9.85546875" style="32" bestFit="1" customWidth="1"/>
    <col min="36" max="36" width="11.85546875" style="7" hidden="1" customWidth="1"/>
    <col min="37" max="37" width="11.5703125" style="7" hidden="1" customWidth="1"/>
    <col min="38" max="41" width="9.140625" style="7"/>
    <col min="42" max="42" width="9.140625" style="7" hidden="1" customWidth="1"/>
    <col min="43" max="16384" width="9.140625" style="7"/>
  </cols>
  <sheetData>
    <row r="1" spans="1:42" s="66" customFormat="1" ht="45">
      <c r="A1" s="66" t="s">
        <v>649</v>
      </c>
      <c r="B1" s="66" t="s">
        <v>95</v>
      </c>
      <c r="C1" s="66" t="s">
        <v>0</v>
      </c>
      <c r="D1" s="300" t="s">
        <v>942</v>
      </c>
      <c r="E1" s="301" t="s">
        <v>943</v>
      </c>
      <c r="F1" s="66" t="s">
        <v>656</v>
      </c>
      <c r="G1" s="72" t="s">
        <v>100</v>
      </c>
      <c r="H1" s="69" t="s">
        <v>106</v>
      </c>
      <c r="I1" s="69" t="s">
        <v>111</v>
      </c>
      <c r="J1" s="66" t="s">
        <v>2</v>
      </c>
      <c r="K1" s="66" t="s">
        <v>133</v>
      </c>
      <c r="L1" s="69" t="s">
        <v>112</v>
      </c>
      <c r="M1" s="286" t="s">
        <v>113</v>
      </c>
      <c r="N1" s="286" t="s">
        <v>741</v>
      </c>
      <c r="O1" s="286" t="s">
        <v>114</v>
      </c>
      <c r="P1" s="286" t="s">
        <v>742</v>
      </c>
      <c r="Q1" s="286" t="s">
        <v>115</v>
      </c>
      <c r="R1" s="286" t="s">
        <v>743</v>
      </c>
      <c r="S1" s="286" t="s">
        <v>850</v>
      </c>
      <c r="T1" s="286" t="s">
        <v>764</v>
      </c>
      <c r="U1" s="286" t="s">
        <v>117</v>
      </c>
      <c r="V1" s="286" t="s">
        <v>745</v>
      </c>
      <c r="W1" s="286" t="s">
        <v>98</v>
      </c>
      <c r="X1" s="69" t="s">
        <v>746</v>
      </c>
      <c r="Y1" s="70" t="s">
        <v>118</v>
      </c>
      <c r="Z1" s="67" t="s">
        <v>765</v>
      </c>
      <c r="AA1" s="70" t="s">
        <v>119</v>
      </c>
      <c r="AB1" s="67" t="s">
        <v>766</v>
      </c>
      <c r="AC1" s="70" t="s">
        <v>120</v>
      </c>
      <c r="AD1" s="67" t="s">
        <v>767</v>
      </c>
      <c r="AE1" s="70" t="s">
        <v>121</v>
      </c>
      <c r="AF1" s="67" t="s">
        <v>768</v>
      </c>
      <c r="AG1" s="70" t="s">
        <v>122</v>
      </c>
      <c r="AH1" s="67" t="s">
        <v>769</v>
      </c>
      <c r="AI1" s="70" t="s">
        <v>99</v>
      </c>
      <c r="AJ1" s="66" t="s">
        <v>752</v>
      </c>
      <c r="AK1" s="67" t="s">
        <v>770</v>
      </c>
      <c r="AP1" s="66">
        <f>IF(AP4=1,1,0)</f>
        <v>1</v>
      </c>
    </row>
    <row r="2" spans="1:42">
      <c r="A2" s="7" t="s">
        <v>407</v>
      </c>
      <c r="B2" s="7" t="s">
        <v>378</v>
      </c>
      <c r="C2" s="37" t="s">
        <v>54</v>
      </c>
      <c r="D2" s="296">
        <v>2008</v>
      </c>
      <c r="E2" s="297">
        <v>20008</v>
      </c>
      <c r="F2" s="27" t="s">
        <v>194</v>
      </c>
      <c r="G2" s="27" t="s">
        <v>137</v>
      </c>
      <c r="H2" s="35">
        <v>18351295</v>
      </c>
      <c r="I2" s="35">
        <v>10856</v>
      </c>
      <c r="J2" s="9" t="s">
        <v>15</v>
      </c>
      <c r="K2" s="9" t="s">
        <v>138</v>
      </c>
      <c r="L2" s="8">
        <v>5364</v>
      </c>
      <c r="M2" s="8">
        <v>2237</v>
      </c>
      <c r="N2" s="9"/>
      <c r="O2" s="8">
        <v>10164</v>
      </c>
      <c r="P2" s="9"/>
      <c r="Q2" s="8">
        <v>23738</v>
      </c>
      <c r="R2" s="9"/>
      <c r="S2" s="8">
        <v>149490</v>
      </c>
      <c r="T2" s="9"/>
      <c r="U2" s="8">
        <v>110079</v>
      </c>
      <c r="V2" s="9"/>
      <c r="W2" s="33">
        <v>295708</v>
      </c>
      <c r="X2" s="9"/>
      <c r="Y2" s="30">
        <v>2</v>
      </c>
      <c r="Z2" s="9"/>
      <c r="AA2" s="30">
        <v>10</v>
      </c>
      <c r="AB2" s="9"/>
      <c r="AC2" s="30">
        <v>24</v>
      </c>
      <c r="AD2" s="9"/>
      <c r="AE2" s="30">
        <v>130</v>
      </c>
      <c r="AF2" s="9"/>
      <c r="AG2" s="19">
        <v>92</v>
      </c>
      <c r="AI2" s="32">
        <v>258</v>
      </c>
      <c r="AK2" s="7" t="str">
        <f t="shared" ref="AK2:AK65" si="0">IF(AJ2&amp;AH2&amp;AF2&amp;AD2&amp;AB2&amp;Z2&amp;X2&amp;V2&amp;T2&amp;R2&amp;P2&amp;N2&lt;&gt;"","Yes","No")</f>
        <v>No</v>
      </c>
      <c r="AP2" s="7" t="s">
        <v>845</v>
      </c>
    </row>
    <row r="3" spans="1:42">
      <c r="A3" s="7" t="s">
        <v>407</v>
      </c>
      <c r="B3" s="7" t="s">
        <v>378</v>
      </c>
      <c r="C3" s="37" t="s">
        <v>54</v>
      </c>
      <c r="D3" s="296">
        <v>2008</v>
      </c>
      <c r="E3" s="297">
        <v>20008</v>
      </c>
      <c r="F3" s="27" t="s">
        <v>194</v>
      </c>
      <c r="G3" s="27" t="s">
        <v>137</v>
      </c>
      <c r="H3" s="35">
        <v>18351295</v>
      </c>
      <c r="I3" s="35">
        <v>10856</v>
      </c>
      <c r="J3" s="9" t="s">
        <v>13</v>
      </c>
      <c r="K3" s="9" t="s">
        <v>138</v>
      </c>
      <c r="L3" s="8">
        <v>488</v>
      </c>
      <c r="M3" s="8">
        <v>677</v>
      </c>
      <c r="N3" s="9"/>
      <c r="O3" s="8">
        <v>264</v>
      </c>
      <c r="P3" s="9"/>
      <c r="Q3" s="8">
        <v>200</v>
      </c>
      <c r="R3" s="9"/>
      <c r="S3" s="8">
        <v>6398</v>
      </c>
      <c r="T3" s="9"/>
      <c r="U3" s="8">
        <v>4919</v>
      </c>
      <c r="V3" s="9"/>
      <c r="W3" s="33">
        <v>12458</v>
      </c>
      <c r="X3" s="9"/>
      <c r="Y3" s="30">
        <v>1</v>
      </c>
      <c r="Z3" s="9"/>
      <c r="AA3" s="30">
        <v>1</v>
      </c>
      <c r="AB3" s="9"/>
      <c r="AC3" s="30">
        <v>1</v>
      </c>
      <c r="AD3" s="9"/>
      <c r="AE3" s="30">
        <v>5</v>
      </c>
      <c r="AF3" s="9"/>
      <c r="AG3" s="19">
        <v>4</v>
      </c>
      <c r="AI3" s="32">
        <v>12</v>
      </c>
      <c r="AK3" s="7" t="str">
        <f t="shared" si="0"/>
        <v>No</v>
      </c>
      <c r="AP3" s="7" t="s">
        <v>846</v>
      </c>
    </row>
    <row r="4" spans="1:42">
      <c r="A4" s="7" t="s">
        <v>407</v>
      </c>
      <c r="B4" s="7" t="s">
        <v>378</v>
      </c>
      <c r="C4" s="37" t="s">
        <v>54</v>
      </c>
      <c r="D4" s="296">
        <v>2008</v>
      </c>
      <c r="E4" s="297">
        <v>20008</v>
      </c>
      <c r="F4" s="27" t="s">
        <v>194</v>
      </c>
      <c r="G4" s="27" t="s">
        <v>137</v>
      </c>
      <c r="H4" s="35">
        <v>18351295</v>
      </c>
      <c r="I4" s="35">
        <v>10856</v>
      </c>
      <c r="J4" s="9" t="s">
        <v>6</v>
      </c>
      <c r="K4" s="9" t="s">
        <v>138</v>
      </c>
      <c r="L4" s="8">
        <v>3256</v>
      </c>
      <c r="M4" s="8">
        <v>7701</v>
      </c>
      <c r="N4" s="9"/>
      <c r="O4" s="8">
        <v>3003</v>
      </c>
      <c r="P4" s="9"/>
      <c r="Q4" s="8">
        <v>818</v>
      </c>
      <c r="R4" s="9"/>
      <c r="S4" s="8">
        <v>72760</v>
      </c>
      <c r="T4" s="9"/>
      <c r="U4" s="8">
        <v>55936</v>
      </c>
      <c r="V4" s="9"/>
      <c r="W4" s="33">
        <v>140218</v>
      </c>
      <c r="X4" s="9"/>
      <c r="Y4" s="30">
        <v>6</v>
      </c>
      <c r="Z4" s="9"/>
      <c r="AA4" s="30">
        <v>3</v>
      </c>
      <c r="AB4" s="9"/>
      <c r="AC4" s="30">
        <v>1</v>
      </c>
      <c r="AD4" s="9"/>
      <c r="AE4" s="30">
        <v>61</v>
      </c>
      <c r="AF4" s="9"/>
      <c r="AG4" s="19">
        <v>46</v>
      </c>
      <c r="AI4" s="32">
        <v>117</v>
      </c>
      <c r="AK4" s="7" t="str">
        <f t="shared" si="0"/>
        <v>No</v>
      </c>
      <c r="AP4" s="7">
        <v>1</v>
      </c>
    </row>
    <row r="5" spans="1:42">
      <c r="A5" s="7" t="s">
        <v>407</v>
      </c>
      <c r="B5" s="7" t="s">
        <v>378</v>
      </c>
      <c r="C5" s="37" t="s">
        <v>54</v>
      </c>
      <c r="D5" s="296">
        <v>2008</v>
      </c>
      <c r="E5" s="297">
        <v>20008</v>
      </c>
      <c r="F5" s="27" t="s">
        <v>194</v>
      </c>
      <c r="G5" s="27" t="s">
        <v>137</v>
      </c>
      <c r="H5" s="35">
        <v>18351295</v>
      </c>
      <c r="I5" s="35">
        <v>10856</v>
      </c>
      <c r="J5" s="9" t="s">
        <v>17</v>
      </c>
      <c r="K5" s="9" t="s">
        <v>138</v>
      </c>
      <c r="L5" s="8">
        <v>146</v>
      </c>
      <c r="M5" s="8">
        <v>304</v>
      </c>
      <c r="N5" s="9"/>
      <c r="O5" s="8">
        <v>119</v>
      </c>
      <c r="P5" s="9"/>
      <c r="Q5" s="8">
        <v>201</v>
      </c>
      <c r="R5" s="9"/>
      <c r="S5" s="8">
        <v>2871</v>
      </c>
      <c r="T5" s="9"/>
      <c r="U5" s="8">
        <v>2207</v>
      </c>
      <c r="V5" s="9"/>
      <c r="W5" s="33">
        <v>5702</v>
      </c>
      <c r="X5" s="9"/>
      <c r="Y5" s="30">
        <v>1</v>
      </c>
      <c r="Z5" s="9"/>
      <c r="AA5" s="30">
        <v>1</v>
      </c>
      <c r="AB5" s="9"/>
      <c r="AC5" s="30">
        <v>1</v>
      </c>
      <c r="AD5" s="9"/>
      <c r="AE5" s="30">
        <v>2</v>
      </c>
      <c r="AF5" s="9"/>
      <c r="AG5" s="19">
        <v>2</v>
      </c>
      <c r="AI5" s="32">
        <v>7</v>
      </c>
      <c r="AK5" s="7" t="str">
        <f t="shared" si="0"/>
        <v>No</v>
      </c>
    </row>
    <row r="6" spans="1:42">
      <c r="A6" s="7" t="s">
        <v>405</v>
      </c>
      <c r="B6" s="7" t="s">
        <v>404</v>
      </c>
      <c r="C6" s="37" t="s">
        <v>48</v>
      </c>
      <c r="D6" s="296">
        <v>2080</v>
      </c>
      <c r="E6" s="297">
        <v>20080</v>
      </c>
      <c r="F6" s="27" t="s">
        <v>317</v>
      </c>
      <c r="G6" s="27" t="s">
        <v>137</v>
      </c>
      <c r="H6" s="35">
        <v>18351295</v>
      </c>
      <c r="I6" s="35">
        <v>3873</v>
      </c>
      <c r="J6" s="9" t="s">
        <v>6</v>
      </c>
      <c r="K6" s="9" t="s">
        <v>138</v>
      </c>
      <c r="L6" s="8">
        <v>1854</v>
      </c>
      <c r="M6" s="8">
        <v>222721</v>
      </c>
      <c r="N6" s="9"/>
      <c r="O6" s="8">
        <v>0</v>
      </c>
      <c r="P6" s="9"/>
      <c r="Q6" s="8">
        <v>0</v>
      </c>
      <c r="R6" s="9"/>
      <c r="S6" s="8">
        <v>71681</v>
      </c>
      <c r="T6" s="9"/>
      <c r="U6" s="8">
        <v>0</v>
      </c>
      <c r="V6" s="9"/>
      <c r="W6" s="33">
        <v>294402</v>
      </c>
      <c r="X6" s="9"/>
      <c r="Y6" s="30">
        <v>177</v>
      </c>
      <c r="Z6" s="9"/>
      <c r="AA6" s="30">
        <v>0</v>
      </c>
      <c r="AB6" s="9"/>
      <c r="AC6" s="30">
        <v>0</v>
      </c>
      <c r="AD6" s="9"/>
      <c r="AE6" s="30">
        <v>57</v>
      </c>
      <c r="AF6" s="9"/>
      <c r="AG6" s="19">
        <v>0</v>
      </c>
      <c r="AI6" s="32">
        <v>234</v>
      </c>
      <c r="AK6" s="7" t="str">
        <f t="shared" si="0"/>
        <v>No</v>
      </c>
    </row>
    <row r="7" spans="1:42">
      <c r="A7" s="7" t="s">
        <v>405</v>
      </c>
      <c r="B7" s="7" t="s">
        <v>404</v>
      </c>
      <c r="C7" s="37" t="s">
        <v>48</v>
      </c>
      <c r="D7" s="296">
        <v>2080</v>
      </c>
      <c r="E7" s="297">
        <v>20080</v>
      </c>
      <c r="F7" s="27" t="s">
        <v>317</v>
      </c>
      <c r="G7" s="27" t="s">
        <v>137</v>
      </c>
      <c r="H7" s="35">
        <v>18351295</v>
      </c>
      <c r="I7" s="35">
        <v>3873</v>
      </c>
      <c r="J7" s="9" t="s">
        <v>16</v>
      </c>
      <c r="K7" s="9" t="s">
        <v>138</v>
      </c>
      <c r="L7" s="8">
        <v>14</v>
      </c>
      <c r="M7" s="8">
        <v>0</v>
      </c>
      <c r="N7" s="9"/>
      <c r="O7" s="8">
        <v>0</v>
      </c>
      <c r="P7" s="9"/>
      <c r="Q7" s="8">
        <v>0</v>
      </c>
      <c r="R7" s="9"/>
      <c r="S7" s="8">
        <v>0</v>
      </c>
      <c r="T7" s="9"/>
      <c r="U7" s="8">
        <v>0</v>
      </c>
      <c r="V7" s="9"/>
      <c r="W7" s="33">
        <v>0</v>
      </c>
      <c r="X7" s="9"/>
      <c r="Y7" s="30">
        <v>0</v>
      </c>
      <c r="Z7" s="9"/>
      <c r="AA7" s="30">
        <v>0</v>
      </c>
      <c r="AB7" s="9"/>
      <c r="AC7" s="30">
        <v>0</v>
      </c>
      <c r="AD7" s="9"/>
      <c r="AE7" s="30">
        <v>0</v>
      </c>
      <c r="AF7" s="9"/>
      <c r="AG7" s="19">
        <v>0</v>
      </c>
      <c r="AI7" s="32">
        <v>0</v>
      </c>
      <c r="AK7" s="7" t="str">
        <f t="shared" si="0"/>
        <v>No</v>
      </c>
    </row>
    <row r="8" spans="1:42">
      <c r="A8" s="7" t="s">
        <v>405</v>
      </c>
      <c r="B8" s="7" t="s">
        <v>404</v>
      </c>
      <c r="C8" s="37" t="s">
        <v>48</v>
      </c>
      <c r="D8" s="296">
        <v>2080</v>
      </c>
      <c r="E8" s="297">
        <v>20080</v>
      </c>
      <c r="F8" s="27" t="s">
        <v>317</v>
      </c>
      <c r="G8" s="27" t="s">
        <v>137</v>
      </c>
      <c r="H8" s="35">
        <v>18351295</v>
      </c>
      <c r="I8" s="35">
        <v>3873</v>
      </c>
      <c r="J8" s="9" t="s">
        <v>31</v>
      </c>
      <c r="K8" s="9" t="s">
        <v>138</v>
      </c>
      <c r="L8" s="8">
        <v>1185</v>
      </c>
      <c r="M8" s="8">
        <v>0</v>
      </c>
      <c r="N8" s="9"/>
      <c r="O8" s="8">
        <v>0</v>
      </c>
      <c r="P8" s="9"/>
      <c r="Q8" s="8">
        <v>0</v>
      </c>
      <c r="R8" s="9"/>
      <c r="S8" s="8">
        <v>0</v>
      </c>
      <c r="T8" s="9"/>
      <c r="U8" s="8">
        <v>0</v>
      </c>
      <c r="V8" s="9"/>
      <c r="W8" s="33">
        <v>0</v>
      </c>
      <c r="X8" s="9"/>
      <c r="Y8" s="30">
        <v>0</v>
      </c>
      <c r="Z8" s="9"/>
      <c r="AA8" s="30">
        <v>0</v>
      </c>
      <c r="AB8" s="9"/>
      <c r="AC8" s="30">
        <v>0</v>
      </c>
      <c r="AD8" s="9"/>
      <c r="AE8" s="30">
        <v>0</v>
      </c>
      <c r="AF8" s="9"/>
      <c r="AG8" s="19">
        <v>0</v>
      </c>
      <c r="AI8" s="32">
        <v>0</v>
      </c>
      <c r="AK8" s="7" t="str">
        <f t="shared" si="0"/>
        <v>No</v>
      </c>
    </row>
    <row r="9" spans="1:42">
      <c r="A9" s="7" t="s">
        <v>954</v>
      </c>
      <c r="B9" s="7" t="s">
        <v>360</v>
      </c>
      <c r="C9" s="37" t="s">
        <v>12</v>
      </c>
      <c r="D9" s="296">
        <v>9154</v>
      </c>
      <c r="E9" s="297">
        <v>90154</v>
      </c>
      <c r="F9" s="27" t="s">
        <v>142</v>
      </c>
      <c r="G9" s="27" t="s">
        <v>137</v>
      </c>
      <c r="H9" s="35">
        <v>12150996</v>
      </c>
      <c r="I9" s="35">
        <v>3458</v>
      </c>
      <c r="J9" s="9" t="s">
        <v>15</v>
      </c>
      <c r="K9" s="9" t="s">
        <v>138</v>
      </c>
      <c r="L9" s="8">
        <v>68</v>
      </c>
      <c r="M9" s="8">
        <v>0</v>
      </c>
      <c r="N9" s="9"/>
      <c r="O9" s="8">
        <v>0</v>
      </c>
      <c r="P9" s="9"/>
      <c r="Q9" s="8">
        <v>0</v>
      </c>
      <c r="R9" s="9"/>
      <c r="S9" s="8">
        <v>0</v>
      </c>
      <c r="T9" s="9"/>
      <c r="U9" s="8">
        <v>0</v>
      </c>
      <c r="V9" s="9"/>
      <c r="W9" s="33">
        <v>0</v>
      </c>
      <c r="X9" s="9"/>
      <c r="Y9" s="30">
        <v>0</v>
      </c>
      <c r="Z9" s="9"/>
      <c r="AA9" s="30">
        <v>0</v>
      </c>
      <c r="AB9" s="9"/>
      <c r="AC9" s="30">
        <v>0</v>
      </c>
      <c r="AD9" s="9"/>
      <c r="AE9" s="30">
        <v>0</v>
      </c>
      <c r="AF9" s="9"/>
      <c r="AG9" s="19">
        <v>0</v>
      </c>
      <c r="AI9" s="32">
        <v>0</v>
      </c>
      <c r="AK9" s="7" t="str">
        <f t="shared" si="0"/>
        <v>No</v>
      </c>
    </row>
    <row r="10" spans="1:42">
      <c r="A10" s="7" t="s">
        <v>954</v>
      </c>
      <c r="B10" s="7" t="s">
        <v>360</v>
      </c>
      <c r="C10" s="37" t="s">
        <v>12</v>
      </c>
      <c r="D10" s="296">
        <v>9154</v>
      </c>
      <c r="E10" s="297">
        <v>90154</v>
      </c>
      <c r="F10" s="27" t="s">
        <v>142</v>
      </c>
      <c r="G10" s="27" t="s">
        <v>137</v>
      </c>
      <c r="H10" s="35">
        <v>12150996</v>
      </c>
      <c r="I10" s="35">
        <v>3458</v>
      </c>
      <c r="J10" s="9" t="s">
        <v>17</v>
      </c>
      <c r="K10" s="9" t="s">
        <v>138</v>
      </c>
      <c r="L10" s="8">
        <v>31</v>
      </c>
      <c r="M10" s="8">
        <v>2260</v>
      </c>
      <c r="N10" s="9"/>
      <c r="O10" s="8">
        <v>0</v>
      </c>
      <c r="P10" s="9"/>
      <c r="Q10" s="8">
        <v>0</v>
      </c>
      <c r="R10" s="9"/>
      <c r="S10" s="8">
        <v>0</v>
      </c>
      <c r="T10" s="9"/>
      <c r="U10" s="8">
        <v>0</v>
      </c>
      <c r="V10" s="9"/>
      <c r="W10" s="33">
        <v>2260</v>
      </c>
      <c r="X10" s="9"/>
      <c r="Y10" s="30">
        <v>5</v>
      </c>
      <c r="Z10" s="9"/>
      <c r="AA10" s="30">
        <v>0</v>
      </c>
      <c r="AB10" s="9"/>
      <c r="AC10" s="30">
        <v>0</v>
      </c>
      <c r="AD10" s="9"/>
      <c r="AE10" s="30">
        <v>0</v>
      </c>
      <c r="AF10" s="9"/>
      <c r="AG10" s="19">
        <v>0</v>
      </c>
      <c r="AI10" s="32">
        <v>5</v>
      </c>
      <c r="AK10" s="7" t="str">
        <f t="shared" si="0"/>
        <v>No</v>
      </c>
    </row>
    <row r="11" spans="1:42">
      <c r="A11" s="7" t="s">
        <v>954</v>
      </c>
      <c r="B11" s="7" t="s">
        <v>360</v>
      </c>
      <c r="C11" s="37" t="s">
        <v>12</v>
      </c>
      <c r="D11" s="296">
        <v>9154</v>
      </c>
      <c r="E11" s="297">
        <v>90154</v>
      </c>
      <c r="F11" s="27" t="s">
        <v>142</v>
      </c>
      <c r="G11" s="27" t="s">
        <v>137</v>
      </c>
      <c r="H11" s="35">
        <v>12150996</v>
      </c>
      <c r="I11" s="35">
        <v>3458</v>
      </c>
      <c r="J11" s="9" t="s">
        <v>16</v>
      </c>
      <c r="K11" s="9" t="s">
        <v>138</v>
      </c>
      <c r="L11" s="8">
        <v>196</v>
      </c>
      <c r="M11" s="8">
        <v>1314</v>
      </c>
      <c r="N11" s="9"/>
      <c r="O11" s="8">
        <v>0</v>
      </c>
      <c r="P11" s="9"/>
      <c r="Q11" s="8">
        <v>0</v>
      </c>
      <c r="R11" s="9"/>
      <c r="S11" s="8">
        <v>2307</v>
      </c>
      <c r="T11" s="9"/>
      <c r="U11" s="8">
        <v>0</v>
      </c>
      <c r="V11" s="9"/>
      <c r="W11" s="33">
        <v>3621</v>
      </c>
      <c r="X11" s="9"/>
      <c r="Y11" s="30">
        <v>1</v>
      </c>
      <c r="Z11" s="9"/>
      <c r="AA11" s="30">
        <v>0</v>
      </c>
      <c r="AB11" s="9"/>
      <c r="AC11" s="30">
        <v>0</v>
      </c>
      <c r="AD11" s="9"/>
      <c r="AE11" s="30">
        <v>2</v>
      </c>
      <c r="AF11" s="9"/>
      <c r="AG11" s="19">
        <v>0</v>
      </c>
      <c r="AI11" s="32">
        <v>3</v>
      </c>
      <c r="AK11" s="7" t="str">
        <f t="shared" si="0"/>
        <v>No</v>
      </c>
    </row>
    <row r="12" spans="1:42">
      <c r="A12" s="7" t="s">
        <v>954</v>
      </c>
      <c r="B12" s="7" t="s">
        <v>360</v>
      </c>
      <c r="C12" s="37" t="s">
        <v>12</v>
      </c>
      <c r="D12" s="296">
        <v>9154</v>
      </c>
      <c r="E12" s="297">
        <v>90154</v>
      </c>
      <c r="F12" s="27" t="s">
        <v>142</v>
      </c>
      <c r="G12" s="27" t="s">
        <v>137</v>
      </c>
      <c r="H12" s="35">
        <v>12150996</v>
      </c>
      <c r="I12" s="35">
        <v>3458</v>
      </c>
      <c r="J12" s="9" t="s">
        <v>6</v>
      </c>
      <c r="K12" s="9" t="s">
        <v>138</v>
      </c>
      <c r="L12" s="8">
        <v>1750</v>
      </c>
      <c r="M12" s="8">
        <v>850347</v>
      </c>
      <c r="N12" s="9"/>
      <c r="O12" s="8">
        <v>0</v>
      </c>
      <c r="P12" s="9"/>
      <c r="Q12" s="8">
        <v>0</v>
      </c>
      <c r="R12" s="9"/>
      <c r="S12" s="8">
        <v>0</v>
      </c>
      <c r="T12" s="9"/>
      <c r="U12" s="8">
        <v>0</v>
      </c>
      <c r="V12" s="9"/>
      <c r="W12" s="33">
        <v>850347</v>
      </c>
      <c r="X12" s="9"/>
      <c r="Y12" s="30">
        <v>539</v>
      </c>
      <c r="Z12" s="9"/>
      <c r="AA12" s="30">
        <v>0</v>
      </c>
      <c r="AB12" s="9"/>
      <c r="AC12" s="30">
        <v>0</v>
      </c>
      <c r="AD12" s="9"/>
      <c r="AE12" s="30">
        <v>0</v>
      </c>
      <c r="AF12" s="9"/>
      <c r="AG12" s="19">
        <v>0</v>
      </c>
      <c r="AI12" s="32">
        <v>539</v>
      </c>
      <c r="AK12" s="7" t="str">
        <f t="shared" si="0"/>
        <v>No</v>
      </c>
    </row>
    <row r="13" spans="1:42">
      <c r="A13" s="7" t="s">
        <v>955</v>
      </c>
      <c r="B13" s="7" t="s">
        <v>214</v>
      </c>
      <c r="C13" s="37" t="s">
        <v>73</v>
      </c>
      <c r="D13" s="296">
        <v>1</v>
      </c>
      <c r="E13" s="297">
        <v>1</v>
      </c>
      <c r="F13" s="27" t="s">
        <v>140</v>
      </c>
      <c r="G13" s="27" t="s">
        <v>137</v>
      </c>
      <c r="H13" s="35">
        <v>3059393</v>
      </c>
      <c r="I13" s="35">
        <v>3150</v>
      </c>
      <c r="J13" s="9" t="s">
        <v>6</v>
      </c>
      <c r="K13" s="9" t="s">
        <v>138</v>
      </c>
      <c r="L13" s="8">
        <v>986</v>
      </c>
      <c r="M13" s="8">
        <v>691879</v>
      </c>
      <c r="N13" s="9"/>
      <c r="O13" s="8">
        <v>24629</v>
      </c>
      <c r="P13" s="9"/>
      <c r="Q13" s="8">
        <v>17862</v>
      </c>
      <c r="R13" s="9"/>
      <c r="S13" s="8">
        <v>39140</v>
      </c>
      <c r="T13" s="9"/>
      <c r="U13" s="8">
        <v>10324</v>
      </c>
      <c r="V13" s="9"/>
      <c r="W13" s="33">
        <v>783834</v>
      </c>
      <c r="X13" s="9"/>
      <c r="Y13" s="30">
        <v>683.82</v>
      </c>
      <c r="Z13" s="9"/>
      <c r="AA13" s="30">
        <v>22.61</v>
      </c>
      <c r="AB13" s="9"/>
      <c r="AC13" s="30">
        <v>21.04</v>
      </c>
      <c r="AD13" s="9"/>
      <c r="AE13" s="30">
        <v>24.95</v>
      </c>
      <c r="AF13" s="9"/>
      <c r="AG13" s="19">
        <v>11.47</v>
      </c>
      <c r="AI13" s="32">
        <v>763.89</v>
      </c>
      <c r="AK13" s="7" t="str">
        <f t="shared" si="0"/>
        <v>No</v>
      </c>
    </row>
    <row r="14" spans="1:42">
      <c r="A14" s="7" t="s">
        <v>955</v>
      </c>
      <c r="B14" s="7" t="s">
        <v>214</v>
      </c>
      <c r="C14" s="37" t="s">
        <v>73</v>
      </c>
      <c r="D14" s="296">
        <v>1</v>
      </c>
      <c r="E14" s="297">
        <v>1</v>
      </c>
      <c r="F14" s="27" t="s">
        <v>140</v>
      </c>
      <c r="G14" s="27" t="s">
        <v>137</v>
      </c>
      <c r="H14" s="35">
        <v>3059393</v>
      </c>
      <c r="I14" s="35">
        <v>3150</v>
      </c>
      <c r="J14" s="9" t="s">
        <v>14</v>
      </c>
      <c r="K14" s="9" t="s">
        <v>138</v>
      </c>
      <c r="L14" s="8">
        <v>2</v>
      </c>
      <c r="M14" s="8">
        <v>1035</v>
      </c>
      <c r="N14" s="9"/>
      <c r="O14" s="8">
        <v>429</v>
      </c>
      <c r="P14" s="9"/>
      <c r="Q14" s="8">
        <v>0</v>
      </c>
      <c r="R14" s="9"/>
      <c r="S14" s="8">
        <v>767</v>
      </c>
      <c r="T14" s="9"/>
      <c r="U14" s="8">
        <v>0</v>
      </c>
      <c r="V14" s="9"/>
      <c r="W14" s="33">
        <v>2231</v>
      </c>
      <c r="X14" s="9"/>
      <c r="Y14" s="30">
        <v>11</v>
      </c>
      <c r="Z14" s="9"/>
      <c r="AA14" s="30">
        <v>2</v>
      </c>
      <c r="AB14" s="9"/>
      <c r="AC14" s="30">
        <v>0</v>
      </c>
      <c r="AD14" s="9"/>
      <c r="AE14" s="30">
        <v>3</v>
      </c>
      <c r="AF14" s="9"/>
      <c r="AG14" s="19">
        <v>0</v>
      </c>
      <c r="AI14" s="32">
        <v>16</v>
      </c>
      <c r="AK14" s="7" t="str">
        <f t="shared" si="0"/>
        <v>No</v>
      </c>
    </row>
    <row r="15" spans="1:42">
      <c r="A15" s="7" t="s">
        <v>955</v>
      </c>
      <c r="B15" s="7" t="s">
        <v>214</v>
      </c>
      <c r="C15" s="37" t="s">
        <v>73</v>
      </c>
      <c r="D15" s="296">
        <v>1</v>
      </c>
      <c r="E15" s="297">
        <v>1</v>
      </c>
      <c r="F15" s="27" t="s">
        <v>140</v>
      </c>
      <c r="G15" s="27" t="s">
        <v>137</v>
      </c>
      <c r="H15" s="35">
        <v>3059393</v>
      </c>
      <c r="I15" s="35">
        <v>3150</v>
      </c>
      <c r="J15" s="9" t="s">
        <v>7</v>
      </c>
      <c r="K15" s="9" t="s">
        <v>138</v>
      </c>
      <c r="L15" s="8">
        <v>1608</v>
      </c>
      <c r="M15" s="8">
        <v>0</v>
      </c>
      <c r="N15" s="9"/>
      <c r="O15" s="8">
        <v>0</v>
      </c>
      <c r="P15" s="9"/>
      <c r="Q15" s="8">
        <v>15</v>
      </c>
      <c r="R15" s="9"/>
      <c r="S15" s="8">
        <v>908</v>
      </c>
      <c r="T15" s="9"/>
      <c r="U15" s="8">
        <v>9</v>
      </c>
      <c r="V15" s="9"/>
      <c r="W15" s="33">
        <v>932</v>
      </c>
      <c r="X15" s="9"/>
      <c r="Y15" s="30">
        <v>0</v>
      </c>
      <c r="Z15" s="9"/>
      <c r="AA15" s="30">
        <v>0</v>
      </c>
      <c r="AB15" s="9"/>
      <c r="AC15" s="30">
        <v>0.02</v>
      </c>
      <c r="AD15" s="9"/>
      <c r="AE15" s="30">
        <v>1.1100000000000001</v>
      </c>
      <c r="AF15" s="9"/>
      <c r="AG15" s="19">
        <v>0.01</v>
      </c>
      <c r="AI15" s="32">
        <v>1.1399999999999999</v>
      </c>
      <c r="AK15" s="7" t="str">
        <f t="shared" si="0"/>
        <v>No</v>
      </c>
    </row>
    <row r="16" spans="1:42">
      <c r="A16" s="7" t="s">
        <v>955</v>
      </c>
      <c r="B16" s="7" t="s">
        <v>214</v>
      </c>
      <c r="C16" s="37" t="s">
        <v>73</v>
      </c>
      <c r="D16" s="296">
        <v>1</v>
      </c>
      <c r="E16" s="297">
        <v>1</v>
      </c>
      <c r="F16" s="27" t="s">
        <v>140</v>
      </c>
      <c r="G16" s="27" t="s">
        <v>137</v>
      </c>
      <c r="H16" s="35">
        <v>3059393</v>
      </c>
      <c r="I16" s="35">
        <v>3150</v>
      </c>
      <c r="J16" s="9" t="s">
        <v>20</v>
      </c>
      <c r="K16" s="9" t="s">
        <v>138</v>
      </c>
      <c r="L16" s="8">
        <v>140</v>
      </c>
      <c r="M16" s="8">
        <v>96570</v>
      </c>
      <c r="N16" s="9"/>
      <c r="O16" s="8">
        <v>1882</v>
      </c>
      <c r="P16" s="9"/>
      <c r="Q16" s="8">
        <v>2926</v>
      </c>
      <c r="R16" s="9"/>
      <c r="S16" s="8">
        <v>6591</v>
      </c>
      <c r="T16" s="9"/>
      <c r="U16" s="8">
        <v>1401</v>
      </c>
      <c r="V16" s="9"/>
      <c r="W16" s="33">
        <v>109370</v>
      </c>
      <c r="X16" s="9"/>
      <c r="Y16" s="30">
        <v>95.57</v>
      </c>
      <c r="Z16" s="9"/>
      <c r="AA16" s="30">
        <v>1.73</v>
      </c>
      <c r="AB16" s="9"/>
      <c r="AC16" s="30">
        <v>4.51</v>
      </c>
      <c r="AD16" s="9"/>
      <c r="AE16" s="30">
        <v>4.6900000000000004</v>
      </c>
      <c r="AF16" s="9"/>
      <c r="AG16" s="19">
        <v>1.57</v>
      </c>
      <c r="AI16" s="32">
        <v>108.07</v>
      </c>
      <c r="AK16" s="7" t="str">
        <f t="shared" si="0"/>
        <v>No</v>
      </c>
    </row>
    <row r="17" spans="1:37">
      <c r="A17" s="7" t="s">
        <v>955</v>
      </c>
      <c r="B17" s="7" t="s">
        <v>214</v>
      </c>
      <c r="C17" s="37" t="s">
        <v>73</v>
      </c>
      <c r="D17" s="296">
        <v>1</v>
      </c>
      <c r="E17" s="297">
        <v>1</v>
      </c>
      <c r="F17" s="27" t="s">
        <v>140</v>
      </c>
      <c r="G17" s="27" t="s">
        <v>137</v>
      </c>
      <c r="H17" s="35">
        <v>3059393</v>
      </c>
      <c r="I17" s="35">
        <v>3150</v>
      </c>
      <c r="J17" s="9" t="s">
        <v>10</v>
      </c>
      <c r="K17" s="9" t="s">
        <v>138</v>
      </c>
      <c r="L17" s="8">
        <v>10</v>
      </c>
      <c r="M17" s="8">
        <v>2893</v>
      </c>
      <c r="N17" s="9"/>
      <c r="O17" s="8">
        <v>346</v>
      </c>
      <c r="P17" s="9"/>
      <c r="Q17" s="8">
        <v>135</v>
      </c>
      <c r="R17" s="9"/>
      <c r="S17" s="8">
        <v>2792</v>
      </c>
      <c r="T17" s="9"/>
      <c r="U17" s="8">
        <v>46</v>
      </c>
      <c r="V17" s="9"/>
      <c r="W17" s="33">
        <v>6212</v>
      </c>
      <c r="X17" s="9"/>
      <c r="Y17" s="30">
        <v>3.56</v>
      </c>
      <c r="Z17" s="9"/>
      <c r="AA17" s="30">
        <v>1</v>
      </c>
      <c r="AB17" s="9"/>
      <c r="AC17" s="30">
        <v>0.27</v>
      </c>
      <c r="AD17" s="9"/>
      <c r="AE17" s="30">
        <v>3.4</v>
      </c>
      <c r="AF17" s="9"/>
      <c r="AG17" s="19">
        <v>0.06</v>
      </c>
      <c r="AI17" s="32">
        <v>8.2899999999999991</v>
      </c>
      <c r="AK17" s="7" t="str">
        <f t="shared" si="0"/>
        <v>No</v>
      </c>
    </row>
    <row r="18" spans="1:37">
      <c r="A18" s="7" t="s">
        <v>539</v>
      </c>
      <c r="B18" s="7" t="s">
        <v>540</v>
      </c>
      <c r="C18" s="37" t="s">
        <v>24</v>
      </c>
      <c r="D18" s="296">
        <v>3030</v>
      </c>
      <c r="E18" s="297">
        <v>30030</v>
      </c>
      <c r="F18" s="27" t="s">
        <v>142</v>
      </c>
      <c r="G18" s="27" t="s">
        <v>137</v>
      </c>
      <c r="H18" s="35">
        <v>4586770</v>
      </c>
      <c r="I18" s="35">
        <v>3139</v>
      </c>
      <c r="J18" s="9" t="s">
        <v>15</v>
      </c>
      <c r="K18" s="9" t="s">
        <v>138</v>
      </c>
      <c r="L18" s="8">
        <v>888</v>
      </c>
      <c r="M18" s="8">
        <v>2893</v>
      </c>
      <c r="N18" s="9"/>
      <c r="O18" s="8">
        <v>0</v>
      </c>
      <c r="P18" s="9"/>
      <c r="Q18" s="8">
        <v>3006</v>
      </c>
      <c r="R18" s="9"/>
      <c r="S18" s="8">
        <v>225</v>
      </c>
      <c r="T18" s="9"/>
      <c r="U18" s="8">
        <v>13865</v>
      </c>
      <c r="V18" s="9"/>
      <c r="W18" s="33">
        <v>19989</v>
      </c>
      <c r="X18" s="9"/>
      <c r="Y18" s="30">
        <v>2</v>
      </c>
      <c r="Z18" s="9"/>
      <c r="AA18" s="30">
        <v>0</v>
      </c>
      <c r="AB18" s="9"/>
      <c r="AC18" s="30">
        <v>6</v>
      </c>
      <c r="AD18" s="9"/>
      <c r="AE18" s="30">
        <v>1</v>
      </c>
      <c r="AF18" s="9"/>
      <c r="AG18" s="19">
        <v>12</v>
      </c>
      <c r="AI18" s="32">
        <v>21</v>
      </c>
      <c r="AK18" s="7" t="str">
        <f t="shared" si="0"/>
        <v>No</v>
      </c>
    </row>
    <row r="19" spans="1:37">
      <c r="A19" s="7" t="s">
        <v>539</v>
      </c>
      <c r="B19" s="7" t="s">
        <v>540</v>
      </c>
      <c r="C19" s="37" t="s">
        <v>24</v>
      </c>
      <c r="D19" s="296">
        <v>3030</v>
      </c>
      <c r="E19" s="297">
        <v>30030</v>
      </c>
      <c r="F19" s="27" t="s">
        <v>142</v>
      </c>
      <c r="G19" s="27" t="s">
        <v>137</v>
      </c>
      <c r="H19" s="35">
        <v>4586770</v>
      </c>
      <c r="I19" s="35">
        <v>3139</v>
      </c>
      <c r="J19" s="9" t="s">
        <v>6</v>
      </c>
      <c r="K19" s="9" t="s">
        <v>138</v>
      </c>
      <c r="L19" s="8">
        <v>1278</v>
      </c>
      <c r="M19" s="8">
        <v>36998</v>
      </c>
      <c r="N19" s="9"/>
      <c r="O19" s="8">
        <v>0</v>
      </c>
      <c r="P19" s="9"/>
      <c r="Q19" s="8">
        <v>0</v>
      </c>
      <c r="R19" s="9"/>
      <c r="S19" s="8">
        <v>0</v>
      </c>
      <c r="T19" s="9"/>
      <c r="U19" s="8">
        <v>200</v>
      </c>
      <c r="V19" s="9"/>
      <c r="W19" s="33">
        <v>37198</v>
      </c>
      <c r="X19" s="9"/>
      <c r="Y19" s="30">
        <v>76</v>
      </c>
      <c r="Z19" s="9"/>
      <c r="AA19" s="30">
        <v>0</v>
      </c>
      <c r="AB19" s="9"/>
      <c r="AC19" s="30">
        <v>0</v>
      </c>
      <c r="AD19" s="9"/>
      <c r="AE19" s="30">
        <v>0</v>
      </c>
      <c r="AF19" s="9"/>
      <c r="AG19" s="19">
        <v>1</v>
      </c>
      <c r="AI19" s="32">
        <v>77</v>
      </c>
      <c r="AK19" s="7" t="str">
        <f t="shared" si="0"/>
        <v>No</v>
      </c>
    </row>
    <row r="20" spans="1:37">
      <c r="A20" s="7" t="s">
        <v>225</v>
      </c>
      <c r="B20" s="7" t="s">
        <v>226</v>
      </c>
      <c r="C20" s="37" t="s">
        <v>30</v>
      </c>
      <c r="D20" s="296">
        <v>5066</v>
      </c>
      <c r="E20" s="297">
        <v>50066</v>
      </c>
      <c r="F20" s="27" t="s">
        <v>142</v>
      </c>
      <c r="G20" s="27" t="s">
        <v>137</v>
      </c>
      <c r="H20" s="35">
        <v>8608208</v>
      </c>
      <c r="I20" s="35">
        <v>2711</v>
      </c>
      <c r="J20" s="9" t="s">
        <v>6</v>
      </c>
      <c r="K20" s="9" t="s">
        <v>138</v>
      </c>
      <c r="L20" s="8">
        <v>1569</v>
      </c>
      <c r="M20" s="8">
        <v>1044223</v>
      </c>
      <c r="N20" s="9"/>
      <c r="O20" s="8">
        <v>0</v>
      </c>
      <c r="P20" s="9"/>
      <c r="Q20" s="8">
        <v>0</v>
      </c>
      <c r="R20" s="9"/>
      <c r="S20" s="8">
        <v>11429</v>
      </c>
      <c r="T20" s="9"/>
      <c r="U20" s="8">
        <v>0</v>
      </c>
      <c r="V20" s="9"/>
      <c r="W20" s="33">
        <v>1055652</v>
      </c>
      <c r="X20" s="9"/>
      <c r="Y20" s="30">
        <v>842</v>
      </c>
      <c r="Z20" s="9"/>
      <c r="AA20" s="30">
        <v>0</v>
      </c>
      <c r="AB20" s="9"/>
      <c r="AC20" s="30">
        <v>0</v>
      </c>
      <c r="AD20" s="9"/>
      <c r="AE20" s="30">
        <v>16</v>
      </c>
      <c r="AF20" s="9"/>
      <c r="AG20" s="19">
        <v>0</v>
      </c>
      <c r="AI20" s="32">
        <v>858</v>
      </c>
      <c r="AK20" s="7" t="str">
        <f t="shared" si="0"/>
        <v>No</v>
      </c>
    </row>
    <row r="21" spans="1:37">
      <c r="A21" s="7" t="s">
        <v>225</v>
      </c>
      <c r="B21" s="7" t="s">
        <v>226</v>
      </c>
      <c r="C21" s="37" t="s">
        <v>30</v>
      </c>
      <c r="D21" s="296">
        <v>5066</v>
      </c>
      <c r="E21" s="297">
        <v>50066</v>
      </c>
      <c r="F21" s="27" t="s">
        <v>142</v>
      </c>
      <c r="G21" s="27" t="s">
        <v>137</v>
      </c>
      <c r="H21" s="35">
        <v>8608208</v>
      </c>
      <c r="I21" s="35">
        <v>2711</v>
      </c>
      <c r="J21" s="9" t="s">
        <v>15</v>
      </c>
      <c r="K21" s="9" t="s">
        <v>138</v>
      </c>
      <c r="L21" s="8">
        <v>1142</v>
      </c>
      <c r="M21" s="8">
        <v>1145476</v>
      </c>
      <c r="N21" s="9"/>
      <c r="O21" s="8">
        <v>0</v>
      </c>
      <c r="P21" s="9"/>
      <c r="Q21" s="8">
        <v>0</v>
      </c>
      <c r="R21" s="9"/>
      <c r="S21" s="8">
        <v>14280</v>
      </c>
      <c r="T21" s="9"/>
      <c r="U21" s="8">
        <v>0</v>
      </c>
      <c r="V21" s="9"/>
      <c r="W21" s="33">
        <v>1159756</v>
      </c>
      <c r="X21" s="9"/>
      <c r="Y21" s="30">
        <v>742</v>
      </c>
      <c r="Z21" s="9"/>
      <c r="AA21" s="30">
        <v>0</v>
      </c>
      <c r="AB21" s="9"/>
      <c r="AC21" s="30">
        <v>0</v>
      </c>
      <c r="AD21" s="9"/>
      <c r="AE21" s="30">
        <v>20</v>
      </c>
      <c r="AF21" s="9"/>
      <c r="AG21" s="19">
        <v>0</v>
      </c>
      <c r="AI21" s="32">
        <v>762</v>
      </c>
      <c r="AK21" s="7" t="str">
        <f t="shared" si="0"/>
        <v>No</v>
      </c>
    </row>
    <row r="22" spans="1:37">
      <c r="A22" s="7" t="s">
        <v>956</v>
      </c>
      <c r="B22" s="7" t="s">
        <v>386</v>
      </c>
      <c r="C22" s="37" t="s">
        <v>68</v>
      </c>
      <c r="D22" s="296">
        <v>6008</v>
      </c>
      <c r="E22" s="297">
        <v>60008</v>
      </c>
      <c r="F22" s="27" t="s">
        <v>142</v>
      </c>
      <c r="G22" s="27" t="s">
        <v>137</v>
      </c>
      <c r="H22" s="35">
        <v>4944332</v>
      </c>
      <c r="I22" s="35">
        <v>2659</v>
      </c>
      <c r="J22" s="9" t="s">
        <v>6</v>
      </c>
      <c r="K22" s="9" t="s">
        <v>138</v>
      </c>
      <c r="L22" s="8">
        <v>598</v>
      </c>
      <c r="M22" s="8">
        <v>47416</v>
      </c>
      <c r="N22" s="9"/>
      <c r="O22" s="8">
        <v>0</v>
      </c>
      <c r="P22" s="9"/>
      <c r="Q22" s="8">
        <v>0</v>
      </c>
      <c r="R22" s="9"/>
      <c r="S22" s="8">
        <v>0</v>
      </c>
      <c r="T22" s="9"/>
      <c r="U22" s="8">
        <v>0</v>
      </c>
      <c r="V22" s="9"/>
      <c r="W22" s="33">
        <v>47416</v>
      </c>
      <c r="X22" s="9"/>
      <c r="Y22" s="30">
        <v>50.39</v>
      </c>
      <c r="Z22" s="9"/>
      <c r="AA22" s="30">
        <v>0</v>
      </c>
      <c r="AB22" s="9"/>
      <c r="AC22" s="30">
        <v>0</v>
      </c>
      <c r="AD22" s="9"/>
      <c r="AE22" s="30">
        <v>0</v>
      </c>
      <c r="AF22" s="9"/>
      <c r="AG22" s="19">
        <v>0</v>
      </c>
      <c r="AI22" s="32">
        <v>50.39</v>
      </c>
      <c r="AK22" s="7" t="str">
        <f t="shared" si="0"/>
        <v>No</v>
      </c>
    </row>
    <row r="23" spans="1:37">
      <c r="A23" s="7" t="s">
        <v>956</v>
      </c>
      <c r="B23" s="7" t="s">
        <v>386</v>
      </c>
      <c r="C23" s="37" t="s">
        <v>68</v>
      </c>
      <c r="D23" s="296">
        <v>6008</v>
      </c>
      <c r="E23" s="297">
        <v>60008</v>
      </c>
      <c r="F23" s="27" t="s">
        <v>142</v>
      </c>
      <c r="G23" s="27" t="s">
        <v>137</v>
      </c>
      <c r="H23" s="35">
        <v>4944332</v>
      </c>
      <c r="I23" s="35">
        <v>2659</v>
      </c>
      <c r="J23" s="9" t="s">
        <v>7</v>
      </c>
      <c r="K23" s="9" t="s">
        <v>138</v>
      </c>
      <c r="L23" s="8">
        <v>562</v>
      </c>
      <c r="M23" s="8">
        <v>1037</v>
      </c>
      <c r="N23" s="9"/>
      <c r="O23" s="8">
        <v>0</v>
      </c>
      <c r="P23" s="9"/>
      <c r="Q23" s="8">
        <v>0</v>
      </c>
      <c r="R23" s="9"/>
      <c r="S23" s="8">
        <v>0</v>
      </c>
      <c r="T23" s="9"/>
      <c r="U23" s="8">
        <v>0</v>
      </c>
      <c r="V23" s="9"/>
      <c r="W23" s="33">
        <v>1037</v>
      </c>
      <c r="X23" s="9"/>
      <c r="Y23" s="30">
        <v>2</v>
      </c>
      <c r="Z23" s="9"/>
      <c r="AA23" s="30">
        <v>0</v>
      </c>
      <c r="AB23" s="9"/>
      <c r="AC23" s="30">
        <v>0</v>
      </c>
      <c r="AD23" s="9"/>
      <c r="AE23" s="30">
        <v>0</v>
      </c>
      <c r="AF23" s="9"/>
      <c r="AG23" s="19">
        <v>0</v>
      </c>
      <c r="AI23" s="32">
        <v>2</v>
      </c>
      <c r="AK23" s="7" t="str">
        <f t="shared" si="0"/>
        <v>No</v>
      </c>
    </row>
    <row r="24" spans="1:37">
      <c r="A24" s="7" t="s">
        <v>956</v>
      </c>
      <c r="B24" s="7" t="s">
        <v>386</v>
      </c>
      <c r="C24" s="37" t="s">
        <v>68</v>
      </c>
      <c r="D24" s="296">
        <v>6008</v>
      </c>
      <c r="E24" s="297">
        <v>60008</v>
      </c>
      <c r="F24" s="27" t="s">
        <v>142</v>
      </c>
      <c r="G24" s="27" t="s">
        <v>137</v>
      </c>
      <c r="H24" s="35">
        <v>4944332</v>
      </c>
      <c r="I24" s="35">
        <v>2659</v>
      </c>
      <c r="J24" s="9" t="s">
        <v>16</v>
      </c>
      <c r="K24" s="9" t="s">
        <v>138</v>
      </c>
      <c r="L24" s="8">
        <v>54</v>
      </c>
      <c r="M24" s="8">
        <v>6924</v>
      </c>
      <c r="N24" s="9"/>
      <c r="O24" s="8">
        <v>0</v>
      </c>
      <c r="P24" s="9"/>
      <c r="Q24" s="8">
        <v>0</v>
      </c>
      <c r="R24" s="9"/>
      <c r="S24" s="8">
        <v>0</v>
      </c>
      <c r="T24" s="9"/>
      <c r="U24" s="8">
        <v>0</v>
      </c>
      <c r="V24" s="9"/>
      <c r="W24" s="33">
        <v>6924</v>
      </c>
      <c r="X24" s="9"/>
      <c r="Y24" s="30">
        <v>14</v>
      </c>
      <c r="Z24" s="9"/>
      <c r="AA24" s="30">
        <v>0</v>
      </c>
      <c r="AB24" s="9"/>
      <c r="AC24" s="30">
        <v>0</v>
      </c>
      <c r="AD24" s="9"/>
      <c r="AE24" s="30">
        <v>0</v>
      </c>
      <c r="AF24" s="9"/>
      <c r="AG24" s="19">
        <v>0</v>
      </c>
      <c r="AI24" s="32">
        <v>14</v>
      </c>
      <c r="AK24" s="7" t="str">
        <f t="shared" si="0"/>
        <v>No</v>
      </c>
    </row>
    <row r="25" spans="1:37">
      <c r="A25" s="7" t="s">
        <v>956</v>
      </c>
      <c r="B25" s="7" t="s">
        <v>386</v>
      </c>
      <c r="C25" s="37" t="s">
        <v>68</v>
      </c>
      <c r="D25" s="296">
        <v>6008</v>
      </c>
      <c r="E25" s="297">
        <v>60008</v>
      </c>
      <c r="F25" s="27" t="s">
        <v>142</v>
      </c>
      <c r="G25" s="27" t="s">
        <v>137</v>
      </c>
      <c r="H25" s="35">
        <v>4944332</v>
      </c>
      <c r="I25" s="35">
        <v>2659</v>
      </c>
      <c r="J25" s="9" t="s">
        <v>13</v>
      </c>
      <c r="K25" s="9" t="s">
        <v>138</v>
      </c>
      <c r="L25" s="8">
        <v>248</v>
      </c>
      <c r="M25" s="8">
        <v>6221</v>
      </c>
      <c r="N25" s="9"/>
      <c r="O25" s="8">
        <v>0</v>
      </c>
      <c r="P25" s="9"/>
      <c r="Q25" s="8">
        <v>0</v>
      </c>
      <c r="R25" s="9"/>
      <c r="S25" s="8">
        <v>0</v>
      </c>
      <c r="T25" s="9"/>
      <c r="U25" s="8">
        <v>0</v>
      </c>
      <c r="V25" s="9"/>
      <c r="W25" s="33">
        <v>6221</v>
      </c>
      <c r="X25" s="9"/>
      <c r="Y25" s="30">
        <v>6.61</v>
      </c>
      <c r="Z25" s="9"/>
      <c r="AA25" s="30">
        <v>0</v>
      </c>
      <c r="AB25" s="9"/>
      <c r="AC25" s="30">
        <v>0</v>
      </c>
      <c r="AD25" s="9"/>
      <c r="AE25" s="30">
        <v>0</v>
      </c>
      <c r="AF25" s="9"/>
      <c r="AG25" s="19">
        <v>0</v>
      </c>
      <c r="AI25" s="32">
        <v>6.61</v>
      </c>
      <c r="AK25" s="7" t="str">
        <f t="shared" si="0"/>
        <v>No</v>
      </c>
    </row>
    <row r="26" spans="1:37">
      <c r="A26" s="7" t="s">
        <v>371</v>
      </c>
      <c r="B26" s="7" t="s">
        <v>372</v>
      </c>
      <c r="C26" s="37" t="s">
        <v>36</v>
      </c>
      <c r="D26" s="296">
        <v>1003</v>
      </c>
      <c r="E26" s="297">
        <v>10003</v>
      </c>
      <c r="F26" s="27" t="s">
        <v>142</v>
      </c>
      <c r="G26" s="27" t="s">
        <v>137</v>
      </c>
      <c r="H26" s="35">
        <v>4181019</v>
      </c>
      <c r="I26" s="35">
        <v>2423</v>
      </c>
      <c r="J26" s="9" t="s">
        <v>6</v>
      </c>
      <c r="K26" s="9" t="s">
        <v>138</v>
      </c>
      <c r="L26" s="8">
        <v>775</v>
      </c>
      <c r="M26" s="8">
        <v>553428</v>
      </c>
      <c r="N26" s="9"/>
      <c r="O26" s="8">
        <v>0</v>
      </c>
      <c r="P26" s="9"/>
      <c r="Q26" s="8">
        <v>0</v>
      </c>
      <c r="R26" s="9"/>
      <c r="S26" s="8">
        <v>0</v>
      </c>
      <c r="T26" s="9"/>
      <c r="U26" s="8">
        <v>0</v>
      </c>
      <c r="V26" s="9"/>
      <c r="W26" s="33">
        <v>553428</v>
      </c>
      <c r="X26" s="9"/>
      <c r="Y26" s="30">
        <v>372</v>
      </c>
      <c r="Z26" s="9"/>
      <c r="AA26" s="30">
        <v>0</v>
      </c>
      <c r="AB26" s="9"/>
      <c r="AC26" s="30">
        <v>0</v>
      </c>
      <c r="AD26" s="9"/>
      <c r="AE26" s="30">
        <v>0</v>
      </c>
      <c r="AF26" s="9"/>
      <c r="AG26" s="19">
        <v>0</v>
      </c>
      <c r="AI26" s="32">
        <v>372</v>
      </c>
      <c r="AK26" s="7" t="str">
        <f t="shared" si="0"/>
        <v>No</v>
      </c>
    </row>
    <row r="27" spans="1:37">
      <c r="A27" s="7" t="s">
        <v>371</v>
      </c>
      <c r="B27" s="7" t="s">
        <v>372</v>
      </c>
      <c r="C27" s="37" t="s">
        <v>36</v>
      </c>
      <c r="D27" s="296">
        <v>1003</v>
      </c>
      <c r="E27" s="297">
        <v>10003</v>
      </c>
      <c r="F27" s="27" t="s">
        <v>142</v>
      </c>
      <c r="G27" s="27" t="s">
        <v>137</v>
      </c>
      <c r="H27" s="35">
        <v>4181019</v>
      </c>
      <c r="I27" s="35">
        <v>2423</v>
      </c>
      <c r="J27" s="9" t="s">
        <v>17</v>
      </c>
      <c r="K27" s="9" t="s">
        <v>138</v>
      </c>
      <c r="L27" s="8">
        <v>34</v>
      </c>
      <c r="M27" s="8">
        <v>17853</v>
      </c>
      <c r="N27" s="9"/>
      <c r="O27" s="8">
        <v>0</v>
      </c>
      <c r="P27" s="9" t="s">
        <v>102</v>
      </c>
      <c r="Q27" s="8">
        <v>21556</v>
      </c>
      <c r="R27" s="9"/>
      <c r="S27" s="8">
        <v>0</v>
      </c>
      <c r="T27" s="9"/>
      <c r="U27" s="8">
        <v>0</v>
      </c>
      <c r="V27" s="9"/>
      <c r="W27" s="33">
        <v>39409</v>
      </c>
      <c r="X27" s="9" t="s">
        <v>102</v>
      </c>
      <c r="Y27" s="30">
        <v>5</v>
      </c>
      <c r="Z27" s="9"/>
      <c r="AA27" s="30">
        <v>0</v>
      </c>
      <c r="AB27" s="9"/>
      <c r="AC27" s="30">
        <v>15</v>
      </c>
      <c r="AD27" s="9"/>
      <c r="AE27" s="30">
        <v>0</v>
      </c>
      <c r="AF27" s="9"/>
      <c r="AG27" s="19">
        <v>0</v>
      </c>
      <c r="AI27" s="32">
        <v>20</v>
      </c>
      <c r="AK27" s="7" t="str">
        <f t="shared" si="0"/>
        <v>Yes</v>
      </c>
    </row>
    <row r="28" spans="1:37">
      <c r="A28" s="7" t="s">
        <v>371</v>
      </c>
      <c r="B28" s="7" t="s">
        <v>372</v>
      </c>
      <c r="C28" s="37" t="s">
        <v>36</v>
      </c>
      <c r="D28" s="296">
        <v>1003</v>
      </c>
      <c r="E28" s="297">
        <v>10003</v>
      </c>
      <c r="F28" s="27" t="s">
        <v>142</v>
      </c>
      <c r="G28" s="27" t="s">
        <v>137</v>
      </c>
      <c r="H28" s="35">
        <v>4181019</v>
      </c>
      <c r="I28" s="35">
        <v>2423</v>
      </c>
      <c r="J28" s="9" t="s">
        <v>15</v>
      </c>
      <c r="K28" s="9" t="s">
        <v>138</v>
      </c>
      <c r="L28" s="8">
        <v>336</v>
      </c>
      <c r="M28" s="8">
        <v>223206</v>
      </c>
      <c r="N28" s="9"/>
      <c r="O28" s="8">
        <v>0</v>
      </c>
      <c r="P28" s="9"/>
      <c r="Q28" s="8">
        <v>0</v>
      </c>
      <c r="R28" s="9"/>
      <c r="S28" s="8">
        <v>0</v>
      </c>
      <c r="T28" s="9"/>
      <c r="U28" s="8">
        <v>0</v>
      </c>
      <c r="V28" s="9"/>
      <c r="W28" s="33">
        <v>223206</v>
      </c>
      <c r="X28" s="9"/>
      <c r="Y28" s="30">
        <v>93</v>
      </c>
      <c r="Z28" s="9"/>
      <c r="AA28" s="30">
        <v>0</v>
      </c>
      <c r="AB28" s="9"/>
      <c r="AC28" s="30">
        <v>0</v>
      </c>
      <c r="AD28" s="9"/>
      <c r="AE28" s="30">
        <v>0</v>
      </c>
      <c r="AF28" s="9"/>
      <c r="AG28" s="19">
        <v>0</v>
      </c>
      <c r="AI28" s="32">
        <v>93</v>
      </c>
      <c r="AK28" s="7" t="str">
        <f t="shared" si="0"/>
        <v>No</v>
      </c>
    </row>
    <row r="29" spans="1:37">
      <c r="A29" s="7" t="s">
        <v>371</v>
      </c>
      <c r="B29" s="7" t="s">
        <v>372</v>
      </c>
      <c r="C29" s="37" t="s">
        <v>36</v>
      </c>
      <c r="D29" s="296">
        <v>1003</v>
      </c>
      <c r="E29" s="297">
        <v>10003</v>
      </c>
      <c r="F29" s="27" t="s">
        <v>142</v>
      </c>
      <c r="G29" s="27" t="s">
        <v>137</v>
      </c>
      <c r="H29" s="35">
        <v>4181019</v>
      </c>
      <c r="I29" s="35">
        <v>2423</v>
      </c>
      <c r="J29" s="9" t="s">
        <v>20</v>
      </c>
      <c r="K29" s="9" t="s">
        <v>138</v>
      </c>
      <c r="L29" s="8">
        <v>21</v>
      </c>
      <c r="M29" s="8">
        <v>11902</v>
      </c>
      <c r="N29" s="9" t="s">
        <v>102</v>
      </c>
      <c r="O29" s="8">
        <v>0</v>
      </c>
      <c r="P29" s="9"/>
      <c r="Q29" s="8">
        <v>0</v>
      </c>
      <c r="R29" s="9"/>
      <c r="S29" s="8">
        <v>0</v>
      </c>
      <c r="T29" s="9"/>
      <c r="U29" s="8">
        <v>0</v>
      </c>
      <c r="V29" s="9"/>
      <c r="W29" s="33">
        <v>11902</v>
      </c>
      <c r="X29" s="9" t="s">
        <v>102</v>
      </c>
      <c r="Y29" s="30">
        <v>3</v>
      </c>
      <c r="Z29" s="9"/>
      <c r="AA29" s="30">
        <v>0</v>
      </c>
      <c r="AB29" s="9"/>
      <c r="AC29" s="30">
        <v>0</v>
      </c>
      <c r="AD29" s="9"/>
      <c r="AE29" s="30">
        <v>0</v>
      </c>
      <c r="AF29" s="9"/>
      <c r="AG29" s="19">
        <v>0</v>
      </c>
      <c r="AI29" s="32">
        <v>3</v>
      </c>
      <c r="AK29" s="7" t="str">
        <f t="shared" si="0"/>
        <v>Yes</v>
      </c>
    </row>
    <row r="30" spans="1:37">
      <c r="A30" s="7" t="s">
        <v>371</v>
      </c>
      <c r="B30" s="7" t="s">
        <v>372</v>
      </c>
      <c r="C30" s="37" t="s">
        <v>36</v>
      </c>
      <c r="D30" s="296">
        <v>1003</v>
      </c>
      <c r="E30" s="297">
        <v>10003</v>
      </c>
      <c r="F30" s="27" t="s">
        <v>142</v>
      </c>
      <c r="G30" s="27" t="s">
        <v>137</v>
      </c>
      <c r="H30" s="35">
        <v>4181019</v>
      </c>
      <c r="I30" s="35">
        <v>2423</v>
      </c>
      <c r="J30" s="9" t="s">
        <v>16</v>
      </c>
      <c r="K30" s="9" t="s">
        <v>138</v>
      </c>
      <c r="L30" s="8">
        <v>151</v>
      </c>
      <c r="M30" s="8">
        <v>110320</v>
      </c>
      <c r="N30" s="9"/>
      <c r="O30" s="8">
        <v>0</v>
      </c>
      <c r="P30" s="9"/>
      <c r="Q30" s="8">
        <v>0</v>
      </c>
      <c r="R30" s="9"/>
      <c r="S30" s="8">
        <v>0</v>
      </c>
      <c r="T30" s="9"/>
      <c r="U30" s="8">
        <v>0</v>
      </c>
      <c r="V30" s="9"/>
      <c r="W30" s="33">
        <v>110320</v>
      </c>
      <c r="X30" s="9"/>
      <c r="Y30" s="30">
        <v>83</v>
      </c>
      <c r="Z30" s="9"/>
      <c r="AA30" s="30">
        <v>0</v>
      </c>
      <c r="AB30" s="9"/>
      <c r="AC30" s="30">
        <v>0</v>
      </c>
      <c r="AD30" s="9"/>
      <c r="AE30" s="30">
        <v>0</v>
      </c>
      <c r="AF30" s="9"/>
      <c r="AG30" s="19">
        <v>0</v>
      </c>
      <c r="AI30" s="32">
        <v>83</v>
      </c>
      <c r="AK30" s="7" t="str">
        <f t="shared" si="0"/>
        <v>No</v>
      </c>
    </row>
    <row r="31" spans="1:37">
      <c r="A31" s="7" t="s">
        <v>485</v>
      </c>
      <c r="B31" s="7" t="s">
        <v>486</v>
      </c>
      <c r="C31" s="37" t="s">
        <v>61</v>
      </c>
      <c r="D31" s="296">
        <v>3019</v>
      </c>
      <c r="E31" s="297">
        <v>30019</v>
      </c>
      <c r="F31" s="27" t="s">
        <v>142</v>
      </c>
      <c r="G31" s="27" t="s">
        <v>137</v>
      </c>
      <c r="H31" s="35">
        <v>5441567</v>
      </c>
      <c r="I31" s="35">
        <v>2372</v>
      </c>
      <c r="J31" s="9" t="s">
        <v>31</v>
      </c>
      <c r="K31" s="9" t="s">
        <v>138</v>
      </c>
      <c r="L31" s="8">
        <v>349</v>
      </c>
      <c r="M31" s="8">
        <v>38845</v>
      </c>
      <c r="N31" s="9"/>
      <c r="O31" s="8">
        <v>0</v>
      </c>
      <c r="P31" s="9"/>
      <c r="Q31" s="8">
        <v>0</v>
      </c>
      <c r="R31" s="9"/>
      <c r="S31" s="8">
        <v>0</v>
      </c>
      <c r="T31" s="9"/>
      <c r="U31" s="8">
        <v>0</v>
      </c>
      <c r="V31" s="9"/>
      <c r="W31" s="33">
        <v>38845</v>
      </c>
      <c r="X31" s="9"/>
      <c r="Y31" s="30">
        <v>41</v>
      </c>
      <c r="Z31" s="9"/>
      <c r="AA31" s="30">
        <v>0</v>
      </c>
      <c r="AB31" s="9"/>
      <c r="AC31" s="30">
        <v>0</v>
      </c>
      <c r="AD31" s="9"/>
      <c r="AE31" s="30">
        <v>0</v>
      </c>
      <c r="AF31" s="9"/>
      <c r="AG31" s="19">
        <v>0</v>
      </c>
      <c r="AI31" s="32">
        <v>41</v>
      </c>
      <c r="AK31" s="7" t="str">
        <f t="shared" si="0"/>
        <v>No</v>
      </c>
    </row>
    <row r="32" spans="1:37">
      <c r="A32" s="7" t="s">
        <v>485</v>
      </c>
      <c r="B32" s="7" t="s">
        <v>486</v>
      </c>
      <c r="C32" s="37" t="s">
        <v>61</v>
      </c>
      <c r="D32" s="296">
        <v>3019</v>
      </c>
      <c r="E32" s="297">
        <v>30019</v>
      </c>
      <c r="F32" s="27" t="s">
        <v>142</v>
      </c>
      <c r="G32" s="27" t="s">
        <v>137</v>
      </c>
      <c r="H32" s="35">
        <v>5441567</v>
      </c>
      <c r="I32" s="35">
        <v>2372</v>
      </c>
      <c r="J32" s="9" t="s">
        <v>20</v>
      </c>
      <c r="K32" s="9" t="s">
        <v>138</v>
      </c>
      <c r="L32" s="8">
        <v>30</v>
      </c>
      <c r="M32" s="8">
        <v>2182</v>
      </c>
      <c r="N32" s="9"/>
      <c r="O32" s="8">
        <v>0</v>
      </c>
      <c r="P32" s="9"/>
      <c r="Q32" s="8">
        <v>0</v>
      </c>
      <c r="R32" s="9"/>
      <c r="S32" s="8">
        <v>0</v>
      </c>
      <c r="T32" s="9"/>
      <c r="U32" s="8">
        <v>0</v>
      </c>
      <c r="V32" s="9"/>
      <c r="W32" s="33">
        <v>2182</v>
      </c>
      <c r="X32" s="9"/>
      <c r="Y32" s="30">
        <v>2</v>
      </c>
      <c r="Z32" s="9"/>
      <c r="AA32" s="30">
        <v>0</v>
      </c>
      <c r="AB32" s="9"/>
      <c r="AC32" s="30">
        <v>0</v>
      </c>
      <c r="AD32" s="9"/>
      <c r="AE32" s="30">
        <v>0</v>
      </c>
      <c r="AF32" s="9"/>
      <c r="AG32" s="19">
        <v>0</v>
      </c>
      <c r="AI32" s="32">
        <v>2</v>
      </c>
      <c r="AK32" s="7" t="str">
        <f t="shared" si="0"/>
        <v>No</v>
      </c>
    </row>
    <row r="33" spans="1:37">
      <c r="A33" s="7" t="s">
        <v>485</v>
      </c>
      <c r="B33" s="7" t="s">
        <v>486</v>
      </c>
      <c r="C33" s="37" t="s">
        <v>61</v>
      </c>
      <c r="D33" s="296">
        <v>3019</v>
      </c>
      <c r="E33" s="297">
        <v>30019</v>
      </c>
      <c r="F33" s="27" t="s">
        <v>142</v>
      </c>
      <c r="G33" s="27" t="s">
        <v>137</v>
      </c>
      <c r="H33" s="35">
        <v>5441567</v>
      </c>
      <c r="I33" s="35">
        <v>2372</v>
      </c>
      <c r="J33" s="9" t="s">
        <v>15</v>
      </c>
      <c r="K33" s="9" t="s">
        <v>138</v>
      </c>
      <c r="L33" s="8">
        <v>285</v>
      </c>
      <c r="M33" s="8">
        <v>26908</v>
      </c>
      <c r="N33" s="9"/>
      <c r="O33" s="8">
        <v>0</v>
      </c>
      <c r="P33" s="9"/>
      <c r="Q33" s="8">
        <v>0</v>
      </c>
      <c r="R33" s="9"/>
      <c r="S33" s="8">
        <v>0</v>
      </c>
      <c r="T33" s="9"/>
      <c r="U33" s="8">
        <v>0</v>
      </c>
      <c r="V33" s="9"/>
      <c r="W33" s="33">
        <v>26908</v>
      </c>
      <c r="X33" s="9"/>
      <c r="Y33" s="30">
        <v>28</v>
      </c>
      <c r="Z33" s="9"/>
      <c r="AA33" s="30">
        <v>0</v>
      </c>
      <c r="AB33" s="9"/>
      <c r="AC33" s="30">
        <v>0</v>
      </c>
      <c r="AD33" s="9"/>
      <c r="AE33" s="30">
        <v>0</v>
      </c>
      <c r="AF33" s="9"/>
      <c r="AG33" s="19">
        <v>0</v>
      </c>
      <c r="AI33" s="32">
        <v>28</v>
      </c>
      <c r="AK33" s="7" t="str">
        <f t="shared" si="0"/>
        <v>No</v>
      </c>
    </row>
    <row r="34" spans="1:37">
      <c r="A34" s="7" t="s">
        <v>485</v>
      </c>
      <c r="B34" s="7" t="s">
        <v>486</v>
      </c>
      <c r="C34" s="37" t="s">
        <v>61</v>
      </c>
      <c r="D34" s="296">
        <v>3019</v>
      </c>
      <c r="E34" s="297">
        <v>30019</v>
      </c>
      <c r="F34" s="27" t="s">
        <v>142</v>
      </c>
      <c r="G34" s="27" t="s">
        <v>137</v>
      </c>
      <c r="H34" s="35">
        <v>5441567</v>
      </c>
      <c r="I34" s="35">
        <v>2372</v>
      </c>
      <c r="J34" s="9" t="s">
        <v>10</v>
      </c>
      <c r="K34" s="9" t="s">
        <v>138</v>
      </c>
      <c r="L34" s="8">
        <v>121</v>
      </c>
      <c r="M34" s="8">
        <v>12643</v>
      </c>
      <c r="N34" s="9"/>
      <c r="O34" s="8">
        <v>0</v>
      </c>
      <c r="P34" s="9"/>
      <c r="Q34" s="8">
        <v>0</v>
      </c>
      <c r="R34" s="9"/>
      <c r="S34" s="8">
        <v>0</v>
      </c>
      <c r="T34" s="9"/>
      <c r="U34" s="8">
        <v>0</v>
      </c>
      <c r="V34" s="9"/>
      <c r="W34" s="33">
        <v>12643</v>
      </c>
      <c r="X34" s="9"/>
      <c r="Y34" s="30">
        <v>12</v>
      </c>
      <c r="Z34" s="9"/>
      <c r="AA34" s="30">
        <v>0</v>
      </c>
      <c r="AB34" s="9"/>
      <c r="AC34" s="30">
        <v>0</v>
      </c>
      <c r="AD34" s="9"/>
      <c r="AE34" s="30">
        <v>0</v>
      </c>
      <c r="AF34" s="9"/>
      <c r="AG34" s="19">
        <v>0</v>
      </c>
      <c r="AI34" s="32">
        <v>12</v>
      </c>
      <c r="AK34" s="7" t="str">
        <f t="shared" si="0"/>
        <v>No</v>
      </c>
    </row>
    <row r="35" spans="1:37">
      <c r="A35" s="7" t="s">
        <v>485</v>
      </c>
      <c r="B35" s="7" t="s">
        <v>486</v>
      </c>
      <c r="C35" s="37" t="s">
        <v>61</v>
      </c>
      <c r="D35" s="296">
        <v>3019</v>
      </c>
      <c r="E35" s="297">
        <v>30019</v>
      </c>
      <c r="F35" s="27" t="s">
        <v>142</v>
      </c>
      <c r="G35" s="27" t="s">
        <v>137</v>
      </c>
      <c r="H35" s="35">
        <v>5441567</v>
      </c>
      <c r="I35" s="35">
        <v>2372</v>
      </c>
      <c r="J35" s="9" t="s">
        <v>6</v>
      </c>
      <c r="K35" s="9" t="s">
        <v>138</v>
      </c>
      <c r="L35" s="8">
        <v>1172</v>
      </c>
      <c r="M35" s="8">
        <v>0</v>
      </c>
      <c r="N35" s="9"/>
      <c r="O35" s="8">
        <v>109438</v>
      </c>
      <c r="P35" s="9"/>
      <c r="Q35" s="8">
        <v>0</v>
      </c>
      <c r="R35" s="9"/>
      <c r="S35" s="8">
        <v>0</v>
      </c>
      <c r="T35" s="9"/>
      <c r="U35" s="8">
        <v>0</v>
      </c>
      <c r="V35" s="9"/>
      <c r="W35" s="33">
        <v>109438</v>
      </c>
      <c r="X35" s="9"/>
      <c r="Y35" s="30">
        <v>0</v>
      </c>
      <c r="Z35" s="9"/>
      <c r="AA35" s="30">
        <v>94</v>
      </c>
      <c r="AB35" s="9"/>
      <c r="AC35" s="30">
        <v>0</v>
      </c>
      <c r="AD35" s="9"/>
      <c r="AE35" s="30">
        <v>0</v>
      </c>
      <c r="AF35" s="9"/>
      <c r="AG35" s="19">
        <v>0</v>
      </c>
      <c r="AI35" s="32">
        <v>94</v>
      </c>
      <c r="AK35" s="7" t="str">
        <f t="shared" si="0"/>
        <v>No</v>
      </c>
    </row>
    <row r="36" spans="1:37">
      <c r="A36" s="7" t="s">
        <v>367</v>
      </c>
      <c r="B36" s="7" t="s">
        <v>368</v>
      </c>
      <c r="C36" s="37" t="s">
        <v>37</v>
      </c>
      <c r="D36" s="296">
        <v>3034</v>
      </c>
      <c r="E36" s="297">
        <v>30034</v>
      </c>
      <c r="F36" s="27" t="s">
        <v>136</v>
      </c>
      <c r="G36" s="27" t="s">
        <v>137</v>
      </c>
      <c r="H36" s="35">
        <v>2203663</v>
      </c>
      <c r="I36" s="35">
        <v>1683</v>
      </c>
      <c r="J36" s="9" t="s">
        <v>6</v>
      </c>
      <c r="K36" s="9" t="s">
        <v>138</v>
      </c>
      <c r="L36" s="8">
        <v>638</v>
      </c>
      <c r="M36" s="8">
        <v>0</v>
      </c>
      <c r="N36" s="9"/>
      <c r="O36" s="8">
        <v>0</v>
      </c>
      <c r="P36" s="9"/>
      <c r="Q36" s="8">
        <v>0</v>
      </c>
      <c r="R36" s="9"/>
      <c r="S36" s="8">
        <v>0</v>
      </c>
      <c r="T36" s="9"/>
      <c r="U36" s="8">
        <v>0</v>
      </c>
      <c r="V36" s="9"/>
      <c r="W36" s="33">
        <v>0</v>
      </c>
      <c r="X36" s="9"/>
      <c r="Y36" s="30">
        <v>0</v>
      </c>
      <c r="Z36" s="9"/>
      <c r="AA36" s="30">
        <v>0</v>
      </c>
      <c r="AB36" s="9"/>
      <c r="AC36" s="30">
        <v>0</v>
      </c>
      <c r="AD36" s="9"/>
      <c r="AE36" s="30">
        <v>0</v>
      </c>
      <c r="AF36" s="9"/>
      <c r="AG36" s="19">
        <v>0</v>
      </c>
      <c r="AI36" s="32">
        <v>0</v>
      </c>
      <c r="AK36" s="7" t="str">
        <f t="shared" si="0"/>
        <v>No</v>
      </c>
    </row>
    <row r="37" spans="1:37">
      <c r="A37" s="7" t="s">
        <v>367</v>
      </c>
      <c r="B37" s="7" t="s">
        <v>368</v>
      </c>
      <c r="C37" s="37" t="s">
        <v>37</v>
      </c>
      <c r="D37" s="296">
        <v>3034</v>
      </c>
      <c r="E37" s="297">
        <v>30034</v>
      </c>
      <c r="F37" s="27" t="s">
        <v>136</v>
      </c>
      <c r="G37" s="27" t="s">
        <v>137</v>
      </c>
      <c r="H37" s="35">
        <v>2203663</v>
      </c>
      <c r="I37" s="35">
        <v>1683</v>
      </c>
      <c r="J37" s="9" t="s">
        <v>15</v>
      </c>
      <c r="K37" s="9" t="s">
        <v>138</v>
      </c>
      <c r="L37" s="8">
        <v>54</v>
      </c>
      <c r="M37" s="8">
        <v>0</v>
      </c>
      <c r="N37" s="9"/>
      <c r="O37" s="8">
        <v>0</v>
      </c>
      <c r="P37" s="9"/>
      <c r="Q37" s="8">
        <v>0</v>
      </c>
      <c r="R37" s="9"/>
      <c r="S37" s="8">
        <v>0</v>
      </c>
      <c r="T37" s="9"/>
      <c r="U37" s="8">
        <v>0</v>
      </c>
      <c r="V37" s="9"/>
      <c r="W37" s="33">
        <v>0</v>
      </c>
      <c r="X37" s="9"/>
      <c r="Y37" s="30">
        <v>0</v>
      </c>
      <c r="Z37" s="9"/>
      <c r="AA37" s="30">
        <v>0</v>
      </c>
      <c r="AB37" s="9"/>
      <c r="AC37" s="30">
        <v>0</v>
      </c>
      <c r="AD37" s="9"/>
      <c r="AE37" s="30">
        <v>0</v>
      </c>
      <c r="AF37" s="9"/>
      <c r="AG37" s="19">
        <v>0</v>
      </c>
      <c r="AI37" s="32">
        <v>0</v>
      </c>
      <c r="AK37" s="7" t="str">
        <f t="shared" si="0"/>
        <v>No</v>
      </c>
    </row>
    <row r="38" spans="1:37">
      <c r="A38" s="7" t="s">
        <v>367</v>
      </c>
      <c r="B38" s="7" t="s">
        <v>368</v>
      </c>
      <c r="C38" s="37" t="s">
        <v>37</v>
      </c>
      <c r="D38" s="296">
        <v>3034</v>
      </c>
      <c r="E38" s="297">
        <v>30034</v>
      </c>
      <c r="F38" s="27" t="s">
        <v>136</v>
      </c>
      <c r="G38" s="27" t="s">
        <v>137</v>
      </c>
      <c r="H38" s="35">
        <v>2203663</v>
      </c>
      <c r="I38" s="35">
        <v>1683</v>
      </c>
      <c r="J38" s="9" t="s">
        <v>16</v>
      </c>
      <c r="K38" s="9" t="s">
        <v>138</v>
      </c>
      <c r="L38" s="8">
        <v>38</v>
      </c>
      <c r="M38" s="8">
        <v>0</v>
      </c>
      <c r="N38" s="9"/>
      <c r="O38" s="8">
        <v>0</v>
      </c>
      <c r="P38" s="9"/>
      <c r="Q38" s="8">
        <v>0</v>
      </c>
      <c r="R38" s="9"/>
      <c r="S38" s="8">
        <v>0</v>
      </c>
      <c r="T38" s="9"/>
      <c r="U38" s="8">
        <v>0</v>
      </c>
      <c r="V38" s="9"/>
      <c r="W38" s="33">
        <v>0</v>
      </c>
      <c r="X38" s="9"/>
      <c r="Y38" s="30">
        <v>0</v>
      </c>
      <c r="Z38" s="9"/>
      <c r="AA38" s="30">
        <v>0</v>
      </c>
      <c r="AB38" s="9"/>
      <c r="AC38" s="30">
        <v>0</v>
      </c>
      <c r="AD38" s="9"/>
      <c r="AE38" s="30">
        <v>0</v>
      </c>
      <c r="AF38" s="9"/>
      <c r="AG38" s="19">
        <v>0</v>
      </c>
      <c r="AI38" s="32">
        <v>0</v>
      </c>
      <c r="AK38" s="7" t="str">
        <f t="shared" si="0"/>
        <v>No</v>
      </c>
    </row>
    <row r="39" spans="1:37">
      <c r="A39" s="7" t="s">
        <v>367</v>
      </c>
      <c r="B39" s="7" t="s">
        <v>368</v>
      </c>
      <c r="C39" s="37" t="s">
        <v>37</v>
      </c>
      <c r="D39" s="296">
        <v>3034</v>
      </c>
      <c r="E39" s="297">
        <v>30034</v>
      </c>
      <c r="F39" s="27" t="s">
        <v>136</v>
      </c>
      <c r="G39" s="27" t="s">
        <v>137</v>
      </c>
      <c r="H39" s="35">
        <v>2203663</v>
      </c>
      <c r="I39" s="35">
        <v>1683</v>
      </c>
      <c r="J39" s="9" t="s">
        <v>9</v>
      </c>
      <c r="K39" s="9" t="s">
        <v>138</v>
      </c>
      <c r="L39" s="8">
        <v>10</v>
      </c>
      <c r="M39" s="8">
        <v>0</v>
      </c>
      <c r="N39" s="9"/>
      <c r="O39" s="8">
        <v>0</v>
      </c>
      <c r="P39" s="9"/>
      <c r="Q39" s="8">
        <v>0</v>
      </c>
      <c r="R39" s="9"/>
      <c r="S39" s="8">
        <v>0</v>
      </c>
      <c r="T39" s="9"/>
      <c r="U39" s="8">
        <v>0</v>
      </c>
      <c r="V39" s="9"/>
      <c r="W39" s="33">
        <v>0</v>
      </c>
      <c r="X39" s="9"/>
      <c r="Y39" s="30">
        <v>0</v>
      </c>
      <c r="Z39" s="9"/>
      <c r="AA39" s="30">
        <v>0</v>
      </c>
      <c r="AB39" s="9"/>
      <c r="AC39" s="30">
        <v>0</v>
      </c>
      <c r="AD39" s="9"/>
      <c r="AE39" s="30">
        <v>0</v>
      </c>
      <c r="AF39" s="9"/>
      <c r="AG39" s="19">
        <v>0</v>
      </c>
      <c r="AI39" s="32">
        <v>0</v>
      </c>
      <c r="AK39" s="7" t="str">
        <f t="shared" si="0"/>
        <v>No</v>
      </c>
    </row>
    <row r="40" spans="1:37">
      <c r="A40" s="7" t="s">
        <v>424</v>
      </c>
      <c r="B40" s="7" t="s">
        <v>425</v>
      </c>
      <c r="C40" s="37" t="s">
        <v>30</v>
      </c>
      <c r="D40" s="296">
        <v>5113</v>
      </c>
      <c r="E40" s="297">
        <v>50113</v>
      </c>
      <c r="F40" s="27" t="s">
        <v>142</v>
      </c>
      <c r="G40" s="27" t="s">
        <v>137</v>
      </c>
      <c r="H40" s="35">
        <v>8608208</v>
      </c>
      <c r="I40" s="35">
        <v>1510</v>
      </c>
      <c r="J40" s="9" t="s">
        <v>9</v>
      </c>
      <c r="K40" s="9" t="s">
        <v>138</v>
      </c>
      <c r="L40" s="8">
        <v>8</v>
      </c>
      <c r="M40" s="8">
        <v>11852</v>
      </c>
      <c r="N40" s="9"/>
      <c r="O40" s="8">
        <v>0</v>
      </c>
      <c r="P40" s="9"/>
      <c r="Q40" s="8">
        <v>0</v>
      </c>
      <c r="R40" s="9"/>
      <c r="S40" s="8">
        <v>0</v>
      </c>
      <c r="T40" s="9"/>
      <c r="U40" s="8">
        <v>0</v>
      </c>
      <c r="V40" s="9"/>
      <c r="W40" s="33">
        <v>11852</v>
      </c>
      <c r="X40" s="9"/>
      <c r="Y40" s="30">
        <v>8.67</v>
      </c>
      <c r="Z40" s="9"/>
      <c r="AA40" s="30">
        <v>0</v>
      </c>
      <c r="AB40" s="9"/>
      <c r="AC40" s="30">
        <v>0</v>
      </c>
      <c r="AD40" s="9"/>
      <c r="AE40" s="30">
        <v>0</v>
      </c>
      <c r="AF40" s="9"/>
      <c r="AG40" s="19">
        <v>0</v>
      </c>
      <c r="AI40" s="32">
        <v>8.67</v>
      </c>
      <c r="AK40" s="7" t="str">
        <f t="shared" si="0"/>
        <v>No</v>
      </c>
    </row>
    <row r="41" spans="1:37">
      <c r="A41" s="7" t="s">
        <v>424</v>
      </c>
      <c r="B41" s="7" t="s">
        <v>425</v>
      </c>
      <c r="C41" s="37" t="s">
        <v>30</v>
      </c>
      <c r="D41" s="296">
        <v>5113</v>
      </c>
      <c r="E41" s="297">
        <v>50113</v>
      </c>
      <c r="F41" s="27" t="s">
        <v>142</v>
      </c>
      <c r="G41" s="27" t="s">
        <v>137</v>
      </c>
      <c r="H41" s="35">
        <v>8608208</v>
      </c>
      <c r="I41" s="35">
        <v>1510</v>
      </c>
      <c r="J41" s="9" t="s">
        <v>7</v>
      </c>
      <c r="K41" s="9" t="s">
        <v>138</v>
      </c>
      <c r="L41" s="8">
        <v>567</v>
      </c>
      <c r="M41" s="8">
        <v>0</v>
      </c>
      <c r="N41" s="9"/>
      <c r="O41" s="8">
        <v>0</v>
      </c>
      <c r="P41" s="9"/>
      <c r="Q41" s="8">
        <v>0</v>
      </c>
      <c r="R41" s="9"/>
      <c r="S41" s="8">
        <v>0</v>
      </c>
      <c r="T41" s="9"/>
      <c r="U41" s="8">
        <v>0</v>
      </c>
      <c r="V41" s="9"/>
      <c r="W41" s="33">
        <v>0</v>
      </c>
      <c r="X41" s="9"/>
      <c r="Y41" s="30">
        <v>0</v>
      </c>
      <c r="Z41" s="9"/>
      <c r="AA41" s="30">
        <v>0</v>
      </c>
      <c r="AB41" s="9"/>
      <c r="AC41" s="30">
        <v>0</v>
      </c>
      <c r="AD41" s="9"/>
      <c r="AE41" s="30">
        <v>0</v>
      </c>
      <c r="AF41" s="9"/>
      <c r="AG41" s="19">
        <v>0</v>
      </c>
      <c r="AI41" s="32">
        <v>0</v>
      </c>
      <c r="AK41" s="7" t="str">
        <f t="shared" si="0"/>
        <v>No</v>
      </c>
    </row>
    <row r="42" spans="1:37">
      <c r="A42" s="7" t="s">
        <v>424</v>
      </c>
      <c r="B42" s="7" t="s">
        <v>425</v>
      </c>
      <c r="C42" s="37" t="s">
        <v>30</v>
      </c>
      <c r="D42" s="296">
        <v>5113</v>
      </c>
      <c r="E42" s="297">
        <v>50113</v>
      </c>
      <c r="F42" s="27" t="s">
        <v>142</v>
      </c>
      <c r="G42" s="27" t="s">
        <v>137</v>
      </c>
      <c r="H42" s="35">
        <v>8608208</v>
      </c>
      <c r="I42" s="35">
        <v>1510</v>
      </c>
      <c r="J42" s="9" t="s">
        <v>6</v>
      </c>
      <c r="K42" s="9" t="s">
        <v>138</v>
      </c>
      <c r="L42" s="8">
        <v>553</v>
      </c>
      <c r="M42" s="8">
        <v>252025</v>
      </c>
      <c r="N42" s="9"/>
      <c r="O42" s="8">
        <v>0</v>
      </c>
      <c r="P42" s="9"/>
      <c r="Q42" s="8">
        <v>4941</v>
      </c>
      <c r="R42" s="9"/>
      <c r="S42" s="8">
        <v>19529</v>
      </c>
      <c r="T42" s="9"/>
      <c r="U42" s="8">
        <v>0</v>
      </c>
      <c r="V42" s="9"/>
      <c r="W42" s="33">
        <v>276495</v>
      </c>
      <c r="X42" s="9"/>
      <c r="Y42" s="30">
        <v>168.58</v>
      </c>
      <c r="Z42" s="9"/>
      <c r="AA42" s="30">
        <v>0</v>
      </c>
      <c r="AB42" s="9"/>
      <c r="AC42" s="30">
        <v>3</v>
      </c>
      <c r="AD42" s="9"/>
      <c r="AE42" s="30">
        <v>16</v>
      </c>
      <c r="AF42" s="9"/>
      <c r="AG42" s="19">
        <v>0</v>
      </c>
      <c r="AI42" s="32">
        <v>187.58</v>
      </c>
      <c r="AK42" s="7" t="str">
        <f t="shared" si="0"/>
        <v>No</v>
      </c>
    </row>
    <row r="43" spans="1:37">
      <c r="A43" s="7" t="s">
        <v>420</v>
      </c>
      <c r="B43" s="7" t="s">
        <v>421</v>
      </c>
      <c r="C43" s="37" t="s">
        <v>12</v>
      </c>
      <c r="D43" s="296">
        <v>9036</v>
      </c>
      <c r="E43" s="297">
        <v>90036</v>
      </c>
      <c r="F43" s="27" t="s">
        <v>142</v>
      </c>
      <c r="G43" s="27" t="s">
        <v>137</v>
      </c>
      <c r="H43" s="35">
        <v>12150996</v>
      </c>
      <c r="I43" s="35">
        <v>1495</v>
      </c>
      <c r="J43" s="9" t="s">
        <v>13</v>
      </c>
      <c r="K43" s="9" t="s">
        <v>138</v>
      </c>
      <c r="L43" s="8">
        <v>6</v>
      </c>
      <c r="M43" s="8">
        <v>488</v>
      </c>
      <c r="N43" s="9"/>
      <c r="O43" s="8">
        <v>18</v>
      </c>
      <c r="P43" s="9"/>
      <c r="Q43" s="8">
        <v>3</v>
      </c>
      <c r="R43" s="9"/>
      <c r="S43" s="8">
        <v>103</v>
      </c>
      <c r="T43" s="9"/>
      <c r="U43" s="8">
        <v>0</v>
      </c>
      <c r="V43" s="9"/>
      <c r="W43" s="33">
        <v>612</v>
      </c>
      <c r="X43" s="9"/>
      <c r="Y43" s="30">
        <v>0.61</v>
      </c>
      <c r="Z43" s="9"/>
      <c r="AA43" s="30">
        <v>0.01</v>
      </c>
      <c r="AB43" s="9"/>
      <c r="AC43" s="30">
        <v>0.01</v>
      </c>
      <c r="AD43" s="9"/>
      <c r="AE43" s="30">
        <v>0.04</v>
      </c>
      <c r="AF43" s="9"/>
      <c r="AG43" s="19">
        <v>0</v>
      </c>
      <c r="AI43" s="32">
        <v>0.67</v>
      </c>
      <c r="AK43" s="7" t="str">
        <f t="shared" si="0"/>
        <v>No</v>
      </c>
    </row>
    <row r="44" spans="1:37">
      <c r="A44" s="7" t="s">
        <v>420</v>
      </c>
      <c r="B44" s="7" t="s">
        <v>421</v>
      </c>
      <c r="C44" s="37" t="s">
        <v>12</v>
      </c>
      <c r="D44" s="296">
        <v>9036</v>
      </c>
      <c r="E44" s="297">
        <v>90036</v>
      </c>
      <c r="F44" s="27" t="s">
        <v>142</v>
      </c>
      <c r="G44" s="27" t="s">
        <v>137</v>
      </c>
      <c r="H44" s="35">
        <v>12150996</v>
      </c>
      <c r="I44" s="35">
        <v>1495</v>
      </c>
      <c r="J44" s="9" t="s">
        <v>6</v>
      </c>
      <c r="K44" s="9" t="s">
        <v>138</v>
      </c>
      <c r="L44" s="8">
        <v>234</v>
      </c>
      <c r="M44" s="8">
        <v>26410</v>
      </c>
      <c r="N44" s="9"/>
      <c r="O44" s="8">
        <v>1348</v>
      </c>
      <c r="P44" s="9"/>
      <c r="Q44" s="8">
        <v>274</v>
      </c>
      <c r="R44" s="9"/>
      <c r="S44" s="8">
        <v>7970</v>
      </c>
      <c r="T44" s="9"/>
      <c r="U44" s="8">
        <v>0</v>
      </c>
      <c r="V44" s="9"/>
      <c r="W44" s="33">
        <v>36002</v>
      </c>
      <c r="X44" s="9"/>
      <c r="Y44" s="30">
        <v>31.56</v>
      </c>
      <c r="Z44" s="9"/>
      <c r="AA44" s="30">
        <v>0.99</v>
      </c>
      <c r="AB44" s="9"/>
      <c r="AC44" s="30">
        <v>0.39</v>
      </c>
      <c r="AD44" s="9"/>
      <c r="AE44" s="30">
        <v>7.52</v>
      </c>
      <c r="AF44" s="9"/>
      <c r="AG44" s="19">
        <v>0</v>
      </c>
      <c r="AI44" s="32">
        <v>40.46</v>
      </c>
      <c r="AK44" s="7" t="str">
        <f t="shared" si="0"/>
        <v>No</v>
      </c>
    </row>
    <row r="45" spans="1:37">
      <c r="A45" s="7" t="s">
        <v>442</v>
      </c>
      <c r="B45" s="7" t="s">
        <v>443</v>
      </c>
      <c r="C45" s="37" t="s">
        <v>21</v>
      </c>
      <c r="D45" s="296">
        <v>8006</v>
      </c>
      <c r="E45" s="297">
        <v>80006</v>
      </c>
      <c r="F45" s="27" t="s">
        <v>142</v>
      </c>
      <c r="G45" s="27" t="s">
        <v>137</v>
      </c>
      <c r="H45" s="35">
        <v>2374203</v>
      </c>
      <c r="I45" s="35">
        <v>1457</v>
      </c>
      <c r="J45" s="9" t="s">
        <v>6</v>
      </c>
      <c r="K45" s="9" t="s">
        <v>138</v>
      </c>
      <c r="L45" s="8">
        <v>485</v>
      </c>
      <c r="M45" s="8">
        <v>186496</v>
      </c>
      <c r="N45" s="9"/>
      <c r="O45" s="8">
        <v>0</v>
      </c>
      <c r="P45" s="9"/>
      <c r="Q45" s="8">
        <v>0</v>
      </c>
      <c r="R45" s="9"/>
      <c r="S45" s="8">
        <v>0</v>
      </c>
      <c r="T45" s="9"/>
      <c r="U45" s="8">
        <v>0</v>
      </c>
      <c r="V45" s="9"/>
      <c r="W45" s="33">
        <v>186496</v>
      </c>
      <c r="X45" s="9"/>
      <c r="Y45" s="30">
        <v>156</v>
      </c>
      <c r="Z45" s="9"/>
      <c r="AA45" s="30">
        <v>0</v>
      </c>
      <c r="AB45" s="9"/>
      <c r="AC45" s="30">
        <v>0</v>
      </c>
      <c r="AD45" s="9"/>
      <c r="AE45" s="30">
        <v>0</v>
      </c>
      <c r="AF45" s="9"/>
      <c r="AG45" s="19">
        <v>0</v>
      </c>
      <c r="AI45" s="32">
        <v>156</v>
      </c>
      <c r="AK45" s="7" t="str">
        <f t="shared" si="0"/>
        <v>No</v>
      </c>
    </row>
    <row r="46" spans="1:37">
      <c r="A46" s="7" t="s">
        <v>442</v>
      </c>
      <c r="B46" s="7" t="s">
        <v>443</v>
      </c>
      <c r="C46" s="37" t="s">
        <v>21</v>
      </c>
      <c r="D46" s="296">
        <v>8006</v>
      </c>
      <c r="E46" s="297">
        <v>80006</v>
      </c>
      <c r="F46" s="27" t="s">
        <v>142</v>
      </c>
      <c r="G46" s="27" t="s">
        <v>137</v>
      </c>
      <c r="H46" s="35">
        <v>2374203</v>
      </c>
      <c r="I46" s="35">
        <v>1457</v>
      </c>
      <c r="J46" s="9" t="s">
        <v>16</v>
      </c>
      <c r="K46" s="9" t="s">
        <v>138</v>
      </c>
      <c r="L46" s="8">
        <v>163</v>
      </c>
      <c r="M46" s="8">
        <v>5200</v>
      </c>
      <c r="N46" s="9"/>
      <c r="O46" s="8">
        <v>0</v>
      </c>
      <c r="P46" s="9"/>
      <c r="Q46" s="8">
        <v>0</v>
      </c>
      <c r="R46" s="9"/>
      <c r="S46" s="8">
        <v>0</v>
      </c>
      <c r="T46" s="9"/>
      <c r="U46" s="8">
        <v>0</v>
      </c>
      <c r="V46" s="9"/>
      <c r="W46" s="33">
        <v>5200</v>
      </c>
      <c r="X46" s="9"/>
      <c r="Y46" s="30">
        <v>5</v>
      </c>
      <c r="Z46" s="9"/>
      <c r="AA46" s="30">
        <v>0</v>
      </c>
      <c r="AB46" s="9"/>
      <c r="AC46" s="30">
        <v>0</v>
      </c>
      <c r="AD46" s="9"/>
      <c r="AE46" s="30">
        <v>0</v>
      </c>
      <c r="AF46" s="9"/>
      <c r="AG46" s="19">
        <v>0</v>
      </c>
      <c r="AI46" s="32">
        <v>5</v>
      </c>
      <c r="AK46" s="7" t="str">
        <f t="shared" si="0"/>
        <v>No</v>
      </c>
    </row>
    <row r="47" spans="1:37">
      <c r="A47" s="7" t="s">
        <v>957</v>
      </c>
      <c r="B47" s="7" t="s">
        <v>391</v>
      </c>
      <c r="C47" s="37" t="s">
        <v>26</v>
      </c>
      <c r="D47" s="296">
        <v>4034</v>
      </c>
      <c r="E47" s="297">
        <v>40034</v>
      </c>
      <c r="F47" s="27" t="s">
        <v>140</v>
      </c>
      <c r="G47" s="27" t="s">
        <v>137</v>
      </c>
      <c r="H47" s="35">
        <v>5502379</v>
      </c>
      <c r="I47" s="35">
        <v>1396</v>
      </c>
      <c r="J47" s="9" t="s">
        <v>15</v>
      </c>
      <c r="K47" s="9" t="s">
        <v>138</v>
      </c>
      <c r="L47" s="8">
        <v>76</v>
      </c>
      <c r="M47" s="8">
        <v>2649</v>
      </c>
      <c r="N47" s="9"/>
      <c r="O47" s="8">
        <v>0</v>
      </c>
      <c r="P47" s="9"/>
      <c r="Q47" s="8">
        <v>75187</v>
      </c>
      <c r="R47" s="9"/>
      <c r="S47" s="8">
        <v>0</v>
      </c>
      <c r="T47" s="9"/>
      <c r="U47" s="8">
        <v>0</v>
      </c>
      <c r="V47" s="9"/>
      <c r="W47" s="33">
        <v>77836</v>
      </c>
      <c r="X47" s="9"/>
      <c r="Y47" s="30">
        <v>3.61</v>
      </c>
      <c r="Z47" s="9"/>
      <c r="AA47" s="30">
        <v>0</v>
      </c>
      <c r="AB47" s="9"/>
      <c r="AC47" s="30">
        <v>85.01</v>
      </c>
      <c r="AD47" s="9"/>
      <c r="AE47" s="30">
        <v>0</v>
      </c>
      <c r="AF47" s="9"/>
      <c r="AG47" s="19">
        <v>0</v>
      </c>
      <c r="AI47" s="32">
        <v>88.62</v>
      </c>
      <c r="AK47" s="7" t="str">
        <f t="shared" si="0"/>
        <v>No</v>
      </c>
    </row>
    <row r="48" spans="1:37">
      <c r="A48" s="7" t="s">
        <v>957</v>
      </c>
      <c r="B48" s="7" t="s">
        <v>391</v>
      </c>
      <c r="C48" s="37" t="s">
        <v>26</v>
      </c>
      <c r="D48" s="296">
        <v>4034</v>
      </c>
      <c r="E48" s="297">
        <v>40034</v>
      </c>
      <c r="F48" s="27" t="s">
        <v>140</v>
      </c>
      <c r="G48" s="27" t="s">
        <v>137</v>
      </c>
      <c r="H48" s="35">
        <v>5502379</v>
      </c>
      <c r="I48" s="35">
        <v>1396</v>
      </c>
      <c r="J48" s="9" t="s">
        <v>6</v>
      </c>
      <c r="K48" s="9" t="s">
        <v>138</v>
      </c>
      <c r="L48" s="8">
        <v>646</v>
      </c>
      <c r="M48" s="8">
        <v>415127</v>
      </c>
      <c r="N48" s="9"/>
      <c r="O48" s="8">
        <v>0</v>
      </c>
      <c r="P48" s="9"/>
      <c r="Q48" s="8">
        <v>0</v>
      </c>
      <c r="R48" s="9"/>
      <c r="S48" s="8">
        <v>0</v>
      </c>
      <c r="T48" s="9"/>
      <c r="U48" s="8">
        <v>0</v>
      </c>
      <c r="V48" s="9"/>
      <c r="W48" s="33">
        <v>415127</v>
      </c>
      <c r="X48" s="9"/>
      <c r="Y48" s="30">
        <v>347.19</v>
      </c>
      <c r="Z48" s="9"/>
      <c r="AA48" s="30">
        <v>0</v>
      </c>
      <c r="AB48" s="9"/>
      <c r="AC48" s="30">
        <v>0</v>
      </c>
      <c r="AD48" s="9"/>
      <c r="AE48" s="30">
        <v>0</v>
      </c>
      <c r="AF48" s="9"/>
      <c r="AG48" s="19">
        <v>0</v>
      </c>
      <c r="AI48" s="32">
        <v>347.19</v>
      </c>
      <c r="AK48" s="7" t="str">
        <f t="shared" si="0"/>
        <v>No</v>
      </c>
    </row>
    <row r="49" spans="1:37">
      <c r="A49" s="7" t="s">
        <v>957</v>
      </c>
      <c r="B49" s="7" t="s">
        <v>391</v>
      </c>
      <c r="C49" s="37" t="s">
        <v>26</v>
      </c>
      <c r="D49" s="296">
        <v>4034</v>
      </c>
      <c r="E49" s="297">
        <v>40034</v>
      </c>
      <c r="F49" s="27" t="s">
        <v>140</v>
      </c>
      <c r="G49" s="27" t="s">
        <v>137</v>
      </c>
      <c r="H49" s="35">
        <v>5502379</v>
      </c>
      <c r="I49" s="35">
        <v>1396</v>
      </c>
      <c r="J49" s="9" t="s">
        <v>27</v>
      </c>
      <c r="K49" s="9" t="s">
        <v>138</v>
      </c>
      <c r="L49" s="8">
        <v>21</v>
      </c>
      <c r="M49" s="8">
        <v>0</v>
      </c>
      <c r="N49" s="9"/>
      <c r="O49" s="8">
        <v>0</v>
      </c>
      <c r="P49" s="9"/>
      <c r="Q49" s="8">
        <v>13268</v>
      </c>
      <c r="R49" s="9"/>
      <c r="S49" s="8">
        <v>0</v>
      </c>
      <c r="T49" s="9"/>
      <c r="U49" s="8">
        <v>0</v>
      </c>
      <c r="V49" s="9"/>
      <c r="W49" s="33">
        <v>13268</v>
      </c>
      <c r="X49" s="9"/>
      <c r="Y49" s="30">
        <v>0</v>
      </c>
      <c r="Z49" s="9"/>
      <c r="AA49" s="30">
        <v>0</v>
      </c>
      <c r="AB49" s="9"/>
      <c r="AC49" s="30">
        <v>15</v>
      </c>
      <c r="AD49" s="9"/>
      <c r="AE49" s="30">
        <v>0</v>
      </c>
      <c r="AF49" s="9"/>
      <c r="AG49" s="19">
        <v>0</v>
      </c>
      <c r="AI49" s="32">
        <v>15</v>
      </c>
      <c r="AK49" s="7" t="str">
        <f t="shared" si="0"/>
        <v>No</v>
      </c>
    </row>
    <row r="50" spans="1:37">
      <c r="A50" s="7" t="s">
        <v>377</v>
      </c>
      <c r="B50" s="7" t="s">
        <v>378</v>
      </c>
      <c r="C50" s="37" t="s">
        <v>54</v>
      </c>
      <c r="D50" s="296">
        <v>2078</v>
      </c>
      <c r="E50" s="297">
        <v>20078</v>
      </c>
      <c r="F50" s="27" t="s">
        <v>194</v>
      </c>
      <c r="G50" s="27" t="s">
        <v>137</v>
      </c>
      <c r="H50" s="35">
        <v>18351295</v>
      </c>
      <c r="I50" s="35">
        <v>1168</v>
      </c>
      <c r="J50" s="9" t="s">
        <v>31</v>
      </c>
      <c r="K50" s="9" t="s">
        <v>138</v>
      </c>
      <c r="L50" s="8">
        <v>1157</v>
      </c>
      <c r="M50" s="8">
        <v>0</v>
      </c>
      <c r="N50" s="9"/>
      <c r="O50" s="8">
        <v>0</v>
      </c>
      <c r="P50" s="9"/>
      <c r="Q50" s="8">
        <v>0</v>
      </c>
      <c r="R50" s="9"/>
      <c r="S50" s="8">
        <v>0</v>
      </c>
      <c r="T50" s="9"/>
      <c r="U50" s="8">
        <v>0</v>
      </c>
      <c r="V50" s="9"/>
      <c r="W50" s="33">
        <v>0</v>
      </c>
      <c r="X50" s="9"/>
      <c r="Y50" s="30">
        <v>0</v>
      </c>
      <c r="Z50" s="9"/>
      <c r="AA50" s="30">
        <v>0</v>
      </c>
      <c r="AB50" s="9"/>
      <c r="AC50" s="30">
        <v>0</v>
      </c>
      <c r="AD50" s="9"/>
      <c r="AE50" s="30">
        <v>0</v>
      </c>
      <c r="AF50" s="9"/>
      <c r="AG50" s="19">
        <v>0</v>
      </c>
      <c r="AI50" s="32">
        <v>0</v>
      </c>
      <c r="AK50" s="7" t="str">
        <f t="shared" si="0"/>
        <v>No</v>
      </c>
    </row>
    <row r="51" spans="1:37">
      <c r="A51" s="7" t="s">
        <v>532</v>
      </c>
      <c r="B51" s="7" t="s">
        <v>533</v>
      </c>
      <c r="C51" s="37" t="s">
        <v>69</v>
      </c>
      <c r="D51" s="296">
        <v>8001</v>
      </c>
      <c r="E51" s="297">
        <v>80001</v>
      </c>
      <c r="F51" s="27" t="s">
        <v>142</v>
      </c>
      <c r="G51" s="27" t="s">
        <v>137</v>
      </c>
      <c r="H51" s="35">
        <v>1021243</v>
      </c>
      <c r="I51" s="35">
        <v>1113</v>
      </c>
      <c r="J51" s="9" t="s">
        <v>16</v>
      </c>
      <c r="K51" s="9" t="s">
        <v>138</v>
      </c>
      <c r="L51" s="8">
        <v>92</v>
      </c>
      <c r="M51" s="8">
        <v>390</v>
      </c>
      <c r="N51" s="9"/>
      <c r="O51" s="8">
        <v>0</v>
      </c>
      <c r="P51" s="9"/>
      <c r="Q51" s="8">
        <v>0</v>
      </c>
      <c r="R51" s="9"/>
      <c r="S51" s="8">
        <v>5052</v>
      </c>
      <c r="T51" s="9"/>
      <c r="U51" s="8">
        <v>0</v>
      </c>
      <c r="V51" s="9"/>
      <c r="W51" s="33">
        <v>5442</v>
      </c>
      <c r="X51" s="9"/>
      <c r="Y51" s="30">
        <v>1.69</v>
      </c>
      <c r="Z51" s="9"/>
      <c r="AA51" s="30">
        <v>0</v>
      </c>
      <c r="AB51" s="9"/>
      <c r="AC51" s="30">
        <v>0</v>
      </c>
      <c r="AD51" s="9"/>
      <c r="AE51" s="30">
        <v>4.13</v>
      </c>
      <c r="AF51" s="9"/>
      <c r="AG51" s="19">
        <v>0</v>
      </c>
      <c r="AI51" s="32">
        <v>5.82</v>
      </c>
      <c r="AK51" s="7" t="str">
        <f t="shared" si="0"/>
        <v>No</v>
      </c>
    </row>
    <row r="52" spans="1:37">
      <c r="A52" s="7" t="s">
        <v>532</v>
      </c>
      <c r="B52" s="7" t="s">
        <v>533</v>
      </c>
      <c r="C52" s="37" t="s">
        <v>69</v>
      </c>
      <c r="D52" s="296">
        <v>8001</v>
      </c>
      <c r="E52" s="297">
        <v>80001</v>
      </c>
      <c r="F52" s="27" t="s">
        <v>142</v>
      </c>
      <c r="G52" s="27" t="s">
        <v>137</v>
      </c>
      <c r="H52" s="35">
        <v>1021243</v>
      </c>
      <c r="I52" s="35">
        <v>1113</v>
      </c>
      <c r="J52" s="9" t="s">
        <v>9</v>
      </c>
      <c r="K52" s="9" t="s">
        <v>138</v>
      </c>
      <c r="L52" s="8">
        <v>67</v>
      </c>
      <c r="M52" s="8">
        <v>3761</v>
      </c>
      <c r="N52" s="9"/>
      <c r="O52" s="8">
        <v>0</v>
      </c>
      <c r="P52" s="9"/>
      <c r="Q52" s="8">
        <v>0</v>
      </c>
      <c r="R52" s="9"/>
      <c r="S52" s="8">
        <v>1335</v>
      </c>
      <c r="T52" s="9"/>
      <c r="U52" s="8">
        <v>0</v>
      </c>
      <c r="V52" s="9"/>
      <c r="W52" s="33">
        <v>5096</v>
      </c>
      <c r="X52" s="9"/>
      <c r="Y52" s="30">
        <v>2.4500000000000002</v>
      </c>
      <c r="Z52" s="9"/>
      <c r="AA52" s="30">
        <v>0</v>
      </c>
      <c r="AB52" s="9"/>
      <c r="AC52" s="30">
        <v>0</v>
      </c>
      <c r="AD52" s="9"/>
      <c r="AE52" s="30">
        <v>1.0900000000000001</v>
      </c>
      <c r="AF52" s="9"/>
      <c r="AG52" s="19">
        <v>0</v>
      </c>
      <c r="AI52" s="32">
        <v>3.54</v>
      </c>
      <c r="AK52" s="7" t="str">
        <f t="shared" si="0"/>
        <v>No</v>
      </c>
    </row>
    <row r="53" spans="1:37">
      <c r="A53" s="7" t="s">
        <v>532</v>
      </c>
      <c r="B53" s="7" t="s">
        <v>533</v>
      </c>
      <c r="C53" s="37" t="s">
        <v>69</v>
      </c>
      <c r="D53" s="296">
        <v>8001</v>
      </c>
      <c r="E53" s="297">
        <v>80001</v>
      </c>
      <c r="F53" s="27" t="s">
        <v>142</v>
      </c>
      <c r="G53" s="27" t="s">
        <v>137</v>
      </c>
      <c r="H53" s="35">
        <v>1021243</v>
      </c>
      <c r="I53" s="35">
        <v>1113</v>
      </c>
      <c r="J53" s="9" t="s">
        <v>31</v>
      </c>
      <c r="K53" s="9" t="s">
        <v>138</v>
      </c>
      <c r="L53" s="8">
        <v>50</v>
      </c>
      <c r="M53" s="8">
        <v>48436</v>
      </c>
      <c r="N53" s="9"/>
      <c r="O53" s="8">
        <v>0</v>
      </c>
      <c r="P53" s="9"/>
      <c r="Q53" s="8">
        <v>0</v>
      </c>
      <c r="R53" s="9"/>
      <c r="S53" s="8">
        <v>4121</v>
      </c>
      <c r="T53" s="9"/>
      <c r="U53" s="8">
        <v>0</v>
      </c>
      <c r="V53" s="9"/>
      <c r="W53" s="33">
        <v>52557</v>
      </c>
      <c r="X53" s="9"/>
      <c r="Y53" s="30">
        <v>50.38</v>
      </c>
      <c r="Z53" s="9"/>
      <c r="AA53" s="30">
        <v>0</v>
      </c>
      <c r="AB53" s="9"/>
      <c r="AC53" s="30">
        <v>0</v>
      </c>
      <c r="AD53" s="9"/>
      <c r="AE53" s="30">
        <v>3.37</v>
      </c>
      <c r="AF53" s="9"/>
      <c r="AG53" s="19">
        <v>0</v>
      </c>
      <c r="AI53" s="32">
        <v>53.75</v>
      </c>
      <c r="AK53" s="7" t="str">
        <f t="shared" si="0"/>
        <v>No</v>
      </c>
    </row>
    <row r="54" spans="1:37">
      <c r="A54" s="7" t="s">
        <v>532</v>
      </c>
      <c r="B54" s="7" t="s">
        <v>533</v>
      </c>
      <c r="C54" s="37" t="s">
        <v>69</v>
      </c>
      <c r="D54" s="296">
        <v>8001</v>
      </c>
      <c r="E54" s="297">
        <v>80001</v>
      </c>
      <c r="F54" s="27" t="s">
        <v>142</v>
      </c>
      <c r="G54" s="27" t="s">
        <v>137</v>
      </c>
      <c r="H54" s="35">
        <v>1021243</v>
      </c>
      <c r="I54" s="35">
        <v>1113</v>
      </c>
      <c r="J54" s="9" t="s">
        <v>13</v>
      </c>
      <c r="K54" s="9" t="s">
        <v>138</v>
      </c>
      <c r="L54" s="8">
        <v>43</v>
      </c>
      <c r="M54" s="8">
        <v>2731</v>
      </c>
      <c r="N54" s="9"/>
      <c r="O54" s="8">
        <v>0</v>
      </c>
      <c r="P54" s="9"/>
      <c r="Q54" s="8">
        <v>0</v>
      </c>
      <c r="R54" s="9"/>
      <c r="S54" s="8">
        <v>863</v>
      </c>
      <c r="T54" s="9"/>
      <c r="U54" s="8">
        <v>0</v>
      </c>
      <c r="V54" s="9"/>
      <c r="W54" s="33">
        <v>3594</v>
      </c>
      <c r="X54" s="9"/>
      <c r="Y54" s="30">
        <v>2.98</v>
      </c>
      <c r="Z54" s="9"/>
      <c r="AA54" s="30">
        <v>0</v>
      </c>
      <c r="AB54" s="9"/>
      <c r="AC54" s="30">
        <v>0</v>
      </c>
      <c r="AD54" s="9"/>
      <c r="AE54" s="30">
        <v>0.72</v>
      </c>
      <c r="AF54" s="9"/>
      <c r="AG54" s="19">
        <v>0</v>
      </c>
      <c r="AI54" s="32">
        <v>3.7</v>
      </c>
      <c r="AK54" s="7" t="str">
        <f t="shared" si="0"/>
        <v>No</v>
      </c>
    </row>
    <row r="55" spans="1:37">
      <c r="A55" s="7" t="s">
        <v>532</v>
      </c>
      <c r="B55" s="7" t="s">
        <v>533</v>
      </c>
      <c r="C55" s="37" t="s">
        <v>69</v>
      </c>
      <c r="D55" s="296">
        <v>8001</v>
      </c>
      <c r="E55" s="297">
        <v>80001</v>
      </c>
      <c r="F55" s="27" t="s">
        <v>142</v>
      </c>
      <c r="G55" s="27" t="s">
        <v>137</v>
      </c>
      <c r="H55" s="35">
        <v>1021243</v>
      </c>
      <c r="I55" s="35">
        <v>1113</v>
      </c>
      <c r="J55" s="9" t="s">
        <v>6</v>
      </c>
      <c r="K55" s="9" t="s">
        <v>138</v>
      </c>
      <c r="L55" s="8">
        <v>412</v>
      </c>
      <c r="M55" s="8">
        <v>44450</v>
      </c>
      <c r="N55" s="9"/>
      <c r="O55" s="8">
        <v>0</v>
      </c>
      <c r="P55" s="9"/>
      <c r="Q55" s="8">
        <v>0</v>
      </c>
      <c r="R55" s="9"/>
      <c r="S55" s="8">
        <v>13480</v>
      </c>
      <c r="T55" s="9"/>
      <c r="U55" s="8">
        <v>0</v>
      </c>
      <c r="V55" s="9"/>
      <c r="W55" s="33">
        <v>57930</v>
      </c>
      <c r="X55" s="9"/>
      <c r="Y55" s="30">
        <v>47.51</v>
      </c>
      <c r="Z55" s="9"/>
      <c r="AA55" s="30">
        <v>0</v>
      </c>
      <c r="AB55" s="9"/>
      <c r="AC55" s="30">
        <v>0</v>
      </c>
      <c r="AD55" s="9"/>
      <c r="AE55" s="30">
        <v>11.25</v>
      </c>
      <c r="AF55" s="9"/>
      <c r="AG55" s="19">
        <v>0</v>
      </c>
      <c r="AI55" s="32">
        <v>58.76</v>
      </c>
      <c r="AK55" s="7" t="str">
        <f t="shared" si="0"/>
        <v>No</v>
      </c>
    </row>
    <row r="56" spans="1:37">
      <c r="A56" s="7" t="s">
        <v>532</v>
      </c>
      <c r="B56" s="7" t="s">
        <v>533</v>
      </c>
      <c r="C56" s="37" t="s">
        <v>69</v>
      </c>
      <c r="D56" s="296">
        <v>8001</v>
      </c>
      <c r="E56" s="297">
        <v>80001</v>
      </c>
      <c r="F56" s="27" t="s">
        <v>142</v>
      </c>
      <c r="G56" s="27" t="s">
        <v>137</v>
      </c>
      <c r="H56" s="35">
        <v>1021243</v>
      </c>
      <c r="I56" s="35">
        <v>1113</v>
      </c>
      <c r="J56" s="9" t="s">
        <v>7</v>
      </c>
      <c r="K56" s="9" t="s">
        <v>138</v>
      </c>
      <c r="L56" s="8">
        <v>398</v>
      </c>
      <c r="M56" s="8">
        <v>0</v>
      </c>
      <c r="N56" s="9"/>
      <c r="O56" s="8">
        <v>0</v>
      </c>
      <c r="P56" s="9"/>
      <c r="Q56" s="8">
        <v>0</v>
      </c>
      <c r="R56" s="9"/>
      <c r="S56" s="8">
        <v>4823</v>
      </c>
      <c r="T56" s="9"/>
      <c r="U56" s="8">
        <v>0</v>
      </c>
      <c r="V56" s="9"/>
      <c r="W56" s="33">
        <v>4823</v>
      </c>
      <c r="X56" s="9"/>
      <c r="Y56" s="30">
        <v>0</v>
      </c>
      <c r="Z56" s="9"/>
      <c r="AA56" s="30">
        <v>0</v>
      </c>
      <c r="AB56" s="9"/>
      <c r="AC56" s="30">
        <v>0</v>
      </c>
      <c r="AD56" s="9"/>
      <c r="AE56" s="30">
        <v>3.94</v>
      </c>
      <c r="AF56" s="9"/>
      <c r="AG56" s="19">
        <v>0</v>
      </c>
      <c r="AI56" s="32">
        <v>3.94</v>
      </c>
      <c r="AK56" s="7" t="str">
        <f t="shared" si="0"/>
        <v>No</v>
      </c>
    </row>
    <row r="57" spans="1:37">
      <c r="A57" s="7" t="s">
        <v>570</v>
      </c>
      <c r="B57" s="7" t="s">
        <v>378</v>
      </c>
      <c r="C57" s="37" t="s">
        <v>54</v>
      </c>
      <c r="D57" s="296">
        <v>2188</v>
      </c>
      <c r="E57" s="297">
        <v>20188</v>
      </c>
      <c r="F57" s="27" t="s">
        <v>194</v>
      </c>
      <c r="G57" s="27" t="s">
        <v>137</v>
      </c>
      <c r="H57" s="35">
        <v>18351295</v>
      </c>
      <c r="I57" s="35">
        <v>1111</v>
      </c>
      <c r="J57" s="9" t="s">
        <v>6</v>
      </c>
      <c r="K57" s="9" t="s">
        <v>138</v>
      </c>
      <c r="L57" s="8">
        <v>1111</v>
      </c>
      <c r="M57" s="8">
        <v>26216</v>
      </c>
      <c r="N57" s="9"/>
      <c r="O57" s="8">
        <v>0</v>
      </c>
      <c r="P57" s="9"/>
      <c r="Q57" s="8">
        <v>0</v>
      </c>
      <c r="R57" s="9"/>
      <c r="S57" s="8">
        <v>0</v>
      </c>
      <c r="T57" s="9"/>
      <c r="U57" s="8">
        <v>0</v>
      </c>
      <c r="V57" s="9"/>
      <c r="W57" s="33">
        <v>26216</v>
      </c>
      <c r="X57" s="9"/>
      <c r="Y57" s="30">
        <v>41</v>
      </c>
      <c r="Z57" s="9"/>
      <c r="AA57" s="30">
        <v>0</v>
      </c>
      <c r="AB57" s="9"/>
      <c r="AC57" s="30">
        <v>0</v>
      </c>
      <c r="AD57" s="9"/>
      <c r="AE57" s="30">
        <v>0</v>
      </c>
      <c r="AF57" s="9"/>
      <c r="AG57" s="19">
        <v>0</v>
      </c>
      <c r="AI57" s="32">
        <v>41</v>
      </c>
      <c r="AK57" s="7" t="str">
        <f t="shared" si="0"/>
        <v>No</v>
      </c>
    </row>
    <row r="58" spans="1:37">
      <c r="A58" s="7" t="s">
        <v>272</v>
      </c>
      <c r="B58" s="7" t="s">
        <v>273</v>
      </c>
      <c r="C58" s="37" t="s">
        <v>68</v>
      </c>
      <c r="D58" s="296">
        <v>6056</v>
      </c>
      <c r="E58" s="297">
        <v>60056</v>
      </c>
      <c r="F58" s="27" t="s">
        <v>142</v>
      </c>
      <c r="G58" s="27" t="s">
        <v>137</v>
      </c>
      <c r="H58" s="35">
        <v>5121892</v>
      </c>
      <c r="I58" s="35">
        <v>1062</v>
      </c>
      <c r="J58" s="9" t="s">
        <v>6</v>
      </c>
      <c r="K58" s="9" t="s">
        <v>138</v>
      </c>
      <c r="L58" s="8">
        <v>537</v>
      </c>
      <c r="M58" s="8">
        <v>79335</v>
      </c>
      <c r="N58" s="9"/>
      <c r="O58" s="8">
        <v>9674</v>
      </c>
      <c r="P58" s="9"/>
      <c r="Q58" s="8">
        <v>913</v>
      </c>
      <c r="R58" s="9"/>
      <c r="S58" s="8">
        <v>2818</v>
      </c>
      <c r="T58" s="9"/>
      <c r="U58" s="8">
        <v>2240</v>
      </c>
      <c r="V58" s="9"/>
      <c r="W58" s="33">
        <v>94980</v>
      </c>
      <c r="X58" s="9"/>
      <c r="Y58" s="30">
        <v>60</v>
      </c>
      <c r="Z58" s="9"/>
      <c r="AA58" s="30">
        <v>14</v>
      </c>
      <c r="AB58" s="9"/>
      <c r="AC58" s="30">
        <v>1</v>
      </c>
      <c r="AD58" s="9"/>
      <c r="AE58" s="30">
        <v>4</v>
      </c>
      <c r="AF58" s="9"/>
      <c r="AG58" s="19">
        <v>2</v>
      </c>
      <c r="AI58" s="32">
        <v>81</v>
      </c>
      <c r="AK58" s="7" t="str">
        <f t="shared" si="0"/>
        <v>No</v>
      </c>
    </row>
    <row r="59" spans="1:37">
      <c r="A59" s="7" t="s">
        <v>272</v>
      </c>
      <c r="B59" s="7" t="s">
        <v>273</v>
      </c>
      <c r="C59" s="37" t="s">
        <v>68</v>
      </c>
      <c r="D59" s="296">
        <v>6056</v>
      </c>
      <c r="E59" s="297">
        <v>60056</v>
      </c>
      <c r="F59" s="27" t="s">
        <v>142</v>
      </c>
      <c r="G59" s="27" t="s">
        <v>137</v>
      </c>
      <c r="H59" s="35">
        <v>5121892</v>
      </c>
      <c r="I59" s="35">
        <v>1062</v>
      </c>
      <c r="J59" s="9" t="s">
        <v>10</v>
      </c>
      <c r="K59" s="9" t="s">
        <v>138</v>
      </c>
      <c r="L59" s="8">
        <v>2</v>
      </c>
      <c r="M59" s="8">
        <v>20903</v>
      </c>
      <c r="N59" s="9"/>
      <c r="O59" s="8">
        <v>7887</v>
      </c>
      <c r="P59" s="9"/>
      <c r="Q59" s="8">
        <v>6574</v>
      </c>
      <c r="R59" s="9"/>
      <c r="S59" s="8">
        <v>2215</v>
      </c>
      <c r="T59" s="9"/>
      <c r="U59" s="8">
        <v>632</v>
      </c>
      <c r="V59" s="9"/>
      <c r="W59" s="33">
        <v>38211</v>
      </c>
      <c r="X59" s="9"/>
      <c r="Y59" s="30">
        <v>44</v>
      </c>
      <c r="Z59" s="9"/>
      <c r="AA59" s="30">
        <v>5</v>
      </c>
      <c r="AB59" s="9"/>
      <c r="AC59" s="30">
        <v>5</v>
      </c>
      <c r="AD59" s="9"/>
      <c r="AE59" s="30">
        <v>3</v>
      </c>
      <c r="AF59" s="9"/>
      <c r="AG59" s="19">
        <v>1</v>
      </c>
      <c r="AI59" s="32">
        <v>58</v>
      </c>
      <c r="AK59" s="7" t="str">
        <f t="shared" si="0"/>
        <v>No</v>
      </c>
    </row>
    <row r="60" spans="1:37">
      <c r="A60" s="7" t="s">
        <v>272</v>
      </c>
      <c r="B60" s="7" t="s">
        <v>273</v>
      </c>
      <c r="C60" s="37" t="s">
        <v>68</v>
      </c>
      <c r="D60" s="296">
        <v>6056</v>
      </c>
      <c r="E60" s="297">
        <v>60056</v>
      </c>
      <c r="F60" s="27" t="s">
        <v>142</v>
      </c>
      <c r="G60" s="27" t="s">
        <v>137</v>
      </c>
      <c r="H60" s="35">
        <v>5121892</v>
      </c>
      <c r="I60" s="35">
        <v>1062</v>
      </c>
      <c r="J60" s="9" t="s">
        <v>16</v>
      </c>
      <c r="K60" s="9" t="s">
        <v>138</v>
      </c>
      <c r="L60" s="8">
        <v>109</v>
      </c>
      <c r="M60" s="8">
        <v>10430</v>
      </c>
      <c r="N60" s="9"/>
      <c r="O60" s="8">
        <v>7036</v>
      </c>
      <c r="P60" s="9"/>
      <c r="Q60" s="8">
        <v>4124</v>
      </c>
      <c r="R60" s="9"/>
      <c r="S60" s="8">
        <v>849</v>
      </c>
      <c r="T60" s="9"/>
      <c r="U60" s="8">
        <v>2040</v>
      </c>
      <c r="V60" s="9"/>
      <c r="W60" s="33">
        <v>24479</v>
      </c>
      <c r="X60" s="9"/>
      <c r="Y60" s="30">
        <v>10</v>
      </c>
      <c r="Z60" s="9"/>
      <c r="AA60" s="30">
        <v>6</v>
      </c>
      <c r="AB60" s="9"/>
      <c r="AC60" s="30">
        <v>3</v>
      </c>
      <c r="AD60" s="9"/>
      <c r="AE60" s="30">
        <v>1</v>
      </c>
      <c r="AF60" s="9"/>
      <c r="AG60" s="19">
        <v>2</v>
      </c>
      <c r="AI60" s="32">
        <v>22</v>
      </c>
      <c r="AK60" s="7" t="str">
        <f t="shared" si="0"/>
        <v>No</v>
      </c>
    </row>
    <row r="61" spans="1:37">
      <c r="A61" s="7" t="s">
        <v>958</v>
      </c>
      <c r="B61" s="7" t="s">
        <v>226</v>
      </c>
      <c r="C61" s="37" t="s">
        <v>30</v>
      </c>
      <c r="D61" s="296">
        <v>5118</v>
      </c>
      <c r="E61" s="297">
        <v>50118</v>
      </c>
      <c r="F61" s="27" t="s">
        <v>142</v>
      </c>
      <c r="G61" s="27" t="s">
        <v>137</v>
      </c>
      <c r="H61" s="35">
        <v>8608208</v>
      </c>
      <c r="I61" s="35">
        <v>1062</v>
      </c>
      <c r="J61" s="9" t="s">
        <v>31</v>
      </c>
      <c r="K61" s="9" t="s">
        <v>138</v>
      </c>
      <c r="L61" s="8">
        <v>1062</v>
      </c>
      <c r="M61" s="8">
        <v>0</v>
      </c>
      <c r="N61" s="9"/>
      <c r="O61" s="8">
        <v>0</v>
      </c>
      <c r="P61" s="9"/>
      <c r="Q61" s="8">
        <v>0</v>
      </c>
      <c r="R61" s="9"/>
      <c r="S61" s="8">
        <v>0</v>
      </c>
      <c r="T61" s="9"/>
      <c r="U61" s="8">
        <v>0</v>
      </c>
      <c r="V61" s="9"/>
      <c r="W61" s="33">
        <v>0</v>
      </c>
      <c r="X61" s="9"/>
      <c r="Y61" s="30">
        <v>0</v>
      </c>
      <c r="Z61" s="9"/>
      <c r="AA61" s="30">
        <v>0</v>
      </c>
      <c r="AB61" s="9"/>
      <c r="AC61" s="30">
        <v>0</v>
      </c>
      <c r="AD61" s="9"/>
      <c r="AE61" s="30">
        <v>0</v>
      </c>
      <c r="AF61" s="9"/>
      <c r="AG61" s="19">
        <v>0</v>
      </c>
      <c r="AI61" s="32">
        <v>0</v>
      </c>
      <c r="AK61" s="7" t="str">
        <f t="shared" si="0"/>
        <v>No</v>
      </c>
    </row>
    <row r="62" spans="1:37">
      <c r="A62" s="7" t="s">
        <v>358</v>
      </c>
      <c r="B62" s="7" t="s">
        <v>359</v>
      </c>
      <c r="C62" s="37" t="s">
        <v>54</v>
      </c>
      <c r="D62" s="296">
        <v>2100</v>
      </c>
      <c r="E62" s="297">
        <v>20100</v>
      </c>
      <c r="F62" s="27" t="s">
        <v>194</v>
      </c>
      <c r="G62" s="27" t="s">
        <v>137</v>
      </c>
      <c r="H62" s="35">
        <v>18351295</v>
      </c>
      <c r="I62" s="35">
        <v>1026</v>
      </c>
      <c r="J62" s="9" t="s">
        <v>31</v>
      </c>
      <c r="K62" s="9" t="s">
        <v>138</v>
      </c>
      <c r="L62" s="8">
        <v>1026</v>
      </c>
      <c r="M62" s="8">
        <v>0</v>
      </c>
      <c r="N62" s="9"/>
      <c r="O62" s="8">
        <v>0</v>
      </c>
      <c r="P62" s="9"/>
      <c r="Q62" s="8">
        <v>0</v>
      </c>
      <c r="R62" s="9"/>
      <c r="S62" s="8">
        <v>0</v>
      </c>
      <c r="T62" s="9"/>
      <c r="U62" s="8">
        <v>0</v>
      </c>
      <c r="V62" s="9"/>
      <c r="W62" s="33">
        <v>0</v>
      </c>
      <c r="X62" s="9"/>
      <c r="Y62" s="30">
        <v>0</v>
      </c>
      <c r="Z62" s="9"/>
      <c r="AA62" s="30">
        <v>0</v>
      </c>
      <c r="AB62" s="9"/>
      <c r="AC62" s="30">
        <v>0</v>
      </c>
      <c r="AD62" s="9"/>
      <c r="AE62" s="30">
        <v>0</v>
      </c>
      <c r="AF62" s="9"/>
      <c r="AG62" s="19">
        <v>0</v>
      </c>
      <c r="AI62" s="32">
        <v>0</v>
      </c>
      <c r="AK62" s="7" t="str">
        <f t="shared" si="0"/>
        <v>No</v>
      </c>
    </row>
    <row r="63" spans="1:37">
      <c r="A63" s="7" t="s">
        <v>959</v>
      </c>
      <c r="B63" s="7" t="s">
        <v>302</v>
      </c>
      <c r="C63" s="37" t="s">
        <v>12</v>
      </c>
      <c r="D63" s="296">
        <v>9015</v>
      </c>
      <c r="E63" s="297">
        <v>90015</v>
      </c>
      <c r="F63" s="27" t="s">
        <v>140</v>
      </c>
      <c r="G63" s="27" t="s">
        <v>137</v>
      </c>
      <c r="H63" s="35">
        <v>3281212</v>
      </c>
      <c r="I63" s="35">
        <v>1014</v>
      </c>
      <c r="J63" s="9" t="s">
        <v>6</v>
      </c>
      <c r="K63" s="9" t="s">
        <v>138</v>
      </c>
      <c r="L63" s="8">
        <v>493</v>
      </c>
      <c r="M63" s="8">
        <v>0</v>
      </c>
      <c r="N63" s="9"/>
      <c r="O63" s="8">
        <v>0</v>
      </c>
      <c r="P63" s="9"/>
      <c r="Q63" s="8">
        <v>0</v>
      </c>
      <c r="R63" s="9"/>
      <c r="S63" s="8">
        <v>0</v>
      </c>
      <c r="T63" s="9"/>
      <c r="U63" s="8">
        <v>0</v>
      </c>
      <c r="V63" s="9"/>
      <c r="W63" s="33">
        <v>0</v>
      </c>
      <c r="X63" s="9"/>
      <c r="Y63" s="30">
        <v>0</v>
      </c>
      <c r="Z63" s="9"/>
      <c r="AA63" s="30">
        <v>0</v>
      </c>
      <c r="AB63" s="9"/>
      <c r="AC63" s="30">
        <v>0</v>
      </c>
      <c r="AD63" s="9"/>
      <c r="AE63" s="30">
        <v>0</v>
      </c>
      <c r="AF63" s="9"/>
      <c r="AG63" s="19">
        <v>0</v>
      </c>
      <c r="AI63" s="32">
        <v>0</v>
      </c>
      <c r="AK63" s="7" t="str">
        <f t="shared" si="0"/>
        <v>No</v>
      </c>
    </row>
    <row r="64" spans="1:37">
      <c r="A64" s="7" t="s">
        <v>959</v>
      </c>
      <c r="B64" s="7" t="s">
        <v>302</v>
      </c>
      <c r="C64" s="37" t="s">
        <v>12</v>
      </c>
      <c r="D64" s="296">
        <v>9015</v>
      </c>
      <c r="E64" s="297">
        <v>90015</v>
      </c>
      <c r="F64" s="27" t="s">
        <v>140</v>
      </c>
      <c r="G64" s="27" t="s">
        <v>137</v>
      </c>
      <c r="H64" s="35">
        <v>3281212</v>
      </c>
      <c r="I64" s="35">
        <v>1014</v>
      </c>
      <c r="J64" s="9" t="s">
        <v>19</v>
      </c>
      <c r="K64" s="9" t="s">
        <v>138</v>
      </c>
      <c r="L64" s="8">
        <v>27</v>
      </c>
      <c r="M64" s="8">
        <v>0</v>
      </c>
      <c r="N64" s="9"/>
      <c r="O64" s="8">
        <v>0</v>
      </c>
      <c r="P64" s="9"/>
      <c r="Q64" s="8">
        <v>0</v>
      </c>
      <c r="R64" s="9"/>
      <c r="S64" s="8">
        <v>0</v>
      </c>
      <c r="T64" s="9"/>
      <c r="U64" s="8">
        <v>0</v>
      </c>
      <c r="V64" s="9"/>
      <c r="W64" s="33">
        <v>0</v>
      </c>
      <c r="X64" s="9"/>
      <c r="Y64" s="30">
        <v>0</v>
      </c>
      <c r="Z64" s="9"/>
      <c r="AA64" s="30">
        <v>0</v>
      </c>
      <c r="AB64" s="9"/>
      <c r="AC64" s="30">
        <v>0</v>
      </c>
      <c r="AD64" s="9"/>
      <c r="AE64" s="30">
        <v>0</v>
      </c>
      <c r="AF64" s="9"/>
      <c r="AG64" s="19">
        <v>0</v>
      </c>
      <c r="AI64" s="32">
        <v>0</v>
      </c>
      <c r="AK64" s="7" t="str">
        <f t="shared" si="0"/>
        <v>No</v>
      </c>
    </row>
    <row r="65" spans="1:37">
      <c r="A65" s="7" t="s">
        <v>959</v>
      </c>
      <c r="B65" s="7" t="s">
        <v>302</v>
      </c>
      <c r="C65" s="37" t="s">
        <v>12</v>
      </c>
      <c r="D65" s="296">
        <v>9015</v>
      </c>
      <c r="E65" s="297">
        <v>90015</v>
      </c>
      <c r="F65" s="27" t="s">
        <v>140</v>
      </c>
      <c r="G65" s="27" t="s">
        <v>137</v>
      </c>
      <c r="H65" s="35">
        <v>3281212</v>
      </c>
      <c r="I65" s="35">
        <v>1014</v>
      </c>
      <c r="J65" s="9" t="s">
        <v>10</v>
      </c>
      <c r="K65" s="9" t="s">
        <v>138</v>
      </c>
      <c r="L65" s="8">
        <v>23</v>
      </c>
      <c r="M65" s="8">
        <v>0</v>
      </c>
      <c r="N65" s="9"/>
      <c r="O65" s="8">
        <v>0</v>
      </c>
      <c r="P65" s="9"/>
      <c r="Q65" s="8">
        <v>0</v>
      </c>
      <c r="R65" s="9"/>
      <c r="S65" s="8">
        <v>0</v>
      </c>
      <c r="T65" s="9"/>
      <c r="U65" s="8">
        <v>0</v>
      </c>
      <c r="V65" s="9"/>
      <c r="W65" s="33">
        <v>0</v>
      </c>
      <c r="X65" s="9"/>
      <c r="Y65" s="30">
        <v>0</v>
      </c>
      <c r="Z65" s="9"/>
      <c r="AA65" s="30">
        <v>0</v>
      </c>
      <c r="AB65" s="9"/>
      <c r="AC65" s="30">
        <v>0</v>
      </c>
      <c r="AD65" s="9"/>
      <c r="AE65" s="30">
        <v>0</v>
      </c>
      <c r="AF65" s="9"/>
      <c r="AG65" s="19">
        <v>0</v>
      </c>
      <c r="AI65" s="32">
        <v>0</v>
      </c>
      <c r="AK65" s="7" t="str">
        <f t="shared" si="0"/>
        <v>No</v>
      </c>
    </row>
    <row r="66" spans="1:37">
      <c r="A66" s="7" t="s">
        <v>959</v>
      </c>
      <c r="B66" s="7" t="s">
        <v>302</v>
      </c>
      <c r="C66" s="37" t="s">
        <v>12</v>
      </c>
      <c r="D66" s="296">
        <v>9015</v>
      </c>
      <c r="E66" s="297">
        <v>90015</v>
      </c>
      <c r="F66" s="27" t="s">
        <v>140</v>
      </c>
      <c r="G66" s="27" t="s">
        <v>137</v>
      </c>
      <c r="H66" s="35">
        <v>3281212</v>
      </c>
      <c r="I66" s="35">
        <v>1014</v>
      </c>
      <c r="J66" s="9" t="s">
        <v>20</v>
      </c>
      <c r="K66" s="9" t="s">
        <v>138</v>
      </c>
      <c r="L66" s="8">
        <v>186</v>
      </c>
      <c r="M66" s="8">
        <v>0</v>
      </c>
      <c r="N66" s="9"/>
      <c r="O66" s="8">
        <v>0</v>
      </c>
      <c r="P66" s="9"/>
      <c r="Q66" s="8">
        <v>0</v>
      </c>
      <c r="R66" s="9"/>
      <c r="S66" s="8">
        <v>0</v>
      </c>
      <c r="T66" s="9"/>
      <c r="U66" s="8">
        <v>0</v>
      </c>
      <c r="V66" s="9"/>
      <c r="W66" s="33">
        <v>0</v>
      </c>
      <c r="X66" s="9"/>
      <c r="Y66" s="30">
        <v>0</v>
      </c>
      <c r="Z66" s="9"/>
      <c r="AA66" s="30">
        <v>0</v>
      </c>
      <c r="AB66" s="9"/>
      <c r="AC66" s="30">
        <v>0</v>
      </c>
      <c r="AD66" s="9"/>
      <c r="AE66" s="30">
        <v>0</v>
      </c>
      <c r="AF66" s="9"/>
      <c r="AG66" s="19">
        <v>0</v>
      </c>
      <c r="AI66" s="32">
        <v>0</v>
      </c>
      <c r="AK66" s="7" t="str">
        <f t="shared" ref="AK66:AK129" si="1">IF(AJ66&amp;AH66&amp;AF66&amp;AD66&amp;AB66&amp;Z66&amp;X66&amp;V66&amp;T66&amp;R66&amp;P66&amp;N66&lt;&gt;"","Yes","No")</f>
        <v>No</v>
      </c>
    </row>
    <row r="67" spans="1:37">
      <c r="A67" s="7" t="s">
        <v>959</v>
      </c>
      <c r="B67" s="7" t="s">
        <v>302</v>
      </c>
      <c r="C67" s="37" t="s">
        <v>12</v>
      </c>
      <c r="D67" s="296">
        <v>9015</v>
      </c>
      <c r="E67" s="297">
        <v>90015</v>
      </c>
      <c r="F67" s="27" t="s">
        <v>140</v>
      </c>
      <c r="G67" s="27" t="s">
        <v>137</v>
      </c>
      <c r="H67" s="35">
        <v>3281212</v>
      </c>
      <c r="I67" s="35">
        <v>1014</v>
      </c>
      <c r="J67" s="9" t="s">
        <v>16</v>
      </c>
      <c r="K67" s="9" t="s">
        <v>138</v>
      </c>
      <c r="L67" s="8">
        <v>146</v>
      </c>
      <c r="M67" s="8">
        <v>0</v>
      </c>
      <c r="N67" s="9"/>
      <c r="O67" s="8">
        <v>0</v>
      </c>
      <c r="P67" s="9"/>
      <c r="Q67" s="8">
        <v>0</v>
      </c>
      <c r="R67" s="9"/>
      <c r="S67" s="8">
        <v>0</v>
      </c>
      <c r="T67" s="9"/>
      <c r="U67" s="8">
        <v>0</v>
      </c>
      <c r="V67" s="9"/>
      <c r="W67" s="33">
        <v>0</v>
      </c>
      <c r="X67" s="9"/>
      <c r="Y67" s="30">
        <v>0</v>
      </c>
      <c r="Z67" s="9"/>
      <c r="AA67" s="30">
        <v>0</v>
      </c>
      <c r="AB67" s="9"/>
      <c r="AC67" s="30">
        <v>0</v>
      </c>
      <c r="AD67" s="9"/>
      <c r="AE67" s="30">
        <v>0</v>
      </c>
      <c r="AF67" s="9"/>
      <c r="AG67" s="19">
        <v>0</v>
      </c>
      <c r="AI67" s="32">
        <v>0</v>
      </c>
      <c r="AK67" s="7" t="str">
        <f t="shared" si="1"/>
        <v>No</v>
      </c>
    </row>
    <row r="68" spans="1:37">
      <c r="A68" s="7" t="s">
        <v>529</v>
      </c>
      <c r="B68" s="7" t="s">
        <v>206</v>
      </c>
      <c r="C68" s="37" t="s">
        <v>60</v>
      </c>
      <c r="D68" s="296">
        <v>8</v>
      </c>
      <c r="E68" s="297">
        <v>8</v>
      </c>
      <c r="F68" s="27" t="s">
        <v>142</v>
      </c>
      <c r="G68" s="27" t="s">
        <v>137</v>
      </c>
      <c r="H68" s="35">
        <v>1849898</v>
      </c>
      <c r="I68" s="35">
        <v>961</v>
      </c>
      <c r="J68" s="9" t="s">
        <v>6</v>
      </c>
      <c r="K68" s="9" t="s">
        <v>138</v>
      </c>
      <c r="L68" s="8">
        <v>561</v>
      </c>
      <c r="M68" s="8">
        <v>446573</v>
      </c>
      <c r="N68" s="9"/>
      <c r="O68" s="8">
        <v>0</v>
      </c>
      <c r="P68" s="9"/>
      <c r="Q68" s="8">
        <v>0</v>
      </c>
      <c r="R68" s="9"/>
      <c r="S68" s="8">
        <v>7999</v>
      </c>
      <c r="T68" s="9"/>
      <c r="U68" s="8">
        <v>1416</v>
      </c>
      <c r="V68" s="9"/>
      <c r="W68" s="33">
        <v>455988</v>
      </c>
      <c r="X68" s="9"/>
      <c r="Y68" s="30">
        <v>338</v>
      </c>
      <c r="Z68" s="9"/>
      <c r="AA68" s="30">
        <v>0</v>
      </c>
      <c r="AB68" s="9"/>
      <c r="AC68" s="30">
        <v>0</v>
      </c>
      <c r="AD68" s="9"/>
      <c r="AE68" s="30">
        <v>5</v>
      </c>
      <c r="AF68" s="9"/>
      <c r="AG68" s="19">
        <v>2</v>
      </c>
      <c r="AI68" s="32">
        <v>345</v>
      </c>
      <c r="AK68" s="7" t="str">
        <f t="shared" si="1"/>
        <v>No</v>
      </c>
    </row>
    <row r="69" spans="1:37">
      <c r="A69" s="7" t="s">
        <v>529</v>
      </c>
      <c r="B69" s="7" t="s">
        <v>206</v>
      </c>
      <c r="C69" s="37" t="s">
        <v>60</v>
      </c>
      <c r="D69" s="296">
        <v>8</v>
      </c>
      <c r="E69" s="297">
        <v>8</v>
      </c>
      <c r="F69" s="27" t="s">
        <v>142</v>
      </c>
      <c r="G69" s="27" t="s">
        <v>137</v>
      </c>
      <c r="H69" s="35">
        <v>1849898</v>
      </c>
      <c r="I69" s="35">
        <v>961</v>
      </c>
      <c r="J69" s="9" t="s">
        <v>16</v>
      </c>
      <c r="K69" s="9" t="s">
        <v>138</v>
      </c>
      <c r="L69" s="8">
        <v>116</v>
      </c>
      <c r="M69" s="8">
        <v>0</v>
      </c>
      <c r="N69" s="9"/>
      <c r="O69" s="8">
        <v>0</v>
      </c>
      <c r="P69" s="9"/>
      <c r="Q69" s="8">
        <v>0</v>
      </c>
      <c r="R69" s="9"/>
      <c r="S69" s="8">
        <v>4918</v>
      </c>
      <c r="T69" s="9"/>
      <c r="U69" s="8">
        <v>904</v>
      </c>
      <c r="V69" s="9"/>
      <c r="W69" s="33">
        <v>5822</v>
      </c>
      <c r="X69" s="9"/>
      <c r="Y69" s="30">
        <v>0</v>
      </c>
      <c r="Z69" s="9"/>
      <c r="AA69" s="30">
        <v>0</v>
      </c>
      <c r="AB69" s="9"/>
      <c r="AC69" s="30">
        <v>0</v>
      </c>
      <c r="AD69" s="9"/>
      <c r="AE69" s="30">
        <v>4</v>
      </c>
      <c r="AF69" s="9"/>
      <c r="AG69" s="19">
        <v>1</v>
      </c>
      <c r="AI69" s="32">
        <v>5</v>
      </c>
      <c r="AK69" s="7" t="str">
        <f t="shared" si="1"/>
        <v>No</v>
      </c>
    </row>
    <row r="70" spans="1:37">
      <c r="A70" s="7" t="s">
        <v>436</v>
      </c>
      <c r="B70" s="7" t="s">
        <v>437</v>
      </c>
      <c r="C70" s="37" t="s">
        <v>61</v>
      </c>
      <c r="D70" s="296">
        <v>3022</v>
      </c>
      <c r="E70" s="297">
        <v>30022</v>
      </c>
      <c r="F70" s="27" t="s">
        <v>142</v>
      </c>
      <c r="G70" s="27" t="s">
        <v>137</v>
      </c>
      <c r="H70" s="35">
        <v>1733853</v>
      </c>
      <c r="I70" s="35">
        <v>933</v>
      </c>
      <c r="J70" s="9" t="s">
        <v>6</v>
      </c>
      <c r="K70" s="9" t="s">
        <v>138</v>
      </c>
      <c r="L70" s="8">
        <v>603</v>
      </c>
      <c r="M70" s="8">
        <v>0</v>
      </c>
      <c r="N70" s="9"/>
      <c r="O70" s="8">
        <v>0</v>
      </c>
      <c r="P70" s="9"/>
      <c r="Q70" s="8">
        <v>0</v>
      </c>
      <c r="R70" s="9"/>
      <c r="S70" s="8">
        <v>0</v>
      </c>
      <c r="T70" s="9"/>
      <c r="U70" s="8">
        <v>0</v>
      </c>
      <c r="V70" s="9"/>
      <c r="W70" s="33">
        <v>0</v>
      </c>
      <c r="X70" s="9"/>
      <c r="Y70" s="30">
        <v>0</v>
      </c>
      <c r="Z70" s="9"/>
      <c r="AA70" s="30">
        <v>0</v>
      </c>
      <c r="AB70" s="9"/>
      <c r="AC70" s="30">
        <v>0</v>
      </c>
      <c r="AD70" s="9"/>
      <c r="AE70" s="30">
        <v>0</v>
      </c>
      <c r="AF70" s="9"/>
      <c r="AG70" s="19">
        <v>0</v>
      </c>
      <c r="AI70" s="32">
        <v>0</v>
      </c>
      <c r="AK70" s="7" t="str">
        <f t="shared" si="1"/>
        <v>No</v>
      </c>
    </row>
    <row r="71" spans="1:37">
      <c r="A71" s="7" t="s">
        <v>436</v>
      </c>
      <c r="B71" s="7" t="s">
        <v>437</v>
      </c>
      <c r="C71" s="37" t="s">
        <v>61</v>
      </c>
      <c r="D71" s="296">
        <v>3022</v>
      </c>
      <c r="E71" s="297">
        <v>30022</v>
      </c>
      <c r="F71" s="27" t="s">
        <v>142</v>
      </c>
      <c r="G71" s="27" t="s">
        <v>137</v>
      </c>
      <c r="H71" s="35">
        <v>1733853</v>
      </c>
      <c r="I71" s="35">
        <v>933</v>
      </c>
      <c r="J71" s="9" t="s">
        <v>16</v>
      </c>
      <c r="K71" s="9" t="s">
        <v>138</v>
      </c>
      <c r="L71" s="8">
        <v>58</v>
      </c>
      <c r="M71" s="8">
        <v>0</v>
      </c>
      <c r="N71" s="9"/>
      <c r="O71" s="8">
        <v>0</v>
      </c>
      <c r="P71" s="9"/>
      <c r="Q71" s="8">
        <v>0</v>
      </c>
      <c r="R71" s="9"/>
      <c r="S71" s="8">
        <v>0</v>
      </c>
      <c r="T71" s="9"/>
      <c r="U71" s="8">
        <v>0</v>
      </c>
      <c r="V71" s="9"/>
      <c r="W71" s="33">
        <v>0</v>
      </c>
      <c r="X71" s="9"/>
      <c r="Y71" s="30">
        <v>0</v>
      </c>
      <c r="Z71" s="9"/>
      <c r="AA71" s="30">
        <v>0</v>
      </c>
      <c r="AB71" s="9"/>
      <c r="AC71" s="30">
        <v>0</v>
      </c>
      <c r="AD71" s="9"/>
      <c r="AE71" s="30">
        <v>0</v>
      </c>
      <c r="AF71" s="9"/>
      <c r="AG71" s="19">
        <v>0</v>
      </c>
      <c r="AI71" s="32">
        <v>0</v>
      </c>
      <c r="AK71" s="7" t="str">
        <f t="shared" si="1"/>
        <v>No</v>
      </c>
    </row>
    <row r="72" spans="1:37">
      <c r="A72" s="7" t="s">
        <v>436</v>
      </c>
      <c r="B72" s="7" t="s">
        <v>437</v>
      </c>
      <c r="C72" s="37" t="s">
        <v>61</v>
      </c>
      <c r="D72" s="296">
        <v>3022</v>
      </c>
      <c r="E72" s="297">
        <v>30022</v>
      </c>
      <c r="F72" s="27" t="s">
        <v>142</v>
      </c>
      <c r="G72" s="27" t="s">
        <v>137</v>
      </c>
      <c r="H72" s="35">
        <v>1733853</v>
      </c>
      <c r="I72" s="35">
        <v>933</v>
      </c>
      <c r="J72" s="9" t="s">
        <v>62</v>
      </c>
      <c r="K72" s="9" t="s">
        <v>138</v>
      </c>
      <c r="L72" s="8">
        <v>2</v>
      </c>
      <c r="M72" s="8">
        <v>0</v>
      </c>
      <c r="N72" s="9"/>
      <c r="O72" s="8">
        <v>0</v>
      </c>
      <c r="P72" s="9"/>
      <c r="Q72" s="8">
        <v>0</v>
      </c>
      <c r="R72" s="9"/>
      <c r="S72" s="8">
        <v>0</v>
      </c>
      <c r="T72" s="9"/>
      <c r="U72" s="8">
        <v>0</v>
      </c>
      <c r="V72" s="9"/>
      <c r="W72" s="33">
        <v>0</v>
      </c>
      <c r="X72" s="9"/>
      <c r="Y72" s="30">
        <v>0</v>
      </c>
      <c r="Z72" s="9"/>
      <c r="AA72" s="30">
        <v>0</v>
      </c>
      <c r="AB72" s="9"/>
      <c r="AC72" s="30">
        <v>0</v>
      </c>
      <c r="AD72" s="9"/>
      <c r="AE72" s="30">
        <v>0</v>
      </c>
      <c r="AF72" s="9"/>
      <c r="AG72" s="19">
        <v>0</v>
      </c>
      <c r="AI72" s="32">
        <v>0</v>
      </c>
      <c r="AK72" s="7" t="str">
        <f t="shared" si="1"/>
        <v>No</v>
      </c>
    </row>
    <row r="73" spans="1:37">
      <c r="A73" s="7" t="s">
        <v>960</v>
      </c>
      <c r="B73" s="7" t="s">
        <v>376</v>
      </c>
      <c r="C73" s="37" t="s">
        <v>40</v>
      </c>
      <c r="D73" s="296">
        <v>5027</v>
      </c>
      <c r="E73" s="297">
        <v>50027</v>
      </c>
      <c r="F73" s="27" t="s">
        <v>194</v>
      </c>
      <c r="G73" s="27" t="s">
        <v>137</v>
      </c>
      <c r="H73" s="35">
        <v>2650890</v>
      </c>
      <c r="I73" s="35">
        <v>854</v>
      </c>
      <c r="J73" s="9" t="s">
        <v>16</v>
      </c>
      <c r="K73" s="9" t="s">
        <v>138</v>
      </c>
      <c r="L73" s="8">
        <v>76</v>
      </c>
      <c r="M73" s="8">
        <v>0</v>
      </c>
      <c r="N73" s="9"/>
      <c r="O73" s="8">
        <v>0</v>
      </c>
      <c r="P73" s="9"/>
      <c r="Q73" s="8">
        <v>0</v>
      </c>
      <c r="R73" s="9"/>
      <c r="S73" s="8">
        <v>0</v>
      </c>
      <c r="T73" s="9"/>
      <c r="U73" s="8">
        <v>1192</v>
      </c>
      <c r="V73" s="9"/>
      <c r="W73" s="33">
        <v>1192</v>
      </c>
      <c r="X73" s="9"/>
      <c r="Y73" s="30">
        <v>0</v>
      </c>
      <c r="Z73" s="9"/>
      <c r="AA73" s="30">
        <v>0</v>
      </c>
      <c r="AB73" s="9"/>
      <c r="AC73" s="30">
        <v>0</v>
      </c>
      <c r="AD73" s="9"/>
      <c r="AE73" s="30">
        <v>0</v>
      </c>
      <c r="AF73" s="9"/>
      <c r="AG73" s="19">
        <v>1</v>
      </c>
      <c r="AI73" s="32">
        <v>1</v>
      </c>
      <c r="AK73" s="7" t="str">
        <f t="shared" si="1"/>
        <v>No</v>
      </c>
    </row>
    <row r="74" spans="1:37">
      <c r="A74" s="7" t="s">
        <v>960</v>
      </c>
      <c r="B74" s="7" t="s">
        <v>376</v>
      </c>
      <c r="C74" s="37" t="s">
        <v>40</v>
      </c>
      <c r="D74" s="296">
        <v>5027</v>
      </c>
      <c r="E74" s="297">
        <v>50027</v>
      </c>
      <c r="F74" s="27" t="s">
        <v>194</v>
      </c>
      <c r="G74" s="27" t="s">
        <v>137</v>
      </c>
      <c r="H74" s="35">
        <v>2650890</v>
      </c>
      <c r="I74" s="35">
        <v>854</v>
      </c>
      <c r="J74" s="9" t="s">
        <v>6</v>
      </c>
      <c r="K74" s="9" t="s">
        <v>138</v>
      </c>
      <c r="L74" s="8">
        <v>758</v>
      </c>
      <c r="M74" s="8">
        <v>557474</v>
      </c>
      <c r="N74" s="9"/>
      <c r="O74" s="8">
        <v>0</v>
      </c>
      <c r="P74" s="9"/>
      <c r="Q74" s="8">
        <v>0</v>
      </c>
      <c r="R74" s="9"/>
      <c r="S74" s="8">
        <v>1488</v>
      </c>
      <c r="T74" s="9"/>
      <c r="U74" s="8">
        <v>0</v>
      </c>
      <c r="V74" s="9"/>
      <c r="W74" s="33">
        <v>558962</v>
      </c>
      <c r="X74" s="9"/>
      <c r="Y74" s="30">
        <v>349</v>
      </c>
      <c r="Z74" s="9"/>
      <c r="AA74" s="30">
        <v>0</v>
      </c>
      <c r="AB74" s="9"/>
      <c r="AC74" s="30">
        <v>0</v>
      </c>
      <c r="AD74" s="9"/>
      <c r="AE74" s="30">
        <v>2</v>
      </c>
      <c r="AF74" s="9"/>
      <c r="AG74" s="19">
        <v>0</v>
      </c>
      <c r="AI74" s="32">
        <v>351</v>
      </c>
      <c r="AK74" s="7" t="str">
        <f t="shared" si="1"/>
        <v>No</v>
      </c>
    </row>
    <row r="75" spans="1:37">
      <c r="A75" s="7" t="s">
        <v>379</v>
      </c>
      <c r="B75" s="7" t="s">
        <v>380</v>
      </c>
      <c r="C75" s="37" t="s">
        <v>28</v>
      </c>
      <c r="D75" s="296">
        <v>4022</v>
      </c>
      <c r="E75" s="297">
        <v>40022</v>
      </c>
      <c r="F75" s="27" t="s">
        <v>142</v>
      </c>
      <c r="G75" s="27" t="s">
        <v>137</v>
      </c>
      <c r="H75" s="35">
        <v>4515419</v>
      </c>
      <c r="I75" s="35">
        <v>846</v>
      </c>
      <c r="J75" s="9" t="s">
        <v>6</v>
      </c>
      <c r="K75" s="9" t="s">
        <v>138</v>
      </c>
      <c r="L75" s="8">
        <v>465</v>
      </c>
      <c r="M75" s="8">
        <v>186967</v>
      </c>
      <c r="N75" s="9"/>
      <c r="O75" s="8">
        <v>0</v>
      </c>
      <c r="P75" s="9"/>
      <c r="Q75" s="8">
        <v>0</v>
      </c>
      <c r="R75" s="9"/>
      <c r="S75" s="8">
        <v>928</v>
      </c>
      <c r="T75" s="9"/>
      <c r="U75" s="8">
        <v>0</v>
      </c>
      <c r="V75" s="9"/>
      <c r="W75" s="33">
        <v>187895</v>
      </c>
      <c r="X75" s="9"/>
      <c r="Y75" s="30">
        <v>140.4</v>
      </c>
      <c r="Z75" s="9"/>
      <c r="AA75" s="30">
        <v>0</v>
      </c>
      <c r="AB75" s="9"/>
      <c r="AC75" s="30">
        <v>0</v>
      </c>
      <c r="AD75" s="9"/>
      <c r="AE75" s="30">
        <v>0.84</v>
      </c>
      <c r="AF75" s="9"/>
      <c r="AG75" s="19">
        <v>0</v>
      </c>
      <c r="AI75" s="32">
        <v>141.24</v>
      </c>
      <c r="AK75" s="7" t="str">
        <f t="shared" si="1"/>
        <v>No</v>
      </c>
    </row>
    <row r="76" spans="1:37">
      <c r="A76" s="7" t="s">
        <v>379</v>
      </c>
      <c r="B76" s="7" t="s">
        <v>380</v>
      </c>
      <c r="C76" s="37" t="s">
        <v>28</v>
      </c>
      <c r="D76" s="296">
        <v>4022</v>
      </c>
      <c r="E76" s="297">
        <v>40022</v>
      </c>
      <c r="F76" s="27" t="s">
        <v>142</v>
      </c>
      <c r="G76" s="27" t="s">
        <v>137</v>
      </c>
      <c r="H76" s="35">
        <v>4515419</v>
      </c>
      <c r="I76" s="35">
        <v>846</v>
      </c>
      <c r="J76" s="9" t="s">
        <v>15</v>
      </c>
      <c r="K76" s="9" t="s">
        <v>138</v>
      </c>
      <c r="L76" s="8">
        <v>212</v>
      </c>
      <c r="M76" s="8">
        <v>59942</v>
      </c>
      <c r="N76" s="9"/>
      <c r="O76" s="8">
        <v>0</v>
      </c>
      <c r="P76" s="9"/>
      <c r="Q76" s="8">
        <v>0</v>
      </c>
      <c r="R76" s="9"/>
      <c r="S76" s="8">
        <v>1253</v>
      </c>
      <c r="T76" s="9"/>
      <c r="U76" s="8">
        <v>0</v>
      </c>
      <c r="V76" s="9"/>
      <c r="W76" s="33">
        <v>61195</v>
      </c>
      <c r="X76" s="9"/>
      <c r="Y76" s="30">
        <v>37.6</v>
      </c>
      <c r="Z76" s="9"/>
      <c r="AA76" s="30">
        <v>0</v>
      </c>
      <c r="AB76" s="9"/>
      <c r="AC76" s="30">
        <v>0</v>
      </c>
      <c r="AD76" s="9"/>
      <c r="AE76" s="30">
        <v>1.1399999999999999</v>
      </c>
      <c r="AF76" s="9"/>
      <c r="AG76" s="19">
        <v>0</v>
      </c>
      <c r="AI76" s="32">
        <v>38.74</v>
      </c>
      <c r="AK76" s="7" t="str">
        <f t="shared" si="1"/>
        <v>No</v>
      </c>
    </row>
    <row r="77" spans="1:37">
      <c r="A77" s="7" t="s">
        <v>534</v>
      </c>
      <c r="B77" s="7" t="s">
        <v>535</v>
      </c>
      <c r="C77" s="37" t="s">
        <v>68</v>
      </c>
      <c r="D77" s="296">
        <v>6011</v>
      </c>
      <c r="E77" s="297">
        <v>60011</v>
      </c>
      <c r="F77" s="27" t="s">
        <v>142</v>
      </c>
      <c r="G77" s="27" t="s">
        <v>137</v>
      </c>
      <c r="H77" s="35">
        <v>1758210</v>
      </c>
      <c r="I77" s="35">
        <v>824</v>
      </c>
      <c r="J77" s="9" t="s">
        <v>6</v>
      </c>
      <c r="K77" s="9" t="s">
        <v>138</v>
      </c>
      <c r="L77" s="8">
        <v>387</v>
      </c>
      <c r="M77" s="8">
        <v>159074</v>
      </c>
      <c r="N77" s="9"/>
      <c r="O77" s="8">
        <v>0</v>
      </c>
      <c r="P77" s="9"/>
      <c r="Q77" s="8">
        <v>0</v>
      </c>
      <c r="R77" s="9"/>
      <c r="S77" s="8">
        <v>18158</v>
      </c>
      <c r="T77" s="9"/>
      <c r="U77" s="8">
        <v>0</v>
      </c>
      <c r="V77" s="9"/>
      <c r="W77" s="33">
        <v>177232</v>
      </c>
      <c r="X77" s="9"/>
      <c r="Y77" s="30">
        <v>126.84</v>
      </c>
      <c r="Z77" s="9"/>
      <c r="AA77" s="30">
        <v>0</v>
      </c>
      <c r="AB77" s="9"/>
      <c r="AC77" s="30">
        <v>0</v>
      </c>
      <c r="AD77" s="9"/>
      <c r="AE77" s="30">
        <v>12.45</v>
      </c>
      <c r="AF77" s="9"/>
      <c r="AG77" s="19">
        <v>0</v>
      </c>
      <c r="AI77" s="32">
        <v>139.29</v>
      </c>
      <c r="AK77" s="7" t="str">
        <f t="shared" si="1"/>
        <v>No</v>
      </c>
    </row>
    <row r="78" spans="1:37">
      <c r="A78" s="7" t="s">
        <v>534</v>
      </c>
      <c r="B78" s="7" t="s">
        <v>535</v>
      </c>
      <c r="C78" s="37" t="s">
        <v>68</v>
      </c>
      <c r="D78" s="296">
        <v>6011</v>
      </c>
      <c r="E78" s="297">
        <v>60011</v>
      </c>
      <c r="F78" s="27" t="s">
        <v>142</v>
      </c>
      <c r="G78" s="27" t="s">
        <v>137</v>
      </c>
      <c r="H78" s="35">
        <v>1758210</v>
      </c>
      <c r="I78" s="35">
        <v>824</v>
      </c>
      <c r="J78" s="9" t="s">
        <v>9</v>
      </c>
      <c r="K78" s="9" t="s">
        <v>138</v>
      </c>
      <c r="L78" s="8">
        <v>105</v>
      </c>
      <c r="M78" s="8">
        <v>7712</v>
      </c>
      <c r="N78" s="9"/>
      <c r="O78" s="8">
        <v>0</v>
      </c>
      <c r="P78" s="9"/>
      <c r="Q78" s="8">
        <v>0</v>
      </c>
      <c r="R78" s="9"/>
      <c r="S78" s="8">
        <v>598</v>
      </c>
      <c r="T78" s="9"/>
      <c r="U78" s="8">
        <v>0</v>
      </c>
      <c r="V78" s="9"/>
      <c r="W78" s="33">
        <v>8310</v>
      </c>
      <c r="X78" s="9"/>
      <c r="Y78" s="30">
        <v>5.28</v>
      </c>
      <c r="Z78" s="9"/>
      <c r="AA78" s="30">
        <v>0</v>
      </c>
      <c r="AB78" s="9"/>
      <c r="AC78" s="30">
        <v>0</v>
      </c>
      <c r="AD78" s="9"/>
      <c r="AE78" s="30">
        <v>0.41</v>
      </c>
      <c r="AF78" s="9"/>
      <c r="AG78" s="19">
        <v>0</v>
      </c>
      <c r="AI78" s="32">
        <v>5.69</v>
      </c>
      <c r="AK78" s="7" t="str">
        <f t="shared" si="1"/>
        <v>No</v>
      </c>
    </row>
    <row r="79" spans="1:37">
      <c r="A79" s="7" t="s">
        <v>941</v>
      </c>
      <c r="B79" s="7" t="s">
        <v>165</v>
      </c>
      <c r="C79" s="37" t="s">
        <v>12</v>
      </c>
      <c r="D79" s="296">
        <v>9014</v>
      </c>
      <c r="E79" s="297">
        <v>90014</v>
      </c>
      <c r="F79" s="27" t="s">
        <v>142</v>
      </c>
      <c r="G79" s="27" t="s">
        <v>137</v>
      </c>
      <c r="H79" s="35">
        <v>3281212</v>
      </c>
      <c r="I79" s="35">
        <v>794</v>
      </c>
      <c r="J79" s="9" t="s">
        <v>6</v>
      </c>
      <c r="K79" s="9" t="s">
        <v>138</v>
      </c>
      <c r="L79" s="8">
        <v>443</v>
      </c>
      <c r="M79" s="8">
        <v>9500</v>
      </c>
      <c r="N79" s="9"/>
      <c r="O79" s="8">
        <v>0</v>
      </c>
      <c r="P79" s="9"/>
      <c r="Q79" s="8">
        <v>0</v>
      </c>
      <c r="R79" s="9"/>
      <c r="S79" s="8">
        <v>3180</v>
      </c>
      <c r="T79" s="9"/>
      <c r="U79" s="8">
        <v>0</v>
      </c>
      <c r="V79" s="9"/>
      <c r="W79" s="33">
        <v>12680</v>
      </c>
      <c r="X79" s="9"/>
      <c r="Y79" s="30">
        <v>6</v>
      </c>
      <c r="Z79" s="9"/>
      <c r="AA79" s="30">
        <v>0</v>
      </c>
      <c r="AB79" s="9"/>
      <c r="AC79" s="30">
        <v>0</v>
      </c>
      <c r="AD79" s="9"/>
      <c r="AE79" s="30">
        <v>2</v>
      </c>
      <c r="AF79" s="9"/>
      <c r="AG79" s="19">
        <v>0</v>
      </c>
      <c r="AI79" s="32">
        <v>8</v>
      </c>
      <c r="AK79" s="7" t="str">
        <f t="shared" si="1"/>
        <v>No</v>
      </c>
    </row>
    <row r="80" spans="1:37">
      <c r="A80" s="7" t="s">
        <v>941</v>
      </c>
      <c r="B80" s="7" t="s">
        <v>165</v>
      </c>
      <c r="C80" s="37" t="s">
        <v>12</v>
      </c>
      <c r="D80" s="296">
        <v>9014</v>
      </c>
      <c r="E80" s="297">
        <v>90014</v>
      </c>
      <c r="F80" s="27" t="s">
        <v>142</v>
      </c>
      <c r="G80" s="27" t="s">
        <v>137</v>
      </c>
      <c r="H80" s="35">
        <v>3281212</v>
      </c>
      <c r="I80" s="35">
        <v>794</v>
      </c>
      <c r="J80" s="9" t="s">
        <v>13</v>
      </c>
      <c r="K80" s="9" t="s">
        <v>138</v>
      </c>
      <c r="L80" s="8">
        <v>121</v>
      </c>
      <c r="M80" s="8">
        <v>0</v>
      </c>
      <c r="N80" s="9"/>
      <c r="O80" s="8">
        <v>0</v>
      </c>
      <c r="P80" s="9"/>
      <c r="Q80" s="8">
        <v>0</v>
      </c>
      <c r="R80" s="9"/>
      <c r="S80" s="8">
        <v>0</v>
      </c>
      <c r="T80" s="9"/>
      <c r="U80" s="8">
        <v>0</v>
      </c>
      <c r="V80" s="9"/>
      <c r="W80" s="33">
        <v>0</v>
      </c>
      <c r="X80" s="9"/>
      <c r="Y80" s="30">
        <v>0</v>
      </c>
      <c r="Z80" s="9"/>
      <c r="AA80" s="30">
        <v>0</v>
      </c>
      <c r="AB80" s="9"/>
      <c r="AC80" s="30">
        <v>0</v>
      </c>
      <c r="AD80" s="9"/>
      <c r="AE80" s="30">
        <v>0</v>
      </c>
      <c r="AF80" s="9"/>
      <c r="AG80" s="19">
        <v>0</v>
      </c>
      <c r="AI80" s="32">
        <v>0</v>
      </c>
      <c r="AK80" s="7" t="str">
        <f t="shared" si="1"/>
        <v>No</v>
      </c>
    </row>
    <row r="81" spans="1:37">
      <c r="A81" s="7" t="s">
        <v>462</v>
      </c>
      <c r="B81" s="7" t="s">
        <v>463</v>
      </c>
      <c r="C81" s="37" t="s">
        <v>12</v>
      </c>
      <c r="D81" s="296">
        <v>9026</v>
      </c>
      <c r="E81" s="297">
        <v>90026</v>
      </c>
      <c r="F81" s="27" t="s">
        <v>142</v>
      </c>
      <c r="G81" s="27" t="s">
        <v>137</v>
      </c>
      <c r="H81" s="35">
        <v>2956746</v>
      </c>
      <c r="I81" s="35">
        <v>793</v>
      </c>
      <c r="J81" s="9" t="s">
        <v>16</v>
      </c>
      <c r="K81" s="9" t="s">
        <v>138</v>
      </c>
      <c r="L81" s="8">
        <v>97</v>
      </c>
      <c r="M81" s="8">
        <v>178477</v>
      </c>
      <c r="N81" s="9"/>
      <c r="O81" s="8">
        <v>0</v>
      </c>
      <c r="P81" s="9"/>
      <c r="Q81" s="8">
        <v>0</v>
      </c>
      <c r="R81" s="9"/>
      <c r="S81" s="8">
        <v>195</v>
      </c>
      <c r="T81" s="9"/>
      <c r="U81" s="8">
        <v>720</v>
      </c>
      <c r="V81" s="9"/>
      <c r="W81" s="33">
        <v>179392</v>
      </c>
      <c r="X81" s="9"/>
      <c r="Y81" s="30">
        <v>139</v>
      </c>
      <c r="Z81" s="9"/>
      <c r="AA81" s="30">
        <v>0</v>
      </c>
      <c r="AB81" s="9"/>
      <c r="AC81" s="30">
        <v>0</v>
      </c>
      <c r="AD81" s="9"/>
      <c r="AE81" s="30">
        <v>1.2</v>
      </c>
      <c r="AF81" s="9"/>
      <c r="AG81" s="19">
        <v>0.8</v>
      </c>
      <c r="AI81" s="32">
        <v>141</v>
      </c>
      <c r="AK81" s="7" t="str">
        <f t="shared" si="1"/>
        <v>No</v>
      </c>
    </row>
    <row r="82" spans="1:37">
      <c r="A82" s="7" t="s">
        <v>462</v>
      </c>
      <c r="B82" s="7" t="s">
        <v>463</v>
      </c>
      <c r="C82" s="37" t="s">
        <v>12</v>
      </c>
      <c r="D82" s="296">
        <v>9026</v>
      </c>
      <c r="E82" s="297">
        <v>90026</v>
      </c>
      <c r="F82" s="27" t="s">
        <v>142</v>
      </c>
      <c r="G82" s="27" t="s">
        <v>137</v>
      </c>
      <c r="H82" s="35">
        <v>2956746</v>
      </c>
      <c r="I82" s="35">
        <v>793</v>
      </c>
      <c r="J82" s="9" t="s">
        <v>6</v>
      </c>
      <c r="K82" s="9" t="s">
        <v>138</v>
      </c>
      <c r="L82" s="8">
        <v>232</v>
      </c>
      <c r="M82" s="8">
        <v>443</v>
      </c>
      <c r="N82" s="9"/>
      <c r="O82" s="8">
        <v>0</v>
      </c>
      <c r="P82" s="9"/>
      <c r="Q82" s="8">
        <v>0</v>
      </c>
      <c r="R82" s="9"/>
      <c r="S82" s="8">
        <v>2035</v>
      </c>
      <c r="T82" s="9"/>
      <c r="U82" s="8">
        <v>0</v>
      </c>
      <c r="V82" s="9"/>
      <c r="W82" s="33">
        <v>2478</v>
      </c>
      <c r="X82" s="9"/>
      <c r="Y82" s="30">
        <v>1</v>
      </c>
      <c r="Z82" s="9"/>
      <c r="AA82" s="30">
        <v>0</v>
      </c>
      <c r="AB82" s="9"/>
      <c r="AC82" s="30">
        <v>0</v>
      </c>
      <c r="AD82" s="9"/>
      <c r="AE82" s="30">
        <v>2</v>
      </c>
      <c r="AF82" s="9"/>
      <c r="AG82" s="19">
        <v>0</v>
      </c>
      <c r="AI82" s="32">
        <v>3</v>
      </c>
      <c r="AK82" s="7" t="str">
        <f t="shared" si="1"/>
        <v>No</v>
      </c>
    </row>
    <row r="83" spans="1:37">
      <c r="A83" s="7" t="s">
        <v>604</v>
      </c>
      <c r="B83" s="7" t="s">
        <v>605</v>
      </c>
      <c r="C83" s="37" t="s">
        <v>12</v>
      </c>
      <c r="D83" s="296">
        <v>9230</v>
      </c>
      <c r="E83" s="297">
        <v>90230</v>
      </c>
      <c r="F83" s="27" t="s">
        <v>140</v>
      </c>
      <c r="G83" s="27" t="s">
        <v>137</v>
      </c>
      <c r="H83" s="35">
        <v>87941</v>
      </c>
      <c r="I83" s="35">
        <v>685</v>
      </c>
      <c r="J83" s="9" t="s">
        <v>7</v>
      </c>
      <c r="K83" s="9" t="s">
        <v>138</v>
      </c>
      <c r="L83" s="8">
        <v>685</v>
      </c>
      <c r="M83" s="8">
        <v>7402</v>
      </c>
      <c r="N83" s="9"/>
      <c r="O83" s="8">
        <v>0</v>
      </c>
      <c r="P83" s="9"/>
      <c r="Q83" s="8">
        <v>0</v>
      </c>
      <c r="R83" s="9"/>
      <c r="S83" s="8">
        <v>3921</v>
      </c>
      <c r="T83" s="9"/>
      <c r="U83" s="8">
        <v>0</v>
      </c>
      <c r="V83" s="9"/>
      <c r="W83" s="33">
        <v>11323</v>
      </c>
      <c r="X83" s="9"/>
      <c r="Y83" s="30">
        <v>11</v>
      </c>
      <c r="Z83" s="9"/>
      <c r="AA83" s="30">
        <v>0</v>
      </c>
      <c r="AB83" s="9"/>
      <c r="AC83" s="30">
        <v>0</v>
      </c>
      <c r="AD83" s="9"/>
      <c r="AE83" s="30">
        <v>8</v>
      </c>
      <c r="AF83" s="9"/>
      <c r="AG83" s="19">
        <v>0</v>
      </c>
      <c r="AI83" s="32">
        <v>19</v>
      </c>
      <c r="AK83" s="7" t="str">
        <f t="shared" si="1"/>
        <v>No</v>
      </c>
    </row>
    <row r="84" spans="1:37">
      <c r="A84" s="7" t="s">
        <v>480</v>
      </c>
      <c r="B84" s="7" t="s">
        <v>288</v>
      </c>
      <c r="C84" s="37" t="s">
        <v>73</v>
      </c>
      <c r="D84" s="296">
        <v>29</v>
      </c>
      <c r="E84" s="297">
        <v>29</v>
      </c>
      <c r="F84" s="27" t="s">
        <v>142</v>
      </c>
      <c r="G84" s="27" t="s">
        <v>137</v>
      </c>
      <c r="H84" s="35">
        <v>3059393</v>
      </c>
      <c r="I84" s="35">
        <v>648</v>
      </c>
      <c r="J84" s="9" t="s">
        <v>13</v>
      </c>
      <c r="K84" s="9" t="s">
        <v>138</v>
      </c>
      <c r="L84" s="8">
        <v>43</v>
      </c>
      <c r="M84" s="8">
        <v>2706</v>
      </c>
      <c r="N84" s="9"/>
      <c r="O84" s="8">
        <v>0</v>
      </c>
      <c r="P84" s="9"/>
      <c r="Q84" s="8">
        <v>0</v>
      </c>
      <c r="R84" s="9"/>
      <c r="S84" s="8">
        <v>286</v>
      </c>
      <c r="T84" s="9"/>
      <c r="U84" s="8">
        <v>0</v>
      </c>
      <c r="V84" s="9"/>
      <c r="W84" s="33">
        <v>2992</v>
      </c>
      <c r="X84" s="9"/>
      <c r="Y84" s="30">
        <v>2.4700000000000002</v>
      </c>
      <c r="Z84" s="9"/>
      <c r="AA84" s="30">
        <v>0</v>
      </c>
      <c r="AB84" s="9"/>
      <c r="AC84" s="30">
        <v>0</v>
      </c>
      <c r="AD84" s="9"/>
      <c r="AE84" s="30">
        <v>0.35</v>
      </c>
      <c r="AF84" s="9"/>
      <c r="AG84" s="19">
        <v>0</v>
      </c>
      <c r="AI84" s="32">
        <v>2.82</v>
      </c>
      <c r="AK84" s="7" t="str">
        <f t="shared" si="1"/>
        <v>No</v>
      </c>
    </row>
    <row r="85" spans="1:37">
      <c r="A85" s="7" t="s">
        <v>480</v>
      </c>
      <c r="B85" s="7" t="s">
        <v>288</v>
      </c>
      <c r="C85" s="37" t="s">
        <v>73</v>
      </c>
      <c r="D85" s="296">
        <v>29</v>
      </c>
      <c r="E85" s="297">
        <v>29</v>
      </c>
      <c r="F85" s="27" t="s">
        <v>142</v>
      </c>
      <c r="G85" s="27" t="s">
        <v>137</v>
      </c>
      <c r="H85" s="35">
        <v>3059393</v>
      </c>
      <c r="I85" s="35">
        <v>648</v>
      </c>
      <c r="J85" s="9" t="s">
        <v>7</v>
      </c>
      <c r="K85" s="9" t="s">
        <v>138</v>
      </c>
      <c r="L85" s="8">
        <v>394</v>
      </c>
      <c r="M85" s="8">
        <v>36</v>
      </c>
      <c r="N85" s="9"/>
      <c r="O85" s="8">
        <v>0</v>
      </c>
      <c r="P85" s="9"/>
      <c r="Q85" s="8">
        <v>0</v>
      </c>
      <c r="R85" s="9"/>
      <c r="S85" s="8">
        <v>117</v>
      </c>
      <c r="T85" s="9"/>
      <c r="U85" s="8">
        <v>0</v>
      </c>
      <c r="V85" s="9"/>
      <c r="W85" s="33">
        <v>153</v>
      </c>
      <c r="X85" s="9"/>
      <c r="Y85" s="30">
        <v>0</v>
      </c>
      <c r="Z85" s="9"/>
      <c r="AA85" s="30">
        <v>0</v>
      </c>
      <c r="AB85" s="9"/>
      <c r="AC85" s="30">
        <v>0</v>
      </c>
      <c r="AD85" s="9"/>
      <c r="AE85" s="30">
        <v>0.42</v>
      </c>
      <c r="AF85" s="9"/>
      <c r="AG85" s="19">
        <v>0</v>
      </c>
      <c r="AI85" s="32">
        <v>0.42</v>
      </c>
      <c r="AK85" s="7" t="str">
        <f t="shared" si="1"/>
        <v>No</v>
      </c>
    </row>
    <row r="86" spans="1:37">
      <c r="A86" s="7" t="s">
        <v>480</v>
      </c>
      <c r="B86" s="7" t="s">
        <v>288</v>
      </c>
      <c r="C86" s="37" t="s">
        <v>73</v>
      </c>
      <c r="D86" s="296">
        <v>29</v>
      </c>
      <c r="E86" s="297">
        <v>29</v>
      </c>
      <c r="F86" s="27" t="s">
        <v>142</v>
      </c>
      <c r="G86" s="27" t="s">
        <v>137</v>
      </c>
      <c r="H86" s="35">
        <v>3059393</v>
      </c>
      <c r="I86" s="35">
        <v>648</v>
      </c>
      <c r="J86" s="9" t="s">
        <v>6</v>
      </c>
      <c r="K86" s="9" t="s">
        <v>138</v>
      </c>
      <c r="L86" s="8">
        <v>114</v>
      </c>
      <c r="M86" s="8">
        <v>14849</v>
      </c>
      <c r="N86" s="9"/>
      <c r="O86" s="8">
        <v>0</v>
      </c>
      <c r="P86" s="9"/>
      <c r="Q86" s="8">
        <v>0</v>
      </c>
      <c r="R86" s="9"/>
      <c r="S86" s="8">
        <v>1570</v>
      </c>
      <c r="T86" s="9"/>
      <c r="U86" s="8">
        <v>0</v>
      </c>
      <c r="V86" s="9"/>
      <c r="W86" s="33">
        <v>16419</v>
      </c>
      <c r="X86" s="9"/>
      <c r="Y86" s="30">
        <v>13.53</v>
      </c>
      <c r="Z86" s="9"/>
      <c r="AA86" s="30">
        <v>0</v>
      </c>
      <c r="AB86" s="9"/>
      <c r="AC86" s="30">
        <v>0</v>
      </c>
      <c r="AD86" s="9"/>
      <c r="AE86" s="30">
        <v>1.93</v>
      </c>
      <c r="AF86" s="9"/>
      <c r="AG86" s="19">
        <v>0</v>
      </c>
      <c r="AI86" s="32">
        <v>15.46</v>
      </c>
      <c r="AK86" s="7" t="str">
        <f t="shared" si="1"/>
        <v>No</v>
      </c>
    </row>
    <row r="87" spans="1:37">
      <c r="A87" s="7" t="s">
        <v>469</v>
      </c>
      <c r="B87" s="7" t="s">
        <v>470</v>
      </c>
      <c r="C87" s="37" t="s">
        <v>12</v>
      </c>
      <c r="D87" s="296">
        <v>9013</v>
      </c>
      <c r="E87" s="297">
        <v>90013</v>
      </c>
      <c r="F87" s="27" t="s">
        <v>142</v>
      </c>
      <c r="G87" s="27" t="s">
        <v>137</v>
      </c>
      <c r="H87" s="35">
        <v>1664496</v>
      </c>
      <c r="I87" s="35">
        <v>642</v>
      </c>
      <c r="J87" s="9" t="s">
        <v>16</v>
      </c>
      <c r="K87" s="9" t="s">
        <v>138</v>
      </c>
      <c r="L87" s="8">
        <v>61</v>
      </c>
      <c r="M87" s="8">
        <v>0</v>
      </c>
      <c r="N87" s="9"/>
      <c r="O87" s="8">
        <v>0</v>
      </c>
      <c r="P87" s="9"/>
      <c r="Q87" s="8">
        <v>0</v>
      </c>
      <c r="R87" s="9"/>
      <c r="S87" s="8">
        <v>0</v>
      </c>
      <c r="T87" s="9"/>
      <c r="U87" s="8">
        <v>0</v>
      </c>
      <c r="V87" s="9"/>
      <c r="W87" s="33">
        <v>0</v>
      </c>
      <c r="X87" s="9"/>
      <c r="Y87" s="30">
        <v>0</v>
      </c>
      <c r="Z87" s="9"/>
      <c r="AA87" s="30">
        <v>0</v>
      </c>
      <c r="AB87" s="9"/>
      <c r="AC87" s="30">
        <v>0</v>
      </c>
      <c r="AD87" s="9"/>
      <c r="AE87" s="30">
        <v>0</v>
      </c>
      <c r="AF87" s="9"/>
      <c r="AG87" s="19">
        <v>0</v>
      </c>
      <c r="AI87" s="32">
        <v>0</v>
      </c>
      <c r="AK87" s="7" t="str">
        <f t="shared" si="1"/>
        <v>No</v>
      </c>
    </row>
    <row r="88" spans="1:37">
      <c r="A88" s="7" t="s">
        <v>469</v>
      </c>
      <c r="B88" s="7" t="s">
        <v>470</v>
      </c>
      <c r="C88" s="37" t="s">
        <v>12</v>
      </c>
      <c r="D88" s="296">
        <v>9013</v>
      </c>
      <c r="E88" s="297">
        <v>90013</v>
      </c>
      <c r="F88" s="27" t="s">
        <v>142</v>
      </c>
      <c r="G88" s="27" t="s">
        <v>137</v>
      </c>
      <c r="H88" s="35">
        <v>1664496</v>
      </c>
      <c r="I88" s="35">
        <v>642</v>
      </c>
      <c r="J88" s="9" t="s">
        <v>6</v>
      </c>
      <c r="K88" s="9" t="s">
        <v>138</v>
      </c>
      <c r="L88" s="8">
        <v>384</v>
      </c>
      <c r="M88" s="8">
        <v>0</v>
      </c>
      <c r="N88" s="9"/>
      <c r="O88" s="8">
        <v>0</v>
      </c>
      <c r="P88" s="9"/>
      <c r="Q88" s="8">
        <v>0</v>
      </c>
      <c r="R88" s="9"/>
      <c r="S88" s="8">
        <v>0</v>
      </c>
      <c r="T88" s="9"/>
      <c r="U88" s="8">
        <v>0</v>
      </c>
      <c r="V88" s="9"/>
      <c r="W88" s="33">
        <v>0</v>
      </c>
      <c r="X88" s="9"/>
      <c r="Y88" s="30">
        <v>0</v>
      </c>
      <c r="Z88" s="9"/>
      <c r="AA88" s="30">
        <v>0</v>
      </c>
      <c r="AB88" s="9"/>
      <c r="AC88" s="30">
        <v>0</v>
      </c>
      <c r="AD88" s="9"/>
      <c r="AE88" s="30">
        <v>0</v>
      </c>
      <c r="AF88" s="9"/>
      <c r="AG88" s="19">
        <v>0</v>
      </c>
      <c r="AI88" s="32">
        <v>0</v>
      </c>
      <c r="AK88" s="7" t="str">
        <f t="shared" si="1"/>
        <v>No</v>
      </c>
    </row>
    <row r="89" spans="1:37">
      <c r="A89" s="7" t="s">
        <v>209</v>
      </c>
      <c r="B89" s="7" t="s">
        <v>210</v>
      </c>
      <c r="C89" s="37" t="s">
        <v>26</v>
      </c>
      <c r="D89" s="296">
        <v>4035</v>
      </c>
      <c r="E89" s="297">
        <v>40035</v>
      </c>
      <c r="F89" s="27" t="s">
        <v>142</v>
      </c>
      <c r="G89" s="27" t="s">
        <v>137</v>
      </c>
      <c r="H89" s="35">
        <v>1510516</v>
      </c>
      <c r="I89" s="35">
        <v>603</v>
      </c>
      <c r="J89" s="9" t="s">
        <v>6</v>
      </c>
      <c r="K89" s="9" t="s">
        <v>138</v>
      </c>
      <c r="L89" s="8">
        <v>247</v>
      </c>
      <c r="M89" s="8">
        <v>14369</v>
      </c>
      <c r="N89" s="9"/>
      <c r="O89" s="8">
        <v>0</v>
      </c>
      <c r="P89" s="9"/>
      <c r="Q89" s="8">
        <v>0</v>
      </c>
      <c r="R89" s="9"/>
      <c r="S89" s="8">
        <v>1591</v>
      </c>
      <c r="T89" s="9"/>
      <c r="U89" s="8">
        <v>0</v>
      </c>
      <c r="V89" s="9"/>
      <c r="W89" s="33">
        <v>15960</v>
      </c>
      <c r="X89" s="9"/>
      <c r="Y89" s="30">
        <v>18</v>
      </c>
      <c r="Z89" s="9"/>
      <c r="AA89" s="30">
        <v>0</v>
      </c>
      <c r="AB89" s="9"/>
      <c r="AC89" s="30">
        <v>0</v>
      </c>
      <c r="AD89" s="9"/>
      <c r="AE89" s="30">
        <v>1</v>
      </c>
      <c r="AF89" s="9"/>
      <c r="AG89" s="19">
        <v>0</v>
      </c>
      <c r="AI89" s="32">
        <v>19</v>
      </c>
      <c r="AK89" s="7" t="str">
        <f t="shared" si="1"/>
        <v>No</v>
      </c>
    </row>
    <row r="90" spans="1:37">
      <c r="A90" s="7" t="s">
        <v>209</v>
      </c>
      <c r="B90" s="7" t="s">
        <v>210</v>
      </c>
      <c r="C90" s="37" t="s">
        <v>26</v>
      </c>
      <c r="D90" s="296">
        <v>4035</v>
      </c>
      <c r="E90" s="297">
        <v>40035</v>
      </c>
      <c r="F90" s="27" t="s">
        <v>142</v>
      </c>
      <c r="G90" s="27" t="s">
        <v>137</v>
      </c>
      <c r="H90" s="35">
        <v>1510516</v>
      </c>
      <c r="I90" s="35">
        <v>603</v>
      </c>
      <c r="J90" s="9" t="s">
        <v>17</v>
      </c>
      <c r="K90" s="9" t="s">
        <v>138</v>
      </c>
      <c r="L90" s="8">
        <v>14</v>
      </c>
      <c r="M90" s="8">
        <v>0</v>
      </c>
      <c r="N90" s="9"/>
      <c r="O90" s="8">
        <v>0</v>
      </c>
      <c r="P90" s="9"/>
      <c r="Q90" s="8">
        <v>0</v>
      </c>
      <c r="R90" s="9"/>
      <c r="S90" s="8">
        <v>0</v>
      </c>
      <c r="T90" s="9"/>
      <c r="U90" s="8">
        <v>0</v>
      </c>
      <c r="V90" s="9"/>
      <c r="W90" s="33">
        <v>0</v>
      </c>
      <c r="X90" s="9"/>
      <c r="Y90" s="30">
        <v>0</v>
      </c>
      <c r="Z90" s="9"/>
      <c r="AA90" s="30">
        <v>0</v>
      </c>
      <c r="AB90" s="9"/>
      <c r="AC90" s="30">
        <v>0</v>
      </c>
      <c r="AD90" s="9"/>
      <c r="AE90" s="30">
        <v>0</v>
      </c>
      <c r="AF90" s="9"/>
      <c r="AG90" s="19">
        <v>0</v>
      </c>
      <c r="AI90" s="32">
        <v>0</v>
      </c>
      <c r="AK90" s="7" t="str">
        <f t="shared" si="1"/>
        <v>No</v>
      </c>
    </row>
    <row r="91" spans="1:37">
      <c r="A91" s="7" t="s">
        <v>464</v>
      </c>
      <c r="B91" s="7" t="s">
        <v>165</v>
      </c>
      <c r="C91" s="37" t="s">
        <v>12</v>
      </c>
      <c r="D91" s="296">
        <v>9003</v>
      </c>
      <c r="E91" s="297">
        <v>90003</v>
      </c>
      <c r="F91" s="27" t="s">
        <v>142</v>
      </c>
      <c r="G91" s="27" t="s">
        <v>137</v>
      </c>
      <c r="H91" s="35">
        <v>3281212</v>
      </c>
      <c r="I91" s="35">
        <v>566</v>
      </c>
      <c r="J91" s="9" t="s">
        <v>961</v>
      </c>
      <c r="K91" s="9" t="s">
        <v>138</v>
      </c>
      <c r="L91" s="8">
        <v>7</v>
      </c>
      <c r="M91" s="8">
        <v>0</v>
      </c>
      <c r="N91" s="9"/>
      <c r="O91" s="8">
        <v>0</v>
      </c>
      <c r="P91" s="9"/>
      <c r="Q91" s="8">
        <v>0</v>
      </c>
      <c r="R91" s="9"/>
      <c r="S91" s="8">
        <v>0</v>
      </c>
      <c r="T91" s="9"/>
      <c r="U91" s="8">
        <v>0</v>
      </c>
      <c r="V91" s="9"/>
      <c r="W91" s="33">
        <v>0</v>
      </c>
      <c r="X91" s="9"/>
      <c r="Y91" s="30">
        <v>0</v>
      </c>
      <c r="Z91" s="9"/>
      <c r="AA91" s="30">
        <v>0</v>
      </c>
      <c r="AB91" s="9"/>
      <c r="AC91" s="30">
        <v>0</v>
      </c>
      <c r="AD91" s="9"/>
      <c r="AE91" s="30">
        <v>0</v>
      </c>
      <c r="AF91" s="9"/>
      <c r="AG91" s="19">
        <v>0</v>
      </c>
      <c r="AI91" s="32">
        <v>0</v>
      </c>
      <c r="AK91" s="7" t="str">
        <f t="shared" si="1"/>
        <v>No</v>
      </c>
    </row>
    <row r="92" spans="1:37">
      <c r="A92" s="7" t="s">
        <v>464</v>
      </c>
      <c r="B92" s="7" t="s">
        <v>165</v>
      </c>
      <c r="C92" s="37" t="s">
        <v>12</v>
      </c>
      <c r="D92" s="296">
        <v>9003</v>
      </c>
      <c r="E92" s="297">
        <v>90003</v>
      </c>
      <c r="F92" s="27" t="s">
        <v>142</v>
      </c>
      <c r="G92" s="27" t="s">
        <v>137</v>
      </c>
      <c r="H92" s="35">
        <v>3281212</v>
      </c>
      <c r="I92" s="35">
        <v>566</v>
      </c>
      <c r="J92" s="9" t="s">
        <v>15</v>
      </c>
      <c r="K92" s="9" t="s">
        <v>138</v>
      </c>
      <c r="L92" s="8">
        <v>556</v>
      </c>
      <c r="M92" s="8">
        <v>107489</v>
      </c>
      <c r="N92" s="9"/>
      <c r="O92" s="8">
        <v>7915</v>
      </c>
      <c r="P92" s="9"/>
      <c r="Q92" s="8">
        <v>13973</v>
      </c>
      <c r="R92" s="9"/>
      <c r="S92" s="8">
        <v>8200</v>
      </c>
      <c r="T92" s="9"/>
      <c r="U92" s="8">
        <v>6193</v>
      </c>
      <c r="V92" s="9"/>
      <c r="W92" s="33">
        <v>143770</v>
      </c>
      <c r="X92" s="9"/>
      <c r="Y92" s="30">
        <v>81</v>
      </c>
      <c r="Z92" s="9"/>
      <c r="AA92" s="30">
        <v>18</v>
      </c>
      <c r="AB92" s="9"/>
      <c r="AC92" s="30">
        <v>10</v>
      </c>
      <c r="AD92" s="9"/>
      <c r="AE92" s="30">
        <v>7</v>
      </c>
      <c r="AF92" s="9"/>
      <c r="AG92" s="19">
        <v>9</v>
      </c>
      <c r="AI92" s="32">
        <v>125</v>
      </c>
      <c r="AK92" s="7" t="str">
        <f t="shared" si="1"/>
        <v>No</v>
      </c>
    </row>
    <row r="93" spans="1:37">
      <c r="A93" s="7" t="s">
        <v>428</v>
      </c>
      <c r="B93" s="7" t="s">
        <v>429</v>
      </c>
      <c r="C93" s="37" t="s">
        <v>73</v>
      </c>
      <c r="D93" s="296">
        <v>3</v>
      </c>
      <c r="E93" s="297">
        <v>3</v>
      </c>
      <c r="F93" s="27" t="s">
        <v>142</v>
      </c>
      <c r="G93" s="27" t="s">
        <v>137</v>
      </c>
      <c r="H93" s="35">
        <v>3059393</v>
      </c>
      <c r="I93" s="35">
        <v>531</v>
      </c>
      <c r="J93" s="9" t="s">
        <v>7</v>
      </c>
      <c r="K93" s="9" t="s">
        <v>138</v>
      </c>
      <c r="L93" s="8">
        <v>321</v>
      </c>
      <c r="M93" s="8">
        <v>0</v>
      </c>
      <c r="N93" s="9"/>
      <c r="O93" s="8">
        <v>0</v>
      </c>
      <c r="P93" s="9"/>
      <c r="Q93" s="8">
        <v>0</v>
      </c>
      <c r="R93" s="9"/>
      <c r="S93" s="8">
        <v>51</v>
      </c>
      <c r="T93" s="9"/>
      <c r="U93" s="8">
        <v>0</v>
      </c>
      <c r="V93" s="9"/>
      <c r="W93" s="33">
        <v>51</v>
      </c>
      <c r="X93" s="9"/>
      <c r="Y93" s="30">
        <v>0</v>
      </c>
      <c r="Z93" s="9"/>
      <c r="AA93" s="30">
        <v>0</v>
      </c>
      <c r="AB93" s="9"/>
      <c r="AC93" s="30">
        <v>0</v>
      </c>
      <c r="AD93" s="9"/>
      <c r="AE93" s="30">
        <v>0.04</v>
      </c>
      <c r="AF93" s="9"/>
      <c r="AG93" s="19">
        <v>0</v>
      </c>
      <c r="AI93" s="32">
        <v>0.04</v>
      </c>
      <c r="AK93" s="7" t="str">
        <f t="shared" si="1"/>
        <v>No</v>
      </c>
    </row>
    <row r="94" spans="1:37">
      <c r="A94" s="7" t="s">
        <v>428</v>
      </c>
      <c r="B94" s="7" t="s">
        <v>429</v>
      </c>
      <c r="C94" s="37" t="s">
        <v>73</v>
      </c>
      <c r="D94" s="296">
        <v>3</v>
      </c>
      <c r="E94" s="297">
        <v>3</v>
      </c>
      <c r="F94" s="27" t="s">
        <v>142</v>
      </c>
      <c r="G94" s="27" t="s">
        <v>137</v>
      </c>
      <c r="H94" s="35">
        <v>3059393</v>
      </c>
      <c r="I94" s="35">
        <v>531</v>
      </c>
      <c r="J94" s="9" t="s">
        <v>9</v>
      </c>
      <c r="K94" s="9" t="s">
        <v>138</v>
      </c>
      <c r="L94" s="8">
        <v>31</v>
      </c>
      <c r="M94" s="8">
        <v>50</v>
      </c>
      <c r="N94" s="9"/>
      <c r="O94" s="8">
        <v>0</v>
      </c>
      <c r="P94" s="9"/>
      <c r="Q94" s="8">
        <v>0</v>
      </c>
      <c r="R94" s="9"/>
      <c r="S94" s="8">
        <v>1740</v>
      </c>
      <c r="T94" s="9"/>
      <c r="U94" s="8">
        <v>0</v>
      </c>
      <c r="V94" s="9"/>
      <c r="W94" s="33">
        <v>1790</v>
      </c>
      <c r="X94" s="9"/>
      <c r="Y94" s="30">
        <v>0.09</v>
      </c>
      <c r="Z94" s="9"/>
      <c r="AA94" s="30">
        <v>0</v>
      </c>
      <c r="AB94" s="9"/>
      <c r="AC94" s="30">
        <v>0</v>
      </c>
      <c r="AD94" s="9"/>
      <c r="AE94" s="30">
        <v>1.41</v>
      </c>
      <c r="AF94" s="9"/>
      <c r="AG94" s="19">
        <v>0</v>
      </c>
      <c r="AI94" s="32">
        <v>1.5</v>
      </c>
      <c r="AK94" s="7" t="str">
        <f t="shared" si="1"/>
        <v>No</v>
      </c>
    </row>
    <row r="95" spans="1:37">
      <c r="A95" s="7" t="s">
        <v>428</v>
      </c>
      <c r="B95" s="7" t="s">
        <v>429</v>
      </c>
      <c r="C95" s="37" t="s">
        <v>73</v>
      </c>
      <c r="D95" s="296">
        <v>3</v>
      </c>
      <c r="E95" s="297">
        <v>3</v>
      </c>
      <c r="F95" s="27" t="s">
        <v>142</v>
      </c>
      <c r="G95" s="27" t="s">
        <v>137</v>
      </c>
      <c r="H95" s="35">
        <v>3059393</v>
      </c>
      <c r="I95" s="35">
        <v>531</v>
      </c>
      <c r="J95" s="9" t="s">
        <v>6</v>
      </c>
      <c r="K95" s="9" t="s">
        <v>138</v>
      </c>
      <c r="L95" s="8">
        <v>123</v>
      </c>
      <c r="M95" s="8">
        <v>159046</v>
      </c>
      <c r="N95" s="9"/>
      <c r="O95" s="8">
        <v>0</v>
      </c>
      <c r="P95" s="9"/>
      <c r="Q95" s="8">
        <v>0</v>
      </c>
      <c r="R95" s="9"/>
      <c r="S95" s="8">
        <v>2922</v>
      </c>
      <c r="T95" s="9"/>
      <c r="U95" s="8">
        <v>0</v>
      </c>
      <c r="V95" s="9"/>
      <c r="W95" s="33">
        <v>161968</v>
      </c>
      <c r="X95" s="9"/>
      <c r="Y95" s="30">
        <v>76.37</v>
      </c>
      <c r="Z95" s="9"/>
      <c r="AA95" s="30">
        <v>0</v>
      </c>
      <c r="AB95" s="9"/>
      <c r="AC95" s="30">
        <v>0</v>
      </c>
      <c r="AD95" s="9"/>
      <c r="AE95" s="30">
        <v>2.56</v>
      </c>
      <c r="AF95" s="9"/>
      <c r="AG95" s="19">
        <v>0</v>
      </c>
      <c r="AI95" s="32">
        <v>78.930000000000007</v>
      </c>
      <c r="AK95" s="7" t="str">
        <f t="shared" si="1"/>
        <v>No</v>
      </c>
    </row>
    <row r="96" spans="1:37">
      <c r="A96" s="7" t="s">
        <v>962</v>
      </c>
      <c r="B96" s="7" t="s">
        <v>192</v>
      </c>
      <c r="C96" s="37" t="s">
        <v>26</v>
      </c>
      <c r="D96" s="296">
        <v>4029</v>
      </c>
      <c r="E96" s="297">
        <v>40029</v>
      </c>
      <c r="F96" s="27" t="s">
        <v>140</v>
      </c>
      <c r="G96" s="27" t="s">
        <v>137</v>
      </c>
      <c r="H96" s="35">
        <v>5502379</v>
      </c>
      <c r="I96" s="35">
        <v>507</v>
      </c>
      <c r="J96" s="9" t="s">
        <v>6</v>
      </c>
      <c r="K96" s="9" t="s">
        <v>138</v>
      </c>
      <c r="L96" s="8">
        <v>284</v>
      </c>
      <c r="M96" s="8">
        <v>4239</v>
      </c>
      <c r="N96" s="9"/>
      <c r="O96" s="8">
        <v>0</v>
      </c>
      <c r="P96" s="9"/>
      <c r="Q96" s="8">
        <v>0</v>
      </c>
      <c r="R96" s="9"/>
      <c r="S96" s="8">
        <v>2423</v>
      </c>
      <c r="T96" s="9"/>
      <c r="U96" s="8">
        <v>0</v>
      </c>
      <c r="V96" s="9"/>
      <c r="W96" s="33">
        <v>6662</v>
      </c>
      <c r="X96" s="9"/>
      <c r="Y96" s="30">
        <v>4</v>
      </c>
      <c r="Z96" s="9"/>
      <c r="AA96" s="30">
        <v>0</v>
      </c>
      <c r="AB96" s="9"/>
      <c r="AC96" s="30">
        <v>0</v>
      </c>
      <c r="AD96" s="9"/>
      <c r="AE96" s="30">
        <v>2</v>
      </c>
      <c r="AF96" s="9"/>
      <c r="AG96" s="19">
        <v>0</v>
      </c>
      <c r="AI96" s="32">
        <v>6</v>
      </c>
      <c r="AK96" s="7" t="str">
        <f t="shared" si="1"/>
        <v>No</v>
      </c>
    </row>
    <row r="97" spans="1:37">
      <c r="A97" s="7" t="s">
        <v>276</v>
      </c>
      <c r="B97" s="7" t="s">
        <v>277</v>
      </c>
      <c r="C97" s="37" t="s">
        <v>25</v>
      </c>
      <c r="D97" s="296">
        <v>3075</v>
      </c>
      <c r="E97" s="297">
        <v>30075</v>
      </c>
      <c r="F97" s="27" t="s">
        <v>142</v>
      </c>
      <c r="G97" s="27" t="s">
        <v>137</v>
      </c>
      <c r="H97" s="35">
        <v>5441567</v>
      </c>
      <c r="I97" s="35">
        <v>502</v>
      </c>
      <c r="J97" s="9" t="s">
        <v>9</v>
      </c>
      <c r="K97" s="9" t="s">
        <v>138</v>
      </c>
      <c r="L97" s="8">
        <v>286</v>
      </c>
      <c r="M97" s="8">
        <v>19694</v>
      </c>
      <c r="N97" s="9"/>
      <c r="O97" s="8">
        <v>104</v>
      </c>
      <c r="P97" s="9"/>
      <c r="Q97" s="8">
        <v>0</v>
      </c>
      <c r="R97" s="9"/>
      <c r="S97" s="8">
        <v>808</v>
      </c>
      <c r="T97" s="9"/>
      <c r="U97" s="8">
        <v>0</v>
      </c>
      <c r="V97" s="9"/>
      <c r="W97" s="33">
        <v>20606</v>
      </c>
      <c r="X97" s="9"/>
      <c r="Y97" s="30">
        <v>17.28</v>
      </c>
      <c r="Z97" s="9"/>
      <c r="AA97" s="30">
        <v>0</v>
      </c>
      <c r="AB97" s="9"/>
      <c r="AC97" s="30">
        <v>0</v>
      </c>
      <c r="AD97" s="9"/>
      <c r="AE97" s="30">
        <v>1.29</v>
      </c>
      <c r="AF97" s="9"/>
      <c r="AG97" s="19">
        <v>0</v>
      </c>
      <c r="AI97" s="32">
        <v>18.57</v>
      </c>
      <c r="AK97" s="7" t="str">
        <f t="shared" si="1"/>
        <v>No</v>
      </c>
    </row>
    <row r="98" spans="1:37">
      <c r="A98" s="7" t="s">
        <v>276</v>
      </c>
      <c r="B98" s="7" t="s">
        <v>277</v>
      </c>
      <c r="C98" s="37" t="s">
        <v>25</v>
      </c>
      <c r="D98" s="296">
        <v>3075</v>
      </c>
      <c r="E98" s="297">
        <v>30075</v>
      </c>
      <c r="F98" s="27" t="s">
        <v>142</v>
      </c>
      <c r="G98" s="27" t="s">
        <v>137</v>
      </c>
      <c r="H98" s="35">
        <v>5441567</v>
      </c>
      <c r="I98" s="35">
        <v>502</v>
      </c>
      <c r="J98" s="9" t="s">
        <v>6</v>
      </c>
      <c r="K98" s="9" t="s">
        <v>138</v>
      </c>
      <c r="L98" s="8">
        <v>159</v>
      </c>
      <c r="M98" s="8">
        <v>6071</v>
      </c>
      <c r="N98" s="9"/>
      <c r="O98" s="8">
        <v>80</v>
      </c>
      <c r="P98" s="9"/>
      <c r="Q98" s="8">
        <v>0</v>
      </c>
      <c r="R98" s="9"/>
      <c r="S98" s="8">
        <v>1154</v>
      </c>
      <c r="T98" s="9"/>
      <c r="U98" s="8">
        <v>0</v>
      </c>
      <c r="V98" s="9"/>
      <c r="W98" s="33">
        <v>7305</v>
      </c>
      <c r="X98" s="9"/>
      <c r="Y98" s="30">
        <v>6.43</v>
      </c>
      <c r="Z98" s="9"/>
      <c r="AA98" s="30">
        <v>0</v>
      </c>
      <c r="AB98" s="9"/>
      <c r="AC98" s="30">
        <v>0</v>
      </c>
      <c r="AD98" s="9"/>
      <c r="AE98" s="30">
        <v>2</v>
      </c>
      <c r="AF98" s="9"/>
      <c r="AG98" s="19">
        <v>0</v>
      </c>
      <c r="AI98" s="32">
        <v>8.43</v>
      </c>
      <c r="AK98" s="7" t="str">
        <f t="shared" si="1"/>
        <v>No</v>
      </c>
    </row>
    <row r="99" spans="1:37">
      <c r="A99" s="7" t="s">
        <v>963</v>
      </c>
      <c r="B99" s="7" t="s">
        <v>179</v>
      </c>
      <c r="C99" s="37" t="s">
        <v>41</v>
      </c>
      <c r="D99" s="296">
        <v>7006</v>
      </c>
      <c r="E99" s="297">
        <v>70006</v>
      </c>
      <c r="F99" s="27" t="s">
        <v>142</v>
      </c>
      <c r="G99" s="27" t="s">
        <v>137</v>
      </c>
      <c r="H99" s="35">
        <v>2150706</v>
      </c>
      <c r="I99" s="35">
        <v>493</v>
      </c>
      <c r="J99" s="9" t="s">
        <v>16</v>
      </c>
      <c r="K99" s="9" t="s">
        <v>138</v>
      </c>
      <c r="L99" s="8">
        <v>58</v>
      </c>
      <c r="M99" s="8">
        <v>19868</v>
      </c>
      <c r="N99" s="9"/>
      <c r="O99" s="8">
        <v>0</v>
      </c>
      <c r="P99" s="9"/>
      <c r="Q99" s="8">
        <v>0</v>
      </c>
      <c r="R99" s="9"/>
      <c r="S99" s="8">
        <v>2461</v>
      </c>
      <c r="T99" s="9"/>
      <c r="U99" s="8">
        <v>0</v>
      </c>
      <c r="V99" s="9"/>
      <c r="W99" s="33">
        <v>22329</v>
      </c>
      <c r="X99" s="9"/>
      <c r="Y99" s="30">
        <v>53.11</v>
      </c>
      <c r="Z99" s="9"/>
      <c r="AA99" s="30">
        <v>0</v>
      </c>
      <c r="AB99" s="9"/>
      <c r="AC99" s="30">
        <v>0</v>
      </c>
      <c r="AD99" s="9"/>
      <c r="AE99" s="30">
        <v>2.79</v>
      </c>
      <c r="AF99" s="9"/>
      <c r="AG99" s="19">
        <v>0</v>
      </c>
      <c r="AI99" s="32">
        <v>55.9</v>
      </c>
      <c r="AK99" s="7" t="str">
        <f t="shared" si="1"/>
        <v>No</v>
      </c>
    </row>
    <row r="100" spans="1:37">
      <c r="A100" s="7" t="s">
        <v>963</v>
      </c>
      <c r="B100" s="7" t="s">
        <v>179</v>
      </c>
      <c r="C100" s="37" t="s">
        <v>41</v>
      </c>
      <c r="D100" s="296">
        <v>7006</v>
      </c>
      <c r="E100" s="297">
        <v>70006</v>
      </c>
      <c r="F100" s="27" t="s">
        <v>142</v>
      </c>
      <c r="G100" s="27" t="s">
        <v>137</v>
      </c>
      <c r="H100" s="35">
        <v>2150706</v>
      </c>
      <c r="I100" s="35">
        <v>493</v>
      </c>
      <c r="J100" s="9" t="s">
        <v>6</v>
      </c>
      <c r="K100" s="9" t="s">
        <v>138</v>
      </c>
      <c r="L100" s="8">
        <v>333</v>
      </c>
      <c r="M100" s="8">
        <v>28819</v>
      </c>
      <c r="N100" s="9"/>
      <c r="O100" s="8">
        <v>0</v>
      </c>
      <c r="P100" s="9"/>
      <c r="Q100" s="8">
        <v>0</v>
      </c>
      <c r="R100" s="9"/>
      <c r="S100" s="8">
        <v>4059</v>
      </c>
      <c r="T100" s="9"/>
      <c r="U100" s="8">
        <v>0</v>
      </c>
      <c r="V100" s="9"/>
      <c r="W100" s="33">
        <v>32878</v>
      </c>
      <c r="X100" s="9"/>
      <c r="Y100" s="30">
        <v>58.08</v>
      </c>
      <c r="Z100" s="9"/>
      <c r="AA100" s="30">
        <v>0</v>
      </c>
      <c r="AB100" s="9"/>
      <c r="AC100" s="30">
        <v>0</v>
      </c>
      <c r="AD100" s="9"/>
      <c r="AE100" s="30">
        <v>7.05</v>
      </c>
      <c r="AF100" s="9"/>
      <c r="AG100" s="19">
        <v>0</v>
      </c>
      <c r="AI100" s="32">
        <v>65.13</v>
      </c>
      <c r="AK100" s="7" t="str">
        <f t="shared" si="1"/>
        <v>No</v>
      </c>
    </row>
    <row r="101" spans="1:37">
      <c r="A101" s="7" t="s">
        <v>963</v>
      </c>
      <c r="B101" s="7" t="s">
        <v>179</v>
      </c>
      <c r="C101" s="37" t="s">
        <v>41</v>
      </c>
      <c r="D101" s="296">
        <v>7006</v>
      </c>
      <c r="E101" s="297">
        <v>70006</v>
      </c>
      <c r="F101" s="27" t="s">
        <v>142</v>
      </c>
      <c r="G101" s="27" t="s">
        <v>137</v>
      </c>
      <c r="H101" s="35">
        <v>2150706</v>
      </c>
      <c r="I101" s="35">
        <v>493</v>
      </c>
      <c r="J101" s="9" t="s">
        <v>9</v>
      </c>
      <c r="K101" s="9" t="s">
        <v>138</v>
      </c>
      <c r="L101" s="8">
        <v>102</v>
      </c>
      <c r="M101" s="8">
        <v>1056</v>
      </c>
      <c r="N101" s="9"/>
      <c r="O101" s="8">
        <v>0</v>
      </c>
      <c r="P101" s="9"/>
      <c r="Q101" s="8">
        <v>0</v>
      </c>
      <c r="R101" s="9"/>
      <c r="S101" s="8">
        <v>612</v>
      </c>
      <c r="T101" s="9"/>
      <c r="U101" s="8">
        <v>8</v>
      </c>
      <c r="V101" s="9"/>
      <c r="W101" s="33">
        <v>1676</v>
      </c>
      <c r="X101" s="9"/>
      <c r="Y101" s="30">
        <v>2</v>
      </c>
      <c r="Z101" s="9"/>
      <c r="AA101" s="30">
        <v>0</v>
      </c>
      <c r="AB101" s="9"/>
      <c r="AC101" s="30">
        <v>0</v>
      </c>
      <c r="AD101" s="9"/>
      <c r="AE101" s="30">
        <v>1.1599999999999999</v>
      </c>
      <c r="AF101" s="9"/>
      <c r="AG101" s="19">
        <v>0.24</v>
      </c>
      <c r="AI101" s="32">
        <v>3.4</v>
      </c>
      <c r="AK101" s="7" t="str">
        <f t="shared" si="1"/>
        <v>No</v>
      </c>
    </row>
    <row r="102" spans="1:37">
      <c r="A102" s="7" t="s">
        <v>503</v>
      </c>
      <c r="B102" s="7" t="s">
        <v>504</v>
      </c>
      <c r="C102" s="37" t="s">
        <v>57</v>
      </c>
      <c r="D102" s="296">
        <v>5015</v>
      </c>
      <c r="E102" s="297">
        <v>50015</v>
      </c>
      <c r="F102" s="27" t="s">
        <v>142</v>
      </c>
      <c r="G102" s="27" t="s">
        <v>137</v>
      </c>
      <c r="H102" s="35">
        <v>1780673</v>
      </c>
      <c r="I102" s="35">
        <v>472</v>
      </c>
      <c r="J102" s="9" t="s">
        <v>9</v>
      </c>
      <c r="K102" s="9" t="s">
        <v>138</v>
      </c>
      <c r="L102" s="8">
        <v>67</v>
      </c>
      <c r="M102" s="8">
        <v>9405</v>
      </c>
      <c r="N102" s="9"/>
      <c r="O102" s="8">
        <v>1871</v>
      </c>
      <c r="P102" s="9"/>
      <c r="Q102" s="8">
        <v>0</v>
      </c>
      <c r="R102" s="9"/>
      <c r="S102" s="8">
        <v>2066</v>
      </c>
      <c r="T102" s="9"/>
      <c r="U102" s="8">
        <v>0</v>
      </c>
      <c r="V102" s="9"/>
      <c r="W102" s="33">
        <v>13342</v>
      </c>
      <c r="X102" s="9"/>
      <c r="Y102" s="30">
        <v>12.22</v>
      </c>
      <c r="Z102" s="9"/>
      <c r="AA102" s="30">
        <v>2</v>
      </c>
      <c r="AB102" s="9"/>
      <c r="AC102" s="30">
        <v>0</v>
      </c>
      <c r="AD102" s="9"/>
      <c r="AE102" s="30">
        <v>1.38</v>
      </c>
      <c r="AF102" s="9"/>
      <c r="AG102" s="19">
        <v>0</v>
      </c>
      <c r="AI102" s="32">
        <v>15.6</v>
      </c>
      <c r="AK102" s="7" t="str">
        <f t="shared" si="1"/>
        <v>No</v>
      </c>
    </row>
    <row r="103" spans="1:37">
      <c r="A103" s="7" t="s">
        <v>503</v>
      </c>
      <c r="B103" s="7" t="s">
        <v>504</v>
      </c>
      <c r="C103" s="37" t="s">
        <v>57</v>
      </c>
      <c r="D103" s="296">
        <v>5015</v>
      </c>
      <c r="E103" s="297">
        <v>50015</v>
      </c>
      <c r="F103" s="27" t="s">
        <v>142</v>
      </c>
      <c r="G103" s="27" t="s">
        <v>137</v>
      </c>
      <c r="H103" s="35">
        <v>1780673</v>
      </c>
      <c r="I103" s="35">
        <v>472</v>
      </c>
      <c r="J103" s="9" t="s">
        <v>6</v>
      </c>
      <c r="K103" s="9" t="s">
        <v>138</v>
      </c>
      <c r="L103" s="8">
        <v>275</v>
      </c>
      <c r="M103" s="8">
        <v>98303</v>
      </c>
      <c r="N103" s="9"/>
      <c r="O103" s="8">
        <v>27561</v>
      </c>
      <c r="P103" s="9"/>
      <c r="Q103" s="8">
        <v>0</v>
      </c>
      <c r="R103" s="9"/>
      <c r="S103" s="8">
        <v>9592</v>
      </c>
      <c r="T103" s="9"/>
      <c r="U103" s="8">
        <v>0</v>
      </c>
      <c r="V103" s="9"/>
      <c r="W103" s="33">
        <v>135456</v>
      </c>
      <c r="X103" s="9"/>
      <c r="Y103" s="30">
        <v>95.75</v>
      </c>
      <c r="Z103" s="9"/>
      <c r="AA103" s="30">
        <v>20.66</v>
      </c>
      <c r="AB103" s="9"/>
      <c r="AC103" s="30">
        <v>0</v>
      </c>
      <c r="AD103" s="9"/>
      <c r="AE103" s="30">
        <v>6.53</v>
      </c>
      <c r="AF103" s="9"/>
      <c r="AG103" s="19">
        <v>0</v>
      </c>
      <c r="AI103" s="32">
        <v>122.94</v>
      </c>
      <c r="AK103" s="7" t="str">
        <f t="shared" si="1"/>
        <v>No</v>
      </c>
    </row>
    <row r="104" spans="1:37">
      <c r="A104" s="7" t="s">
        <v>503</v>
      </c>
      <c r="B104" s="7" t="s">
        <v>504</v>
      </c>
      <c r="C104" s="37" t="s">
        <v>57</v>
      </c>
      <c r="D104" s="296">
        <v>5015</v>
      </c>
      <c r="E104" s="297">
        <v>50015</v>
      </c>
      <c r="F104" s="27" t="s">
        <v>142</v>
      </c>
      <c r="G104" s="27" t="s">
        <v>137</v>
      </c>
      <c r="H104" s="35">
        <v>1780673</v>
      </c>
      <c r="I104" s="35">
        <v>472</v>
      </c>
      <c r="J104" s="9" t="s">
        <v>15</v>
      </c>
      <c r="K104" s="9" t="s">
        <v>138</v>
      </c>
      <c r="L104" s="8">
        <v>20</v>
      </c>
      <c r="M104" s="8">
        <v>9241</v>
      </c>
      <c r="N104" s="9"/>
      <c r="O104" s="8">
        <v>0</v>
      </c>
      <c r="P104" s="9"/>
      <c r="Q104" s="8">
        <v>0</v>
      </c>
      <c r="R104" s="9"/>
      <c r="S104" s="8">
        <v>698</v>
      </c>
      <c r="T104" s="9"/>
      <c r="U104" s="8">
        <v>0</v>
      </c>
      <c r="V104" s="9"/>
      <c r="W104" s="33">
        <v>9939</v>
      </c>
      <c r="X104" s="9"/>
      <c r="Y104" s="30">
        <v>7.51</v>
      </c>
      <c r="Z104" s="9"/>
      <c r="AA104" s="30">
        <v>0</v>
      </c>
      <c r="AB104" s="9"/>
      <c r="AC104" s="30">
        <v>0</v>
      </c>
      <c r="AD104" s="9"/>
      <c r="AE104" s="30">
        <v>0.47</v>
      </c>
      <c r="AF104" s="9"/>
      <c r="AG104" s="19">
        <v>0</v>
      </c>
      <c r="AI104" s="32">
        <v>7.98</v>
      </c>
      <c r="AK104" s="7" t="str">
        <f t="shared" si="1"/>
        <v>No</v>
      </c>
    </row>
    <row r="105" spans="1:37">
      <c r="A105" s="7" t="s">
        <v>503</v>
      </c>
      <c r="B105" s="7" t="s">
        <v>504</v>
      </c>
      <c r="C105" s="37" t="s">
        <v>57</v>
      </c>
      <c r="D105" s="296">
        <v>5015</v>
      </c>
      <c r="E105" s="297">
        <v>50015</v>
      </c>
      <c r="F105" s="27" t="s">
        <v>142</v>
      </c>
      <c r="G105" s="27" t="s">
        <v>137</v>
      </c>
      <c r="H105" s="35">
        <v>1780673</v>
      </c>
      <c r="I105" s="35">
        <v>472</v>
      </c>
      <c r="J105" s="9" t="s">
        <v>17</v>
      </c>
      <c r="K105" s="9" t="s">
        <v>138</v>
      </c>
      <c r="L105" s="8">
        <v>13</v>
      </c>
      <c r="M105" s="8">
        <v>2811</v>
      </c>
      <c r="N105" s="9"/>
      <c r="O105" s="8">
        <v>483</v>
      </c>
      <c r="P105" s="9"/>
      <c r="Q105" s="8">
        <v>0</v>
      </c>
      <c r="R105" s="9"/>
      <c r="S105" s="8">
        <v>453</v>
      </c>
      <c r="T105" s="9"/>
      <c r="U105" s="8">
        <v>0</v>
      </c>
      <c r="V105" s="9"/>
      <c r="W105" s="33">
        <v>3747</v>
      </c>
      <c r="X105" s="9"/>
      <c r="Y105" s="30">
        <v>2.74</v>
      </c>
      <c r="Z105" s="9"/>
      <c r="AA105" s="30">
        <v>0.34</v>
      </c>
      <c r="AB105" s="9"/>
      <c r="AC105" s="30">
        <v>0</v>
      </c>
      <c r="AD105" s="9"/>
      <c r="AE105" s="30">
        <v>0.31</v>
      </c>
      <c r="AF105" s="9"/>
      <c r="AG105" s="19">
        <v>0</v>
      </c>
      <c r="AI105" s="32">
        <v>3.39</v>
      </c>
      <c r="AK105" s="7" t="str">
        <f t="shared" si="1"/>
        <v>No</v>
      </c>
    </row>
    <row r="106" spans="1:37">
      <c r="A106" s="7" t="s">
        <v>503</v>
      </c>
      <c r="B106" s="7" t="s">
        <v>504</v>
      </c>
      <c r="C106" s="37" t="s">
        <v>57</v>
      </c>
      <c r="D106" s="296">
        <v>5015</v>
      </c>
      <c r="E106" s="297">
        <v>50015</v>
      </c>
      <c r="F106" s="27" t="s">
        <v>142</v>
      </c>
      <c r="G106" s="27" t="s">
        <v>137</v>
      </c>
      <c r="H106" s="35">
        <v>1780673</v>
      </c>
      <c r="I106" s="35">
        <v>472</v>
      </c>
      <c r="J106" s="9" t="s">
        <v>16</v>
      </c>
      <c r="K106" s="9" t="s">
        <v>138</v>
      </c>
      <c r="L106" s="8">
        <v>13</v>
      </c>
      <c r="M106" s="8">
        <v>3294</v>
      </c>
      <c r="N106" s="9"/>
      <c r="O106" s="8">
        <v>0</v>
      </c>
      <c r="P106" s="9"/>
      <c r="Q106" s="8">
        <v>0</v>
      </c>
      <c r="R106" s="9"/>
      <c r="S106" s="8">
        <v>453</v>
      </c>
      <c r="T106" s="9"/>
      <c r="U106" s="8">
        <v>0</v>
      </c>
      <c r="V106" s="9"/>
      <c r="W106" s="33">
        <v>3747</v>
      </c>
      <c r="X106" s="9"/>
      <c r="Y106" s="30">
        <v>2.68</v>
      </c>
      <c r="Z106" s="9"/>
      <c r="AA106" s="30">
        <v>0</v>
      </c>
      <c r="AB106" s="9"/>
      <c r="AC106" s="30">
        <v>0</v>
      </c>
      <c r="AD106" s="9"/>
      <c r="AE106" s="30">
        <v>0.31</v>
      </c>
      <c r="AF106" s="9"/>
      <c r="AG106" s="19">
        <v>0</v>
      </c>
      <c r="AI106" s="32">
        <v>2.99</v>
      </c>
      <c r="AK106" s="7" t="str">
        <f t="shared" si="1"/>
        <v>No</v>
      </c>
    </row>
    <row r="107" spans="1:37">
      <c r="A107" s="7" t="s">
        <v>177</v>
      </c>
      <c r="B107" s="7" t="s">
        <v>178</v>
      </c>
      <c r="C107" s="37" t="s">
        <v>73</v>
      </c>
      <c r="D107" s="296">
        <v>18</v>
      </c>
      <c r="E107" s="297">
        <v>18</v>
      </c>
      <c r="F107" s="27" t="s">
        <v>142</v>
      </c>
      <c r="G107" s="27" t="s">
        <v>137</v>
      </c>
      <c r="H107" s="35">
        <v>210975</v>
      </c>
      <c r="I107" s="35">
        <v>429</v>
      </c>
      <c r="J107" s="9" t="s">
        <v>9</v>
      </c>
      <c r="K107" s="9" t="s">
        <v>138</v>
      </c>
      <c r="L107" s="8">
        <v>77</v>
      </c>
      <c r="M107" s="8">
        <v>0</v>
      </c>
      <c r="N107" s="9"/>
      <c r="O107" s="8">
        <v>0</v>
      </c>
      <c r="P107" s="9"/>
      <c r="Q107" s="8">
        <v>0</v>
      </c>
      <c r="R107" s="9"/>
      <c r="S107" s="8">
        <v>0</v>
      </c>
      <c r="T107" s="9"/>
      <c r="U107" s="8">
        <v>0</v>
      </c>
      <c r="V107" s="9"/>
      <c r="W107" s="33">
        <v>0</v>
      </c>
      <c r="X107" s="9"/>
      <c r="Y107" s="30">
        <v>0</v>
      </c>
      <c r="Z107" s="9"/>
      <c r="AA107" s="30">
        <v>0</v>
      </c>
      <c r="AB107" s="9"/>
      <c r="AC107" s="30">
        <v>0</v>
      </c>
      <c r="AD107" s="9"/>
      <c r="AE107" s="30">
        <v>0</v>
      </c>
      <c r="AF107" s="9"/>
      <c r="AG107" s="19">
        <v>0</v>
      </c>
      <c r="AI107" s="32">
        <v>0</v>
      </c>
      <c r="AK107" s="7" t="str">
        <f t="shared" si="1"/>
        <v>No</v>
      </c>
    </row>
    <row r="108" spans="1:37">
      <c r="A108" s="7" t="s">
        <v>177</v>
      </c>
      <c r="B108" s="7" t="s">
        <v>178</v>
      </c>
      <c r="C108" s="37" t="s">
        <v>73</v>
      </c>
      <c r="D108" s="296">
        <v>18</v>
      </c>
      <c r="E108" s="297">
        <v>18</v>
      </c>
      <c r="F108" s="27" t="s">
        <v>142</v>
      </c>
      <c r="G108" s="27" t="s">
        <v>137</v>
      </c>
      <c r="H108" s="35">
        <v>210975</v>
      </c>
      <c r="I108" s="35">
        <v>429</v>
      </c>
      <c r="J108" s="9" t="s">
        <v>6</v>
      </c>
      <c r="K108" s="9" t="s">
        <v>138</v>
      </c>
      <c r="L108" s="8">
        <v>45</v>
      </c>
      <c r="M108" s="8">
        <v>2648</v>
      </c>
      <c r="N108" s="9"/>
      <c r="O108" s="8">
        <v>0</v>
      </c>
      <c r="P108" s="9"/>
      <c r="Q108" s="8">
        <v>0</v>
      </c>
      <c r="R108" s="9"/>
      <c r="S108" s="8">
        <v>0</v>
      </c>
      <c r="T108" s="9"/>
      <c r="U108" s="8">
        <v>0</v>
      </c>
      <c r="V108" s="9"/>
      <c r="W108" s="33">
        <v>2648</v>
      </c>
      <c r="X108" s="9"/>
      <c r="Y108" s="30">
        <v>3</v>
      </c>
      <c r="Z108" s="9"/>
      <c r="AA108" s="30">
        <v>0</v>
      </c>
      <c r="AB108" s="9"/>
      <c r="AC108" s="30">
        <v>0</v>
      </c>
      <c r="AD108" s="9"/>
      <c r="AE108" s="30">
        <v>0</v>
      </c>
      <c r="AF108" s="9"/>
      <c r="AG108" s="19">
        <v>0</v>
      </c>
      <c r="AI108" s="32">
        <v>3</v>
      </c>
      <c r="AK108" s="7" t="str">
        <f t="shared" si="1"/>
        <v>No</v>
      </c>
    </row>
    <row r="109" spans="1:37">
      <c r="A109" s="7" t="s">
        <v>177</v>
      </c>
      <c r="B109" s="7" t="s">
        <v>178</v>
      </c>
      <c r="C109" s="37" t="s">
        <v>73</v>
      </c>
      <c r="D109" s="296">
        <v>18</v>
      </c>
      <c r="E109" s="297">
        <v>18</v>
      </c>
      <c r="F109" s="27" t="s">
        <v>142</v>
      </c>
      <c r="G109" s="27" t="s">
        <v>137</v>
      </c>
      <c r="H109" s="35">
        <v>210975</v>
      </c>
      <c r="I109" s="35">
        <v>429</v>
      </c>
      <c r="J109" s="9" t="s">
        <v>7</v>
      </c>
      <c r="K109" s="9" t="s">
        <v>138</v>
      </c>
      <c r="L109" s="8">
        <v>254</v>
      </c>
      <c r="M109" s="8">
        <v>0</v>
      </c>
      <c r="N109" s="9"/>
      <c r="O109" s="8">
        <v>0</v>
      </c>
      <c r="P109" s="9"/>
      <c r="Q109" s="8">
        <v>0</v>
      </c>
      <c r="R109" s="9"/>
      <c r="S109" s="8">
        <v>0</v>
      </c>
      <c r="T109" s="9"/>
      <c r="U109" s="8">
        <v>0</v>
      </c>
      <c r="V109" s="9"/>
      <c r="W109" s="33">
        <v>0</v>
      </c>
      <c r="X109" s="9"/>
      <c r="Y109" s="30">
        <v>0</v>
      </c>
      <c r="Z109" s="9"/>
      <c r="AA109" s="30">
        <v>0</v>
      </c>
      <c r="AB109" s="9"/>
      <c r="AC109" s="30">
        <v>0</v>
      </c>
      <c r="AD109" s="9"/>
      <c r="AE109" s="30">
        <v>0</v>
      </c>
      <c r="AF109" s="9"/>
      <c r="AG109" s="19">
        <v>0</v>
      </c>
      <c r="AI109" s="32">
        <v>0</v>
      </c>
      <c r="AK109" s="7" t="str">
        <f t="shared" si="1"/>
        <v>No</v>
      </c>
    </row>
    <row r="110" spans="1:37">
      <c r="A110" s="7" t="s">
        <v>964</v>
      </c>
      <c r="B110" s="7" t="s">
        <v>426</v>
      </c>
      <c r="C110" s="37" t="s">
        <v>26</v>
      </c>
      <c r="D110" s="296">
        <v>4037</v>
      </c>
      <c r="E110" s="297">
        <v>40037</v>
      </c>
      <c r="F110" s="27" t="s">
        <v>140</v>
      </c>
      <c r="G110" s="27" t="s">
        <v>137</v>
      </c>
      <c r="H110" s="35">
        <v>5502379</v>
      </c>
      <c r="I110" s="35">
        <v>414</v>
      </c>
      <c r="J110" s="9" t="s">
        <v>6</v>
      </c>
      <c r="K110" s="9" t="s">
        <v>138</v>
      </c>
      <c r="L110" s="8">
        <v>130</v>
      </c>
      <c r="M110" s="8">
        <v>0</v>
      </c>
      <c r="N110" s="9"/>
      <c r="O110" s="8">
        <v>0</v>
      </c>
      <c r="P110" s="9"/>
      <c r="Q110" s="8">
        <v>0</v>
      </c>
      <c r="R110" s="9"/>
      <c r="S110" s="8">
        <v>0</v>
      </c>
      <c r="T110" s="9"/>
      <c r="U110" s="8">
        <v>0</v>
      </c>
      <c r="V110" s="9"/>
      <c r="W110" s="33">
        <v>0</v>
      </c>
      <c r="X110" s="9"/>
      <c r="Y110" s="30">
        <v>0</v>
      </c>
      <c r="Z110" s="9"/>
      <c r="AA110" s="30">
        <v>0</v>
      </c>
      <c r="AB110" s="9"/>
      <c r="AC110" s="30">
        <v>0</v>
      </c>
      <c r="AD110" s="9"/>
      <c r="AE110" s="30">
        <v>0</v>
      </c>
      <c r="AF110" s="9"/>
      <c r="AG110" s="19">
        <v>0</v>
      </c>
      <c r="AI110" s="32">
        <v>0</v>
      </c>
      <c r="AK110" s="7" t="str">
        <f t="shared" si="1"/>
        <v>No</v>
      </c>
    </row>
    <row r="111" spans="1:37">
      <c r="A111" s="7" t="s">
        <v>965</v>
      </c>
      <c r="B111" s="7" t="s">
        <v>603</v>
      </c>
      <c r="C111" s="37" t="s">
        <v>39</v>
      </c>
      <c r="D111" s="296">
        <v>5193</v>
      </c>
      <c r="E111" s="297">
        <v>50193</v>
      </c>
      <c r="F111" s="27" t="s">
        <v>196</v>
      </c>
      <c r="G111" s="27" t="s">
        <v>137</v>
      </c>
      <c r="H111" s="35">
        <v>3734090</v>
      </c>
      <c r="I111" s="35">
        <v>407</v>
      </c>
      <c r="J111" s="9" t="s">
        <v>7</v>
      </c>
      <c r="K111" s="9" t="s">
        <v>138</v>
      </c>
      <c r="L111" s="8">
        <v>407</v>
      </c>
      <c r="M111" s="8">
        <v>0</v>
      </c>
      <c r="N111" s="9"/>
      <c r="O111" s="8">
        <v>0</v>
      </c>
      <c r="P111" s="9"/>
      <c r="Q111" s="8">
        <v>0</v>
      </c>
      <c r="R111" s="9"/>
      <c r="S111" s="8">
        <v>0</v>
      </c>
      <c r="T111" s="9"/>
      <c r="U111" s="8">
        <v>0</v>
      </c>
      <c r="V111" s="9"/>
      <c r="W111" s="33">
        <v>0</v>
      </c>
      <c r="X111" s="9"/>
      <c r="Y111" s="30">
        <v>0</v>
      </c>
      <c r="Z111" s="9"/>
      <c r="AA111" s="30">
        <v>0</v>
      </c>
      <c r="AB111" s="9"/>
      <c r="AC111" s="30">
        <v>0</v>
      </c>
      <c r="AD111" s="9"/>
      <c r="AE111" s="30">
        <v>0</v>
      </c>
      <c r="AF111" s="9"/>
      <c r="AG111" s="19">
        <v>0</v>
      </c>
      <c r="AI111" s="32">
        <v>0</v>
      </c>
      <c r="AK111" s="7" t="str">
        <f t="shared" si="1"/>
        <v>No</v>
      </c>
    </row>
    <row r="112" spans="1:37">
      <c r="A112" s="7" t="s">
        <v>966</v>
      </c>
      <c r="B112" s="7" t="s">
        <v>220</v>
      </c>
      <c r="C112" s="37" t="s">
        <v>44</v>
      </c>
      <c r="D112" s="296">
        <v>4008</v>
      </c>
      <c r="E112" s="297">
        <v>40008</v>
      </c>
      <c r="F112" s="27" t="s">
        <v>140</v>
      </c>
      <c r="G112" s="27" t="s">
        <v>137</v>
      </c>
      <c r="H112" s="35">
        <v>1249442</v>
      </c>
      <c r="I112" s="35">
        <v>404</v>
      </c>
      <c r="J112" s="9" t="s">
        <v>13</v>
      </c>
      <c r="K112" s="9" t="s">
        <v>138</v>
      </c>
      <c r="L112" s="8">
        <v>71</v>
      </c>
      <c r="M112" s="8">
        <v>1603</v>
      </c>
      <c r="N112" s="9"/>
      <c r="O112" s="8">
        <v>225</v>
      </c>
      <c r="P112" s="9"/>
      <c r="Q112" s="8">
        <v>0</v>
      </c>
      <c r="R112" s="9"/>
      <c r="S112" s="8">
        <v>0</v>
      </c>
      <c r="T112" s="9"/>
      <c r="U112" s="8">
        <v>0</v>
      </c>
      <c r="V112" s="9"/>
      <c r="W112" s="33">
        <v>1828</v>
      </c>
      <c r="X112" s="9"/>
      <c r="Y112" s="30">
        <v>1.5</v>
      </c>
      <c r="Z112" s="9"/>
      <c r="AA112" s="30">
        <v>0.3</v>
      </c>
      <c r="AB112" s="9"/>
      <c r="AC112" s="30">
        <v>0</v>
      </c>
      <c r="AD112" s="9"/>
      <c r="AE112" s="30">
        <v>0</v>
      </c>
      <c r="AF112" s="9"/>
      <c r="AG112" s="19">
        <v>0</v>
      </c>
      <c r="AI112" s="32">
        <v>1.8</v>
      </c>
      <c r="AK112" s="7" t="str">
        <f t="shared" si="1"/>
        <v>No</v>
      </c>
    </row>
    <row r="113" spans="1:37">
      <c r="A113" s="7" t="s">
        <v>966</v>
      </c>
      <c r="B113" s="7" t="s">
        <v>220</v>
      </c>
      <c r="C113" s="37" t="s">
        <v>44</v>
      </c>
      <c r="D113" s="296">
        <v>4008</v>
      </c>
      <c r="E113" s="297">
        <v>40008</v>
      </c>
      <c r="F113" s="27" t="s">
        <v>140</v>
      </c>
      <c r="G113" s="27" t="s">
        <v>137</v>
      </c>
      <c r="H113" s="35">
        <v>1249442</v>
      </c>
      <c r="I113" s="35">
        <v>404</v>
      </c>
      <c r="J113" s="9" t="s">
        <v>9</v>
      </c>
      <c r="K113" s="9" t="s">
        <v>138</v>
      </c>
      <c r="L113" s="8">
        <v>69</v>
      </c>
      <c r="M113" s="8">
        <v>35382</v>
      </c>
      <c r="N113" s="9"/>
      <c r="O113" s="8">
        <v>0</v>
      </c>
      <c r="P113" s="9"/>
      <c r="Q113" s="8">
        <v>0</v>
      </c>
      <c r="R113" s="9"/>
      <c r="S113" s="8">
        <v>0</v>
      </c>
      <c r="T113" s="9"/>
      <c r="U113" s="8">
        <v>0</v>
      </c>
      <c r="V113" s="9"/>
      <c r="W113" s="33">
        <v>35382</v>
      </c>
      <c r="X113" s="9"/>
      <c r="Y113" s="30">
        <v>25</v>
      </c>
      <c r="Z113" s="9"/>
      <c r="AA113" s="30">
        <v>0</v>
      </c>
      <c r="AB113" s="9"/>
      <c r="AC113" s="30">
        <v>0</v>
      </c>
      <c r="AD113" s="9"/>
      <c r="AE113" s="30">
        <v>0</v>
      </c>
      <c r="AF113" s="9"/>
      <c r="AG113" s="19">
        <v>0</v>
      </c>
      <c r="AI113" s="32">
        <v>25</v>
      </c>
      <c r="AK113" s="7" t="str">
        <f t="shared" si="1"/>
        <v>No</v>
      </c>
    </row>
    <row r="114" spans="1:37">
      <c r="A114" s="7" t="s">
        <v>966</v>
      </c>
      <c r="B114" s="7" t="s">
        <v>220</v>
      </c>
      <c r="C114" s="37" t="s">
        <v>44</v>
      </c>
      <c r="D114" s="296">
        <v>4008</v>
      </c>
      <c r="E114" s="297">
        <v>40008</v>
      </c>
      <c r="F114" s="27" t="s">
        <v>140</v>
      </c>
      <c r="G114" s="27" t="s">
        <v>137</v>
      </c>
      <c r="H114" s="35">
        <v>1249442</v>
      </c>
      <c r="I114" s="35">
        <v>404</v>
      </c>
      <c r="J114" s="9" t="s">
        <v>7</v>
      </c>
      <c r="K114" s="9" t="s">
        <v>138</v>
      </c>
      <c r="L114" s="8">
        <v>51</v>
      </c>
      <c r="M114" s="8">
        <v>0</v>
      </c>
      <c r="N114" s="9"/>
      <c r="O114" s="8">
        <v>0</v>
      </c>
      <c r="P114" s="9"/>
      <c r="Q114" s="8">
        <v>0</v>
      </c>
      <c r="R114" s="9"/>
      <c r="S114" s="8">
        <v>0</v>
      </c>
      <c r="T114" s="9"/>
      <c r="U114" s="8">
        <v>0</v>
      </c>
      <c r="V114" s="9"/>
      <c r="W114" s="33">
        <v>0</v>
      </c>
      <c r="X114" s="9"/>
      <c r="Y114" s="30">
        <v>0</v>
      </c>
      <c r="Z114" s="9"/>
      <c r="AA114" s="30">
        <v>0</v>
      </c>
      <c r="AB114" s="9"/>
      <c r="AC114" s="30">
        <v>0</v>
      </c>
      <c r="AD114" s="9"/>
      <c r="AE114" s="30">
        <v>0</v>
      </c>
      <c r="AF114" s="9"/>
      <c r="AG114" s="19">
        <v>0</v>
      </c>
      <c r="AI114" s="32">
        <v>0</v>
      </c>
      <c r="AK114" s="7" t="str">
        <f t="shared" si="1"/>
        <v>No</v>
      </c>
    </row>
    <row r="115" spans="1:37">
      <c r="A115" s="7" t="s">
        <v>966</v>
      </c>
      <c r="B115" s="7" t="s">
        <v>220</v>
      </c>
      <c r="C115" s="37" t="s">
        <v>44</v>
      </c>
      <c r="D115" s="296">
        <v>4008</v>
      </c>
      <c r="E115" s="297">
        <v>40008</v>
      </c>
      <c r="F115" s="27" t="s">
        <v>140</v>
      </c>
      <c r="G115" s="27" t="s">
        <v>137</v>
      </c>
      <c r="H115" s="35">
        <v>1249442</v>
      </c>
      <c r="I115" s="35">
        <v>404</v>
      </c>
      <c r="J115" s="9" t="s">
        <v>16</v>
      </c>
      <c r="K115" s="9" t="s">
        <v>138</v>
      </c>
      <c r="L115" s="8">
        <v>21</v>
      </c>
      <c r="M115" s="8">
        <v>0</v>
      </c>
      <c r="N115" s="9"/>
      <c r="O115" s="8">
        <v>0</v>
      </c>
      <c r="P115" s="9"/>
      <c r="Q115" s="8">
        <v>0</v>
      </c>
      <c r="R115" s="9"/>
      <c r="S115" s="8">
        <v>0</v>
      </c>
      <c r="T115" s="9"/>
      <c r="U115" s="8">
        <v>0</v>
      </c>
      <c r="V115" s="9"/>
      <c r="W115" s="33">
        <v>0</v>
      </c>
      <c r="X115" s="9"/>
      <c r="Y115" s="30">
        <v>0</v>
      </c>
      <c r="Z115" s="9"/>
      <c r="AA115" s="30">
        <v>0</v>
      </c>
      <c r="AB115" s="9"/>
      <c r="AC115" s="30">
        <v>0</v>
      </c>
      <c r="AD115" s="9"/>
      <c r="AE115" s="30">
        <v>0</v>
      </c>
      <c r="AF115" s="9"/>
      <c r="AG115" s="19">
        <v>0</v>
      </c>
      <c r="AI115" s="32">
        <v>0</v>
      </c>
      <c r="AK115" s="7" t="str">
        <f t="shared" si="1"/>
        <v>No</v>
      </c>
    </row>
    <row r="116" spans="1:37">
      <c r="A116" s="7" t="s">
        <v>966</v>
      </c>
      <c r="B116" s="7" t="s">
        <v>220</v>
      </c>
      <c r="C116" s="37" t="s">
        <v>44</v>
      </c>
      <c r="D116" s="296">
        <v>4008</v>
      </c>
      <c r="E116" s="297">
        <v>40008</v>
      </c>
      <c r="F116" s="27" t="s">
        <v>140</v>
      </c>
      <c r="G116" s="27" t="s">
        <v>137</v>
      </c>
      <c r="H116" s="35">
        <v>1249442</v>
      </c>
      <c r="I116" s="35">
        <v>404</v>
      </c>
      <c r="J116" s="9" t="s">
        <v>10</v>
      </c>
      <c r="K116" s="9" t="s">
        <v>138</v>
      </c>
      <c r="L116" s="8">
        <v>2</v>
      </c>
      <c r="M116" s="8">
        <v>0</v>
      </c>
      <c r="N116" s="9"/>
      <c r="O116" s="8">
        <v>0</v>
      </c>
      <c r="P116" s="9"/>
      <c r="Q116" s="8">
        <v>0</v>
      </c>
      <c r="R116" s="9"/>
      <c r="S116" s="8">
        <v>0</v>
      </c>
      <c r="T116" s="9"/>
      <c r="U116" s="8">
        <v>0</v>
      </c>
      <c r="V116" s="9"/>
      <c r="W116" s="33">
        <v>0</v>
      </c>
      <c r="X116" s="9"/>
      <c r="Y116" s="30">
        <v>0</v>
      </c>
      <c r="Z116" s="9"/>
      <c r="AA116" s="30">
        <v>0</v>
      </c>
      <c r="AB116" s="9"/>
      <c r="AC116" s="30">
        <v>0</v>
      </c>
      <c r="AD116" s="9"/>
      <c r="AE116" s="30">
        <v>0</v>
      </c>
      <c r="AF116" s="9"/>
      <c r="AG116" s="19">
        <v>0</v>
      </c>
      <c r="AI116" s="32">
        <v>0</v>
      </c>
      <c r="AK116" s="7" t="str">
        <f t="shared" si="1"/>
        <v>No</v>
      </c>
    </row>
    <row r="117" spans="1:37">
      <c r="A117" s="7" t="s">
        <v>966</v>
      </c>
      <c r="B117" s="7" t="s">
        <v>220</v>
      </c>
      <c r="C117" s="37" t="s">
        <v>44</v>
      </c>
      <c r="D117" s="296">
        <v>4008</v>
      </c>
      <c r="E117" s="297">
        <v>40008</v>
      </c>
      <c r="F117" s="27" t="s">
        <v>140</v>
      </c>
      <c r="G117" s="27" t="s">
        <v>137</v>
      </c>
      <c r="H117" s="35">
        <v>1249442</v>
      </c>
      <c r="I117" s="35">
        <v>404</v>
      </c>
      <c r="J117" s="9" t="s">
        <v>6</v>
      </c>
      <c r="K117" s="9" t="s">
        <v>138</v>
      </c>
      <c r="L117" s="8">
        <v>190</v>
      </c>
      <c r="M117" s="8">
        <v>9832</v>
      </c>
      <c r="N117" s="9"/>
      <c r="O117" s="8">
        <v>1381</v>
      </c>
      <c r="P117" s="9"/>
      <c r="Q117" s="8">
        <v>0</v>
      </c>
      <c r="R117" s="9"/>
      <c r="S117" s="8">
        <v>0</v>
      </c>
      <c r="T117" s="9"/>
      <c r="U117" s="8">
        <v>0</v>
      </c>
      <c r="V117" s="9"/>
      <c r="W117" s="33">
        <v>11213</v>
      </c>
      <c r="X117" s="9"/>
      <c r="Y117" s="30">
        <v>10</v>
      </c>
      <c r="Z117" s="9"/>
      <c r="AA117" s="30">
        <v>1.5</v>
      </c>
      <c r="AB117" s="9"/>
      <c r="AC117" s="30">
        <v>0</v>
      </c>
      <c r="AD117" s="9"/>
      <c r="AE117" s="30">
        <v>0</v>
      </c>
      <c r="AF117" s="9"/>
      <c r="AG117" s="19">
        <v>0</v>
      </c>
      <c r="AI117" s="32">
        <v>11.5</v>
      </c>
      <c r="AK117" s="7" t="str">
        <f t="shared" si="1"/>
        <v>No</v>
      </c>
    </row>
    <row r="118" spans="1:37">
      <c r="A118" s="7" t="s">
        <v>455</v>
      </c>
      <c r="B118" s="7" t="s">
        <v>456</v>
      </c>
      <c r="C118" s="37" t="s">
        <v>12</v>
      </c>
      <c r="D118" s="296">
        <v>9009</v>
      </c>
      <c r="E118" s="297">
        <v>90009</v>
      </c>
      <c r="F118" s="27" t="s">
        <v>142</v>
      </c>
      <c r="G118" s="27" t="s">
        <v>137</v>
      </c>
      <c r="H118" s="35">
        <v>3281212</v>
      </c>
      <c r="I118" s="35">
        <v>399</v>
      </c>
      <c r="J118" s="9" t="s">
        <v>6</v>
      </c>
      <c r="K118" s="9" t="s">
        <v>138</v>
      </c>
      <c r="L118" s="8">
        <v>191</v>
      </c>
      <c r="M118" s="8">
        <v>36545</v>
      </c>
      <c r="N118" s="9"/>
      <c r="O118" s="8">
        <v>0</v>
      </c>
      <c r="P118" s="9"/>
      <c r="Q118" s="8">
        <v>574</v>
      </c>
      <c r="R118" s="9"/>
      <c r="S118" s="8">
        <v>11047</v>
      </c>
      <c r="T118" s="9"/>
      <c r="U118" s="8">
        <v>0</v>
      </c>
      <c r="V118" s="9"/>
      <c r="W118" s="33">
        <v>48166</v>
      </c>
      <c r="X118" s="9"/>
      <c r="Y118" s="30">
        <v>8</v>
      </c>
      <c r="Z118" s="9"/>
      <c r="AA118" s="30">
        <v>0</v>
      </c>
      <c r="AB118" s="9"/>
      <c r="AC118" s="30">
        <v>1</v>
      </c>
      <c r="AD118" s="9"/>
      <c r="AE118" s="30">
        <v>32</v>
      </c>
      <c r="AF118" s="9"/>
      <c r="AG118" s="19">
        <v>0</v>
      </c>
      <c r="AI118" s="32">
        <v>41</v>
      </c>
      <c r="AK118" s="7" t="str">
        <f t="shared" si="1"/>
        <v>No</v>
      </c>
    </row>
    <row r="119" spans="1:37">
      <c r="A119" s="7" t="s">
        <v>967</v>
      </c>
      <c r="B119" s="7" t="s">
        <v>560</v>
      </c>
      <c r="C119" s="37" t="s">
        <v>70</v>
      </c>
      <c r="D119" s="296">
        <v>3083</v>
      </c>
      <c r="E119" s="297">
        <v>30083</v>
      </c>
      <c r="F119" s="27" t="s">
        <v>142</v>
      </c>
      <c r="G119" s="27" t="s">
        <v>137</v>
      </c>
      <c r="H119" s="35">
        <v>1439666</v>
      </c>
      <c r="I119" s="35">
        <v>397</v>
      </c>
      <c r="J119" s="9" t="s">
        <v>16</v>
      </c>
      <c r="K119" s="9" t="s">
        <v>138</v>
      </c>
      <c r="L119" s="8">
        <v>6</v>
      </c>
      <c r="M119" s="8">
        <v>1486</v>
      </c>
      <c r="N119" s="9"/>
      <c r="O119" s="8">
        <v>472</v>
      </c>
      <c r="P119" s="9"/>
      <c r="Q119" s="8">
        <v>0</v>
      </c>
      <c r="R119" s="9"/>
      <c r="S119" s="8">
        <v>1488</v>
      </c>
      <c r="T119" s="9"/>
      <c r="U119" s="8">
        <v>0</v>
      </c>
      <c r="V119" s="9"/>
      <c r="W119" s="33">
        <v>3446</v>
      </c>
      <c r="X119" s="9"/>
      <c r="Y119" s="30">
        <v>3.21</v>
      </c>
      <c r="Z119" s="9"/>
      <c r="AA119" s="30">
        <v>2</v>
      </c>
      <c r="AB119" s="9"/>
      <c r="AC119" s="30">
        <v>0</v>
      </c>
      <c r="AD119" s="9"/>
      <c r="AE119" s="30">
        <v>2.62</v>
      </c>
      <c r="AF119" s="9"/>
      <c r="AG119" s="19">
        <v>0</v>
      </c>
      <c r="AI119" s="32">
        <v>7.83</v>
      </c>
      <c r="AK119" s="7" t="str">
        <f t="shared" si="1"/>
        <v>No</v>
      </c>
    </row>
    <row r="120" spans="1:37">
      <c r="A120" s="7" t="s">
        <v>967</v>
      </c>
      <c r="B120" s="7" t="s">
        <v>560</v>
      </c>
      <c r="C120" s="37" t="s">
        <v>70</v>
      </c>
      <c r="D120" s="296">
        <v>3083</v>
      </c>
      <c r="E120" s="297">
        <v>30083</v>
      </c>
      <c r="F120" s="27" t="s">
        <v>142</v>
      </c>
      <c r="G120" s="27" t="s">
        <v>137</v>
      </c>
      <c r="H120" s="35">
        <v>1439666</v>
      </c>
      <c r="I120" s="35">
        <v>397</v>
      </c>
      <c r="J120" s="9" t="s">
        <v>6</v>
      </c>
      <c r="K120" s="9" t="s">
        <v>138</v>
      </c>
      <c r="L120" s="8">
        <v>242</v>
      </c>
      <c r="M120" s="8">
        <v>30693</v>
      </c>
      <c r="N120" s="9"/>
      <c r="O120" s="8">
        <v>2573</v>
      </c>
      <c r="P120" s="9"/>
      <c r="Q120" s="8">
        <v>2998</v>
      </c>
      <c r="R120" s="9"/>
      <c r="S120" s="8">
        <v>9799</v>
      </c>
      <c r="T120" s="9"/>
      <c r="U120" s="8">
        <v>0</v>
      </c>
      <c r="V120" s="9"/>
      <c r="W120" s="33">
        <v>46063</v>
      </c>
      <c r="X120" s="9"/>
      <c r="Y120" s="30">
        <v>61.69</v>
      </c>
      <c r="Z120" s="9"/>
      <c r="AA120" s="30">
        <v>7</v>
      </c>
      <c r="AB120" s="9"/>
      <c r="AC120" s="30">
        <v>4</v>
      </c>
      <c r="AD120" s="9"/>
      <c r="AE120" s="30">
        <v>8.07</v>
      </c>
      <c r="AF120" s="9"/>
      <c r="AG120" s="19">
        <v>0</v>
      </c>
      <c r="AI120" s="32">
        <v>80.760000000000005</v>
      </c>
      <c r="AK120" s="7" t="str">
        <f t="shared" si="1"/>
        <v>No</v>
      </c>
    </row>
    <row r="121" spans="1:37">
      <c r="A121" s="7" t="s">
        <v>968</v>
      </c>
      <c r="B121" s="7" t="s">
        <v>214</v>
      </c>
      <c r="C121" s="37" t="s">
        <v>73</v>
      </c>
      <c r="D121" s="296">
        <v>40</v>
      </c>
      <c r="E121" s="297">
        <v>40</v>
      </c>
      <c r="F121" s="27" t="s">
        <v>142</v>
      </c>
      <c r="G121" s="27" t="s">
        <v>137</v>
      </c>
      <c r="H121" s="35">
        <v>3059393</v>
      </c>
      <c r="I121" s="35">
        <v>384</v>
      </c>
      <c r="J121" s="9" t="s">
        <v>16</v>
      </c>
      <c r="K121" s="9" t="s">
        <v>138</v>
      </c>
      <c r="L121" s="8">
        <v>54</v>
      </c>
      <c r="M121" s="8">
        <v>9491</v>
      </c>
      <c r="N121" s="9"/>
      <c r="O121" s="8">
        <v>19819</v>
      </c>
      <c r="P121" s="9"/>
      <c r="Q121" s="8">
        <v>4342</v>
      </c>
      <c r="R121" s="9"/>
      <c r="S121" s="8">
        <v>3093</v>
      </c>
      <c r="T121" s="9"/>
      <c r="U121" s="8">
        <v>1780</v>
      </c>
      <c r="V121" s="9"/>
      <c r="W121" s="33">
        <v>38525</v>
      </c>
      <c r="X121" s="9"/>
      <c r="Y121" s="30">
        <v>8.65</v>
      </c>
      <c r="Z121" s="9"/>
      <c r="AA121" s="30">
        <v>16.170000000000002</v>
      </c>
      <c r="AB121" s="9"/>
      <c r="AC121" s="30">
        <v>5.49</v>
      </c>
      <c r="AD121" s="9"/>
      <c r="AE121" s="30">
        <v>2.97</v>
      </c>
      <c r="AF121" s="9"/>
      <c r="AG121" s="19">
        <v>1.8</v>
      </c>
      <c r="AI121" s="32">
        <v>35.08</v>
      </c>
      <c r="AK121" s="7" t="str">
        <f t="shared" si="1"/>
        <v>No</v>
      </c>
    </row>
    <row r="122" spans="1:37">
      <c r="A122" s="7" t="s">
        <v>968</v>
      </c>
      <c r="B122" s="7" t="s">
        <v>214</v>
      </c>
      <c r="C122" s="37" t="s">
        <v>73</v>
      </c>
      <c r="D122" s="296">
        <v>40</v>
      </c>
      <c r="E122" s="297">
        <v>40</v>
      </c>
      <c r="F122" s="27" t="s">
        <v>142</v>
      </c>
      <c r="G122" s="27" t="s">
        <v>137</v>
      </c>
      <c r="H122" s="35">
        <v>3059393</v>
      </c>
      <c r="I122" s="35">
        <v>384</v>
      </c>
      <c r="J122" s="9" t="s">
        <v>13</v>
      </c>
      <c r="K122" s="9" t="s">
        <v>138</v>
      </c>
      <c r="L122" s="8">
        <v>210</v>
      </c>
      <c r="M122" s="8">
        <v>170375</v>
      </c>
      <c r="N122" s="9"/>
      <c r="O122" s="8">
        <v>3184</v>
      </c>
      <c r="P122" s="9"/>
      <c r="Q122" s="8">
        <v>528</v>
      </c>
      <c r="R122" s="9"/>
      <c r="S122" s="8">
        <v>2589</v>
      </c>
      <c r="T122" s="9"/>
      <c r="U122" s="8">
        <v>4</v>
      </c>
      <c r="V122" s="9"/>
      <c r="W122" s="33">
        <v>176680</v>
      </c>
      <c r="X122" s="9"/>
      <c r="Y122" s="30">
        <v>111.86</v>
      </c>
      <c r="Z122" s="9"/>
      <c r="AA122" s="30">
        <v>2.92</v>
      </c>
      <c r="AB122" s="9"/>
      <c r="AC122" s="30">
        <v>0.79</v>
      </c>
      <c r="AD122" s="9"/>
      <c r="AE122" s="30">
        <v>2.0499999999999998</v>
      </c>
      <c r="AF122" s="9"/>
      <c r="AG122" s="19">
        <v>0.01</v>
      </c>
      <c r="AI122" s="32">
        <v>117.63</v>
      </c>
      <c r="AK122" s="7" t="str">
        <f t="shared" si="1"/>
        <v>No</v>
      </c>
    </row>
    <row r="123" spans="1:37">
      <c r="A123" s="7" t="s">
        <v>968</v>
      </c>
      <c r="B123" s="7" t="s">
        <v>214</v>
      </c>
      <c r="C123" s="37" t="s">
        <v>73</v>
      </c>
      <c r="D123" s="296">
        <v>40</v>
      </c>
      <c r="E123" s="297">
        <v>40</v>
      </c>
      <c r="F123" s="27" t="s">
        <v>142</v>
      </c>
      <c r="G123" s="27" t="s">
        <v>137</v>
      </c>
      <c r="H123" s="35">
        <v>3059393</v>
      </c>
      <c r="I123" s="35">
        <v>384</v>
      </c>
      <c r="J123" s="9" t="s">
        <v>10</v>
      </c>
      <c r="K123" s="9" t="s">
        <v>138</v>
      </c>
      <c r="L123" s="8">
        <v>2</v>
      </c>
      <c r="M123" s="8">
        <v>10</v>
      </c>
      <c r="N123" s="9"/>
      <c r="O123" s="8">
        <v>10</v>
      </c>
      <c r="P123" s="9"/>
      <c r="Q123" s="8">
        <v>41</v>
      </c>
      <c r="R123" s="9"/>
      <c r="S123" s="8">
        <v>62</v>
      </c>
      <c r="T123" s="9"/>
      <c r="U123" s="8">
        <v>84</v>
      </c>
      <c r="V123" s="9"/>
      <c r="W123" s="33">
        <v>207</v>
      </c>
      <c r="X123" s="9"/>
      <c r="Y123" s="30">
        <v>0.01</v>
      </c>
      <c r="Z123" s="9"/>
      <c r="AA123" s="30">
        <v>0.01</v>
      </c>
      <c r="AB123" s="9"/>
      <c r="AC123" s="30">
        <v>0.04</v>
      </c>
      <c r="AD123" s="9"/>
      <c r="AE123" s="30">
        <v>7.0000000000000007E-2</v>
      </c>
      <c r="AF123" s="9"/>
      <c r="AG123" s="19">
        <v>0.09</v>
      </c>
      <c r="AI123" s="32">
        <v>0.22</v>
      </c>
      <c r="AK123" s="7" t="str">
        <f t="shared" si="1"/>
        <v>No</v>
      </c>
    </row>
    <row r="124" spans="1:37">
      <c r="A124" s="7" t="s">
        <v>408</v>
      </c>
      <c r="B124" s="7" t="s">
        <v>409</v>
      </c>
      <c r="C124" s="37" t="s">
        <v>54</v>
      </c>
      <c r="D124" s="296">
        <v>2004</v>
      </c>
      <c r="E124" s="297">
        <v>20004</v>
      </c>
      <c r="F124" s="27" t="s">
        <v>142</v>
      </c>
      <c r="G124" s="27" t="s">
        <v>137</v>
      </c>
      <c r="H124" s="35">
        <v>935906</v>
      </c>
      <c r="I124" s="35">
        <v>358</v>
      </c>
      <c r="J124" s="9" t="s">
        <v>9</v>
      </c>
      <c r="K124" s="9" t="s">
        <v>138</v>
      </c>
      <c r="L124" s="8">
        <v>62</v>
      </c>
      <c r="M124" s="8">
        <v>0</v>
      </c>
      <c r="N124" s="9"/>
      <c r="O124" s="8">
        <v>0</v>
      </c>
      <c r="P124" s="9"/>
      <c r="Q124" s="8">
        <v>0</v>
      </c>
      <c r="R124" s="9"/>
      <c r="S124" s="8">
        <v>0</v>
      </c>
      <c r="T124" s="9"/>
      <c r="U124" s="8">
        <v>0</v>
      </c>
      <c r="V124" s="9"/>
      <c r="W124" s="33">
        <v>0</v>
      </c>
      <c r="X124" s="9"/>
      <c r="Y124" s="30">
        <v>0</v>
      </c>
      <c r="Z124" s="9"/>
      <c r="AA124" s="30">
        <v>0</v>
      </c>
      <c r="AB124" s="9"/>
      <c r="AC124" s="30">
        <v>0</v>
      </c>
      <c r="AD124" s="9"/>
      <c r="AE124" s="30">
        <v>0</v>
      </c>
      <c r="AF124" s="9"/>
      <c r="AG124" s="19">
        <v>0</v>
      </c>
      <c r="AI124" s="32">
        <v>0</v>
      </c>
      <c r="AK124" s="7" t="str">
        <f t="shared" si="1"/>
        <v>No</v>
      </c>
    </row>
    <row r="125" spans="1:37">
      <c r="A125" s="7" t="s">
        <v>408</v>
      </c>
      <c r="B125" s="7" t="s">
        <v>409</v>
      </c>
      <c r="C125" s="37" t="s">
        <v>54</v>
      </c>
      <c r="D125" s="296">
        <v>2004</v>
      </c>
      <c r="E125" s="297">
        <v>20004</v>
      </c>
      <c r="F125" s="27" t="s">
        <v>142</v>
      </c>
      <c r="G125" s="27" t="s">
        <v>137</v>
      </c>
      <c r="H125" s="35">
        <v>935906</v>
      </c>
      <c r="I125" s="35">
        <v>358</v>
      </c>
      <c r="J125" s="9" t="s">
        <v>6</v>
      </c>
      <c r="K125" s="9" t="s">
        <v>138</v>
      </c>
      <c r="L125" s="8">
        <v>273</v>
      </c>
      <c r="M125" s="8">
        <v>0</v>
      </c>
      <c r="N125" s="9"/>
      <c r="O125" s="8">
        <v>0</v>
      </c>
      <c r="P125" s="9"/>
      <c r="Q125" s="8">
        <v>0</v>
      </c>
      <c r="R125" s="9"/>
      <c r="S125" s="8">
        <v>0</v>
      </c>
      <c r="T125" s="9"/>
      <c r="U125" s="8">
        <v>0</v>
      </c>
      <c r="V125" s="9"/>
      <c r="W125" s="33">
        <v>0</v>
      </c>
      <c r="X125" s="9"/>
      <c r="Y125" s="30">
        <v>0</v>
      </c>
      <c r="Z125" s="9"/>
      <c r="AA125" s="30">
        <v>0</v>
      </c>
      <c r="AB125" s="9"/>
      <c r="AC125" s="30">
        <v>0</v>
      </c>
      <c r="AD125" s="9"/>
      <c r="AE125" s="30">
        <v>0</v>
      </c>
      <c r="AF125" s="9"/>
      <c r="AG125" s="19">
        <v>0</v>
      </c>
      <c r="AI125" s="32">
        <v>0</v>
      </c>
      <c r="AK125" s="7" t="str">
        <f t="shared" si="1"/>
        <v>No</v>
      </c>
    </row>
    <row r="126" spans="1:37">
      <c r="A126" s="7" t="s">
        <v>408</v>
      </c>
      <c r="B126" s="7" t="s">
        <v>409</v>
      </c>
      <c r="C126" s="37" t="s">
        <v>54</v>
      </c>
      <c r="D126" s="296">
        <v>2004</v>
      </c>
      <c r="E126" s="297">
        <v>20004</v>
      </c>
      <c r="F126" s="27" t="s">
        <v>142</v>
      </c>
      <c r="G126" s="27" t="s">
        <v>137</v>
      </c>
      <c r="H126" s="35">
        <v>935906</v>
      </c>
      <c r="I126" s="35">
        <v>358</v>
      </c>
      <c r="J126" s="9" t="s">
        <v>16</v>
      </c>
      <c r="K126" s="9" t="s">
        <v>138</v>
      </c>
      <c r="L126" s="8">
        <v>23</v>
      </c>
      <c r="M126" s="8">
        <v>0</v>
      </c>
      <c r="N126" s="9"/>
      <c r="O126" s="8">
        <v>0</v>
      </c>
      <c r="P126" s="9"/>
      <c r="Q126" s="8">
        <v>0</v>
      </c>
      <c r="R126" s="9"/>
      <c r="S126" s="8">
        <v>0</v>
      </c>
      <c r="T126" s="9"/>
      <c r="U126" s="8">
        <v>0</v>
      </c>
      <c r="V126" s="9"/>
      <c r="W126" s="33">
        <v>0</v>
      </c>
      <c r="X126" s="9"/>
      <c r="Y126" s="30">
        <v>0</v>
      </c>
      <c r="Z126" s="9"/>
      <c r="AA126" s="30">
        <v>0</v>
      </c>
      <c r="AB126" s="9"/>
      <c r="AC126" s="30">
        <v>0</v>
      </c>
      <c r="AD126" s="9"/>
      <c r="AE126" s="30">
        <v>0</v>
      </c>
      <c r="AF126" s="9"/>
      <c r="AG126" s="19">
        <v>0</v>
      </c>
      <c r="AI126" s="32">
        <v>0</v>
      </c>
      <c r="AK126" s="7" t="str">
        <f t="shared" si="1"/>
        <v>No</v>
      </c>
    </row>
    <row r="127" spans="1:37">
      <c r="A127" s="7" t="s">
        <v>969</v>
      </c>
      <c r="B127" s="7" t="s">
        <v>487</v>
      </c>
      <c r="C127" s="37" t="s">
        <v>57</v>
      </c>
      <c r="D127" s="296">
        <v>5012</v>
      </c>
      <c r="E127" s="297">
        <v>50012</v>
      </c>
      <c r="F127" s="27" t="s">
        <v>142</v>
      </c>
      <c r="G127" s="27" t="s">
        <v>137</v>
      </c>
      <c r="H127" s="35">
        <v>1624827</v>
      </c>
      <c r="I127" s="35">
        <v>348</v>
      </c>
      <c r="J127" s="9" t="s">
        <v>6</v>
      </c>
      <c r="K127" s="9" t="s">
        <v>138</v>
      </c>
      <c r="L127" s="8">
        <v>299</v>
      </c>
      <c r="M127" s="8">
        <v>4405</v>
      </c>
      <c r="N127" s="9"/>
      <c r="O127" s="8">
        <v>0</v>
      </c>
      <c r="P127" s="9"/>
      <c r="Q127" s="8">
        <v>0</v>
      </c>
      <c r="R127" s="9"/>
      <c r="S127" s="8">
        <v>4403</v>
      </c>
      <c r="T127" s="9"/>
      <c r="U127" s="8">
        <v>0</v>
      </c>
      <c r="V127" s="9"/>
      <c r="W127" s="33">
        <v>8808</v>
      </c>
      <c r="X127" s="9"/>
      <c r="Y127" s="30">
        <v>5</v>
      </c>
      <c r="Z127" s="9"/>
      <c r="AA127" s="30">
        <v>0</v>
      </c>
      <c r="AB127" s="9"/>
      <c r="AC127" s="30">
        <v>0</v>
      </c>
      <c r="AD127" s="9"/>
      <c r="AE127" s="30">
        <v>3</v>
      </c>
      <c r="AF127" s="9"/>
      <c r="AG127" s="19">
        <v>0</v>
      </c>
      <c r="AI127" s="32">
        <v>8</v>
      </c>
      <c r="AK127" s="7" t="str">
        <f t="shared" si="1"/>
        <v>No</v>
      </c>
    </row>
    <row r="128" spans="1:37">
      <c r="A128" s="7" t="s">
        <v>430</v>
      </c>
      <c r="B128" s="7" t="s">
        <v>431</v>
      </c>
      <c r="C128" s="37" t="s">
        <v>26</v>
      </c>
      <c r="D128" s="296">
        <v>4027</v>
      </c>
      <c r="E128" s="297">
        <v>40027</v>
      </c>
      <c r="F128" s="27" t="s">
        <v>142</v>
      </c>
      <c r="G128" s="27" t="s">
        <v>137</v>
      </c>
      <c r="H128" s="35">
        <v>2441770</v>
      </c>
      <c r="I128" s="35">
        <v>345</v>
      </c>
      <c r="J128" s="9" t="s">
        <v>6</v>
      </c>
      <c r="K128" s="9" t="s">
        <v>138</v>
      </c>
      <c r="L128" s="8">
        <v>193</v>
      </c>
      <c r="M128" s="8">
        <v>0</v>
      </c>
      <c r="N128" s="9"/>
      <c r="O128" s="8">
        <v>0</v>
      </c>
      <c r="P128" s="9"/>
      <c r="Q128" s="8">
        <v>696</v>
      </c>
      <c r="R128" s="9"/>
      <c r="S128" s="8">
        <v>603</v>
      </c>
      <c r="T128" s="9"/>
      <c r="U128" s="8">
        <v>0</v>
      </c>
      <c r="V128" s="9"/>
      <c r="W128" s="33">
        <v>1299</v>
      </c>
      <c r="X128" s="9"/>
      <c r="Y128" s="30">
        <v>0</v>
      </c>
      <c r="Z128" s="9"/>
      <c r="AA128" s="30">
        <v>0</v>
      </c>
      <c r="AB128" s="9"/>
      <c r="AC128" s="30">
        <v>1</v>
      </c>
      <c r="AD128" s="9"/>
      <c r="AE128" s="30">
        <v>2</v>
      </c>
      <c r="AF128" s="9"/>
      <c r="AG128" s="19">
        <v>0</v>
      </c>
      <c r="AI128" s="32">
        <v>3</v>
      </c>
      <c r="AK128" s="7" t="str">
        <f t="shared" si="1"/>
        <v>No</v>
      </c>
    </row>
    <row r="129" spans="1:37">
      <c r="A129" s="7" t="s">
        <v>970</v>
      </c>
      <c r="B129" s="7" t="s">
        <v>250</v>
      </c>
      <c r="C129" s="37" t="s">
        <v>11</v>
      </c>
      <c r="D129" s="296">
        <v>9033</v>
      </c>
      <c r="E129" s="297">
        <v>90033</v>
      </c>
      <c r="F129" s="27" t="s">
        <v>140</v>
      </c>
      <c r="G129" s="27" t="s">
        <v>137</v>
      </c>
      <c r="H129" s="35">
        <v>843168</v>
      </c>
      <c r="I129" s="35">
        <v>336</v>
      </c>
      <c r="J129" s="9" t="s">
        <v>10</v>
      </c>
      <c r="K129" s="9" t="s">
        <v>138</v>
      </c>
      <c r="L129" s="8">
        <v>6</v>
      </c>
      <c r="M129" s="8">
        <v>0</v>
      </c>
      <c r="N129" s="9"/>
      <c r="O129" s="8">
        <v>0</v>
      </c>
      <c r="P129" s="9"/>
      <c r="Q129" s="8">
        <v>0</v>
      </c>
      <c r="R129" s="9"/>
      <c r="S129" s="8">
        <v>0</v>
      </c>
      <c r="T129" s="9"/>
      <c r="U129" s="8">
        <v>0</v>
      </c>
      <c r="V129" s="9"/>
      <c r="W129" s="33">
        <v>0</v>
      </c>
      <c r="X129" s="9"/>
      <c r="Y129" s="30">
        <v>0</v>
      </c>
      <c r="Z129" s="9"/>
      <c r="AA129" s="30">
        <v>0</v>
      </c>
      <c r="AB129" s="9"/>
      <c r="AC129" s="30">
        <v>0</v>
      </c>
      <c r="AD129" s="9"/>
      <c r="AE129" s="30">
        <v>0</v>
      </c>
      <c r="AF129" s="9"/>
      <c r="AG129" s="19">
        <v>0</v>
      </c>
      <c r="AI129" s="32">
        <v>0</v>
      </c>
      <c r="AK129" s="7" t="str">
        <f t="shared" si="1"/>
        <v>No</v>
      </c>
    </row>
    <row r="130" spans="1:37">
      <c r="A130" s="7" t="s">
        <v>970</v>
      </c>
      <c r="B130" s="7" t="s">
        <v>250</v>
      </c>
      <c r="C130" s="37" t="s">
        <v>11</v>
      </c>
      <c r="D130" s="296">
        <v>9033</v>
      </c>
      <c r="E130" s="297">
        <v>90033</v>
      </c>
      <c r="F130" s="27" t="s">
        <v>140</v>
      </c>
      <c r="G130" s="27" t="s">
        <v>137</v>
      </c>
      <c r="H130" s="35">
        <v>843168</v>
      </c>
      <c r="I130" s="35">
        <v>336</v>
      </c>
      <c r="J130" s="9" t="s">
        <v>6</v>
      </c>
      <c r="K130" s="9" t="s">
        <v>138</v>
      </c>
      <c r="L130" s="8">
        <v>204</v>
      </c>
      <c r="M130" s="8">
        <v>1336</v>
      </c>
      <c r="N130" s="9"/>
      <c r="O130" s="8">
        <v>0</v>
      </c>
      <c r="P130" s="9"/>
      <c r="Q130" s="8">
        <v>0</v>
      </c>
      <c r="R130" s="9"/>
      <c r="S130" s="8">
        <v>0</v>
      </c>
      <c r="T130" s="9"/>
      <c r="U130" s="8">
        <v>0</v>
      </c>
      <c r="V130" s="9"/>
      <c r="W130" s="33">
        <v>1336</v>
      </c>
      <c r="X130" s="9"/>
      <c r="Y130" s="30">
        <v>1</v>
      </c>
      <c r="Z130" s="9"/>
      <c r="AA130" s="30">
        <v>0</v>
      </c>
      <c r="AB130" s="9"/>
      <c r="AC130" s="30">
        <v>0</v>
      </c>
      <c r="AD130" s="9"/>
      <c r="AE130" s="30">
        <v>0</v>
      </c>
      <c r="AF130" s="9"/>
      <c r="AG130" s="19">
        <v>0</v>
      </c>
      <c r="AI130" s="32">
        <v>1</v>
      </c>
      <c r="AK130" s="7" t="str">
        <f t="shared" ref="AK130:AK193" si="2">IF(AJ130&amp;AH130&amp;AF130&amp;AD130&amp;AB130&amp;Z130&amp;X130&amp;V130&amp;T130&amp;R130&amp;P130&amp;N130&lt;&gt;"","Yes","No")</f>
        <v>No</v>
      </c>
    </row>
    <row r="131" spans="1:37">
      <c r="A131" s="7" t="s">
        <v>970</v>
      </c>
      <c r="B131" s="7" t="s">
        <v>250</v>
      </c>
      <c r="C131" s="37" t="s">
        <v>11</v>
      </c>
      <c r="D131" s="296">
        <v>9033</v>
      </c>
      <c r="E131" s="297">
        <v>90033</v>
      </c>
      <c r="F131" s="27" t="s">
        <v>140</v>
      </c>
      <c r="G131" s="27" t="s">
        <v>137</v>
      </c>
      <c r="H131" s="35">
        <v>843168</v>
      </c>
      <c r="I131" s="35">
        <v>336</v>
      </c>
      <c r="J131" s="9" t="s">
        <v>9</v>
      </c>
      <c r="K131" s="9" t="s">
        <v>138</v>
      </c>
      <c r="L131" s="8">
        <v>126</v>
      </c>
      <c r="M131" s="8">
        <v>54974</v>
      </c>
      <c r="N131" s="9"/>
      <c r="O131" s="8">
        <v>0</v>
      </c>
      <c r="P131" s="9"/>
      <c r="Q131" s="8">
        <v>0</v>
      </c>
      <c r="R131" s="9"/>
      <c r="S131" s="8">
        <v>0</v>
      </c>
      <c r="T131" s="9"/>
      <c r="U131" s="8">
        <v>0</v>
      </c>
      <c r="V131" s="9"/>
      <c r="W131" s="33">
        <v>54974</v>
      </c>
      <c r="X131" s="9"/>
      <c r="Y131" s="30">
        <v>37</v>
      </c>
      <c r="Z131" s="9"/>
      <c r="AA131" s="30">
        <v>0</v>
      </c>
      <c r="AB131" s="9"/>
      <c r="AC131" s="30">
        <v>0</v>
      </c>
      <c r="AD131" s="9"/>
      <c r="AE131" s="30">
        <v>0</v>
      </c>
      <c r="AF131" s="9"/>
      <c r="AG131" s="19">
        <v>0</v>
      </c>
      <c r="AI131" s="32">
        <v>37</v>
      </c>
      <c r="AK131" s="7" t="str">
        <f t="shared" si="2"/>
        <v>No</v>
      </c>
    </row>
    <row r="132" spans="1:37">
      <c r="A132" s="7" t="s">
        <v>315</v>
      </c>
      <c r="B132" s="7" t="s">
        <v>316</v>
      </c>
      <c r="C132" s="37" t="s">
        <v>70</v>
      </c>
      <c r="D132" s="296">
        <v>3006</v>
      </c>
      <c r="E132" s="297">
        <v>30006</v>
      </c>
      <c r="F132" s="27" t="s">
        <v>317</v>
      </c>
      <c r="G132" s="27" t="s">
        <v>137</v>
      </c>
      <c r="H132" s="35">
        <v>953556</v>
      </c>
      <c r="I132" s="35">
        <v>330</v>
      </c>
      <c r="J132" s="9" t="s">
        <v>17</v>
      </c>
      <c r="K132" s="9" t="s">
        <v>138</v>
      </c>
      <c r="L132" s="8">
        <v>8</v>
      </c>
      <c r="M132" s="8">
        <v>0</v>
      </c>
      <c r="N132" s="9"/>
      <c r="O132" s="8">
        <v>0</v>
      </c>
      <c r="P132" s="9"/>
      <c r="Q132" s="8">
        <v>0</v>
      </c>
      <c r="R132" s="9"/>
      <c r="S132" s="8">
        <v>0</v>
      </c>
      <c r="T132" s="9"/>
      <c r="U132" s="8">
        <v>0</v>
      </c>
      <c r="V132" s="9"/>
      <c r="W132" s="33">
        <v>0</v>
      </c>
      <c r="X132" s="9"/>
      <c r="Y132" s="30">
        <v>0</v>
      </c>
      <c r="Z132" s="9"/>
      <c r="AA132" s="30">
        <v>0</v>
      </c>
      <c r="AB132" s="9"/>
      <c r="AC132" s="30">
        <v>0</v>
      </c>
      <c r="AD132" s="9"/>
      <c r="AE132" s="30">
        <v>0</v>
      </c>
      <c r="AF132" s="9"/>
      <c r="AG132" s="19">
        <v>0</v>
      </c>
      <c r="AI132" s="32">
        <v>0</v>
      </c>
      <c r="AK132" s="7" t="str">
        <f t="shared" si="2"/>
        <v>No</v>
      </c>
    </row>
    <row r="133" spans="1:37">
      <c r="A133" s="7" t="s">
        <v>315</v>
      </c>
      <c r="B133" s="7" t="s">
        <v>316</v>
      </c>
      <c r="C133" s="37" t="s">
        <v>70</v>
      </c>
      <c r="D133" s="296">
        <v>3006</v>
      </c>
      <c r="E133" s="297">
        <v>30006</v>
      </c>
      <c r="F133" s="27" t="s">
        <v>317</v>
      </c>
      <c r="G133" s="27" t="s">
        <v>137</v>
      </c>
      <c r="H133" s="35">
        <v>953556</v>
      </c>
      <c r="I133" s="35">
        <v>330</v>
      </c>
      <c r="J133" s="9" t="s">
        <v>6</v>
      </c>
      <c r="K133" s="9" t="s">
        <v>138</v>
      </c>
      <c r="L133" s="8">
        <v>115</v>
      </c>
      <c r="M133" s="8">
        <v>13077</v>
      </c>
      <c r="N133" s="9"/>
      <c r="O133" s="8">
        <v>7569</v>
      </c>
      <c r="P133" s="9"/>
      <c r="Q133" s="8">
        <v>0</v>
      </c>
      <c r="R133" s="9"/>
      <c r="S133" s="8">
        <v>25577</v>
      </c>
      <c r="T133" s="9"/>
      <c r="U133" s="8">
        <v>0</v>
      </c>
      <c r="V133" s="9"/>
      <c r="W133" s="33">
        <v>46223</v>
      </c>
      <c r="X133" s="9"/>
      <c r="Y133" s="30">
        <v>20</v>
      </c>
      <c r="Z133" s="9"/>
      <c r="AA133" s="30">
        <v>6</v>
      </c>
      <c r="AB133" s="9"/>
      <c r="AC133" s="30">
        <v>0</v>
      </c>
      <c r="AD133" s="9"/>
      <c r="AE133" s="30">
        <v>31</v>
      </c>
      <c r="AF133" s="9"/>
      <c r="AG133" s="19">
        <v>0</v>
      </c>
      <c r="AI133" s="32">
        <v>57</v>
      </c>
      <c r="AK133" s="7" t="str">
        <f t="shared" si="2"/>
        <v>No</v>
      </c>
    </row>
    <row r="134" spans="1:37">
      <c r="A134" s="7" t="s">
        <v>211</v>
      </c>
      <c r="B134" s="7" t="s">
        <v>212</v>
      </c>
      <c r="C134" s="37" t="s">
        <v>57</v>
      </c>
      <c r="D134" s="296">
        <v>5016</v>
      </c>
      <c r="E134" s="297">
        <v>50016</v>
      </c>
      <c r="F134" s="27" t="s">
        <v>142</v>
      </c>
      <c r="G134" s="27" t="s">
        <v>137</v>
      </c>
      <c r="H134" s="35">
        <v>1368035</v>
      </c>
      <c r="I134" s="35">
        <v>328</v>
      </c>
      <c r="J134" s="9" t="s">
        <v>6</v>
      </c>
      <c r="K134" s="9" t="s">
        <v>138</v>
      </c>
      <c r="L134" s="8">
        <v>268</v>
      </c>
      <c r="M134" s="8">
        <v>23289</v>
      </c>
      <c r="N134" s="9"/>
      <c r="O134" s="8">
        <v>6041</v>
      </c>
      <c r="P134" s="9"/>
      <c r="Q134" s="8">
        <v>0</v>
      </c>
      <c r="R134" s="9"/>
      <c r="S134" s="8">
        <v>17830</v>
      </c>
      <c r="T134" s="9"/>
      <c r="U134" s="8">
        <v>0</v>
      </c>
      <c r="V134" s="9"/>
      <c r="W134" s="33">
        <v>47160</v>
      </c>
      <c r="X134" s="9"/>
      <c r="Y134" s="30">
        <v>15</v>
      </c>
      <c r="Z134" s="9"/>
      <c r="AA134" s="30">
        <v>10</v>
      </c>
      <c r="AB134" s="9"/>
      <c r="AC134" s="30">
        <v>0</v>
      </c>
      <c r="AD134" s="9"/>
      <c r="AE134" s="30">
        <v>18</v>
      </c>
      <c r="AF134" s="9"/>
      <c r="AG134" s="19">
        <v>0</v>
      </c>
      <c r="AI134" s="32">
        <v>43</v>
      </c>
      <c r="AK134" s="7" t="str">
        <f t="shared" si="2"/>
        <v>No</v>
      </c>
    </row>
    <row r="135" spans="1:37">
      <c r="A135" s="7" t="s">
        <v>525</v>
      </c>
      <c r="B135" s="7" t="s">
        <v>526</v>
      </c>
      <c r="C135" s="37" t="s">
        <v>34</v>
      </c>
      <c r="D135" s="296">
        <v>4018</v>
      </c>
      <c r="E135" s="297">
        <v>40018</v>
      </c>
      <c r="F135" s="27" t="s">
        <v>142</v>
      </c>
      <c r="G135" s="27" t="s">
        <v>137</v>
      </c>
      <c r="H135" s="35">
        <v>972546</v>
      </c>
      <c r="I135" s="35">
        <v>328</v>
      </c>
      <c r="J135" s="9" t="s">
        <v>6</v>
      </c>
      <c r="K135" s="9" t="s">
        <v>138</v>
      </c>
      <c r="L135" s="8">
        <v>181</v>
      </c>
      <c r="M135" s="8">
        <v>6240</v>
      </c>
      <c r="N135" s="9"/>
      <c r="O135" s="8">
        <v>0</v>
      </c>
      <c r="P135" s="9"/>
      <c r="Q135" s="8">
        <v>0</v>
      </c>
      <c r="R135" s="9"/>
      <c r="S135" s="8">
        <v>2358</v>
      </c>
      <c r="T135" s="9"/>
      <c r="U135" s="8">
        <v>0</v>
      </c>
      <c r="V135" s="9"/>
      <c r="W135" s="33">
        <v>8598</v>
      </c>
      <c r="X135" s="9"/>
      <c r="Y135" s="30">
        <v>5</v>
      </c>
      <c r="Z135" s="9"/>
      <c r="AA135" s="30">
        <v>0</v>
      </c>
      <c r="AB135" s="9"/>
      <c r="AC135" s="30">
        <v>0</v>
      </c>
      <c r="AD135" s="9"/>
      <c r="AE135" s="30">
        <v>4</v>
      </c>
      <c r="AF135" s="9"/>
      <c r="AG135" s="19">
        <v>0</v>
      </c>
      <c r="AI135" s="32">
        <v>9</v>
      </c>
      <c r="AK135" s="7" t="str">
        <f t="shared" si="2"/>
        <v>No</v>
      </c>
    </row>
    <row r="136" spans="1:37">
      <c r="A136" s="7" t="s">
        <v>525</v>
      </c>
      <c r="B136" s="7" t="s">
        <v>526</v>
      </c>
      <c r="C136" s="37" t="s">
        <v>34</v>
      </c>
      <c r="D136" s="296">
        <v>4018</v>
      </c>
      <c r="E136" s="297">
        <v>40018</v>
      </c>
      <c r="F136" s="27" t="s">
        <v>142</v>
      </c>
      <c r="G136" s="27" t="s">
        <v>137</v>
      </c>
      <c r="H136" s="35">
        <v>972546</v>
      </c>
      <c r="I136" s="35">
        <v>328</v>
      </c>
      <c r="J136" s="9" t="s">
        <v>9</v>
      </c>
      <c r="K136" s="9" t="s">
        <v>138</v>
      </c>
      <c r="L136" s="8">
        <v>1</v>
      </c>
      <c r="M136" s="8">
        <v>0</v>
      </c>
      <c r="N136" s="9"/>
      <c r="O136" s="8">
        <v>0</v>
      </c>
      <c r="P136" s="9"/>
      <c r="Q136" s="8">
        <v>0</v>
      </c>
      <c r="R136" s="9"/>
      <c r="S136" s="8">
        <v>0</v>
      </c>
      <c r="T136" s="9"/>
      <c r="U136" s="8">
        <v>0</v>
      </c>
      <c r="V136" s="9"/>
      <c r="W136" s="33">
        <v>0</v>
      </c>
      <c r="X136" s="9"/>
      <c r="Y136" s="30">
        <v>0</v>
      </c>
      <c r="Z136" s="9"/>
      <c r="AA136" s="30">
        <v>0</v>
      </c>
      <c r="AB136" s="9"/>
      <c r="AC136" s="30">
        <v>0</v>
      </c>
      <c r="AD136" s="9"/>
      <c r="AE136" s="30">
        <v>0</v>
      </c>
      <c r="AF136" s="9"/>
      <c r="AG136" s="19">
        <v>0</v>
      </c>
      <c r="AI136" s="32">
        <v>0</v>
      </c>
      <c r="AK136" s="7" t="str">
        <f t="shared" si="2"/>
        <v>No</v>
      </c>
    </row>
    <row r="137" spans="1:37">
      <c r="A137" s="7" t="s">
        <v>496</v>
      </c>
      <c r="B137" s="7" t="s">
        <v>233</v>
      </c>
      <c r="C137" s="37" t="s">
        <v>39</v>
      </c>
      <c r="D137" s="296">
        <v>5031</v>
      </c>
      <c r="E137" s="297">
        <v>50031</v>
      </c>
      <c r="F137" s="27" t="s">
        <v>142</v>
      </c>
      <c r="G137" s="27" t="s">
        <v>137</v>
      </c>
      <c r="H137" s="35">
        <v>3734090</v>
      </c>
      <c r="I137" s="35">
        <v>322</v>
      </c>
      <c r="J137" s="9" t="s">
        <v>9</v>
      </c>
      <c r="K137" s="9" t="s">
        <v>138</v>
      </c>
      <c r="L137" s="8">
        <v>85</v>
      </c>
      <c r="M137" s="8">
        <v>0</v>
      </c>
      <c r="N137" s="9"/>
      <c r="O137" s="8">
        <v>0</v>
      </c>
      <c r="P137" s="9"/>
      <c r="Q137" s="8">
        <v>0</v>
      </c>
      <c r="R137" s="9"/>
      <c r="S137" s="8">
        <v>0</v>
      </c>
      <c r="T137" s="9"/>
      <c r="U137" s="8">
        <v>0</v>
      </c>
      <c r="V137" s="9"/>
      <c r="W137" s="33">
        <v>0</v>
      </c>
      <c r="X137" s="9"/>
      <c r="Y137" s="30">
        <v>0</v>
      </c>
      <c r="Z137" s="9"/>
      <c r="AA137" s="30">
        <v>0</v>
      </c>
      <c r="AB137" s="9"/>
      <c r="AC137" s="30">
        <v>0</v>
      </c>
      <c r="AD137" s="9"/>
      <c r="AE137" s="30">
        <v>0</v>
      </c>
      <c r="AF137" s="9"/>
      <c r="AG137" s="19">
        <v>0</v>
      </c>
      <c r="AI137" s="32">
        <v>0</v>
      </c>
      <c r="AK137" s="7" t="str">
        <f t="shared" si="2"/>
        <v>No</v>
      </c>
    </row>
    <row r="138" spans="1:37">
      <c r="A138" s="7" t="s">
        <v>496</v>
      </c>
      <c r="B138" s="7" t="s">
        <v>233</v>
      </c>
      <c r="C138" s="37" t="s">
        <v>39</v>
      </c>
      <c r="D138" s="296">
        <v>5031</v>
      </c>
      <c r="E138" s="297">
        <v>50031</v>
      </c>
      <c r="F138" s="27" t="s">
        <v>142</v>
      </c>
      <c r="G138" s="27" t="s">
        <v>137</v>
      </c>
      <c r="H138" s="35">
        <v>3734090</v>
      </c>
      <c r="I138" s="35">
        <v>322</v>
      </c>
      <c r="J138" s="9" t="s">
        <v>6</v>
      </c>
      <c r="K138" s="9" t="s">
        <v>138</v>
      </c>
      <c r="L138" s="8">
        <v>220</v>
      </c>
      <c r="M138" s="8">
        <v>0</v>
      </c>
      <c r="N138" s="9"/>
      <c r="O138" s="8">
        <v>0</v>
      </c>
      <c r="P138" s="9"/>
      <c r="Q138" s="8">
        <v>0</v>
      </c>
      <c r="R138" s="9"/>
      <c r="S138" s="8">
        <v>0</v>
      </c>
      <c r="T138" s="9"/>
      <c r="U138" s="8">
        <v>0</v>
      </c>
      <c r="V138" s="9"/>
      <c r="W138" s="33">
        <v>0</v>
      </c>
      <c r="X138" s="9"/>
      <c r="Y138" s="30">
        <v>0</v>
      </c>
      <c r="Z138" s="9"/>
      <c r="AA138" s="30">
        <v>0</v>
      </c>
      <c r="AB138" s="9"/>
      <c r="AC138" s="30">
        <v>0</v>
      </c>
      <c r="AD138" s="9"/>
      <c r="AE138" s="30">
        <v>0</v>
      </c>
      <c r="AF138" s="9"/>
      <c r="AG138" s="19">
        <v>0</v>
      </c>
      <c r="AI138" s="32">
        <v>0</v>
      </c>
      <c r="AK138" s="7" t="str">
        <f t="shared" si="2"/>
        <v>No</v>
      </c>
    </row>
    <row r="139" spans="1:37">
      <c r="A139" s="7" t="s">
        <v>343</v>
      </c>
      <c r="B139" s="7" t="s">
        <v>344</v>
      </c>
      <c r="C139" s="37" t="s">
        <v>41</v>
      </c>
      <c r="D139" s="296">
        <v>7005</v>
      </c>
      <c r="E139" s="297">
        <v>70005</v>
      </c>
      <c r="F139" s="27" t="s">
        <v>142</v>
      </c>
      <c r="G139" s="27" t="s">
        <v>137</v>
      </c>
      <c r="H139" s="35">
        <v>1519417</v>
      </c>
      <c r="I139" s="35">
        <v>311</v>
      </c>
      <c r="J139" s="9" t="s">
        <v>9</v>
      </c>
      <c r="K139" s="9" t="s">
        <v>138</v>
      </c>
      <c r="L139" s="8">
        <v>9</v>
      </c>
      <c r="M139" s="8">
        <v>0</v>
      </c>
      <c r="N139" s="9"/>
      <c r="O139" s="8">
        <v>0</v>
      </c>
      <c r="P139" s="9"/>
      <c r="Q139" s="8">
        <v>0</v>
      </c>
      <c r="R139" s="9"/>
      <c r="S139" s="8">
        <v>0</v>
      </c>
      <c r="T139" s="9"/>
      <c r="U139" s="8">
        <v>0</v>
      </c>
      <c r="V139" s="9"/>
      <c r="W139" s="33">
        <v>0</v>
      </c>
      <c r="X139" s="9"/>
      <c r="Y139" s="30">
        <v>0</v>
      </c>
      <c r="Z139" s="9"/>
      <c r="AA139" s="30">
        <v>0</v>
      </c>
      <c r="AB139" s="9"/>
      <c r="AC139" s="30">
        <v>0</v>
      </c>
      <c r="AD139" s="9"/>
      <c r="AE139" s="30">
        <v>0</v>
      </c>
      <c r="AF139" s="9"/>
      <c r="AG139" s="19">
        <v>0</v>
      </c>
      <c r="AI139" s="32">
        <v>0</v>
      </c>
      <c r="AK139" s="7" t="str">
        <f t="shared" si="2"/>
        <v>No</v>
      </c>
    </row>
    <row r="140" spans="1:37">
      <c r="A140" s="7" t="s">
        <v>343</v>
      </c>
      <c r="B140" s="7" t="s">
        <v>344</v>
      </c>
      <c r="C140" s="37" t="s">
        <v>41</v>
      </c>
      <c r="D140" s="296">
        <v>7005</v>
      </c>
      <c r="E140" s="297">
        <v>70005</v>
      </c>
      <c r="F140" s="27" t="s">
        <v>142</v>
      </c>
      <c r="G140" s="27" t="s">
        <v>137</v>
      </c>
      <c r="H140" s="35">
        <v>1519417</v>
      </c>
      <c r="I140" s="35">
        <v>311</v>
      </c>
      <c r="J140" s="9" t="s">
        <v>6</v>
      </c>
      <c r="K140" s="9" t="s">
        <v>138</v>
      </c>
      <c r="L140" s="8">
        <v>160</v>
      </c>
      <c r="M140" s="8">
        <v>60903</v>
      </c>
      <c r="N140" s="9"/>
      <c r="O140" s="8">
        <v>1553</v>
      </c>
      <c r="P140" s="9"/>
      <c r="Q140" s="8">
        <v>0</v>
      </c>
      <c r="R140" s="9"/>
      <c r="S140" s="8">
        <v>2452</v>
      </c>
      <c r="T140" s="9"/>
      <c r="U140" s="8">
        <v>0</v>
      </c>
      <c r="V140" s="9"/>
      <c r="W140" s="33">
        <v>64908</v>
      </c>
      <c r="X140" s="9"/>
      <c r="Y140" s="30">
        <v>74</v>
      </c>
      <c r="Z140" s="9"/>
      <c r="AA140" s="30">
        <v>1</v>
      </c>
      <c r="AB140" s="9"/>
      <c r="AC140" s="30">
        <v>0</v>
      </c>
      <c r="AD140" s="9"/>
      <c r="AE140" s="30">
        <v>3</v>
      </c>
      <c r="AF140" s="9"/>
      <c r="AG140" s="19">
        <v>0</v>
      </c>
      <c r="AI140" s="32">
        <v>78</v>
      </c>
      <c r="AK140" s="7" t="str">
        <f t="shared" si="2"/>
        <v>No</v>
      </c>
    </row>
    <row r="141" spans="1:37">
      <c r="A141" s="7" t="s">
        <v>343</v>
      </c>
      <c r="B141" s="7" t="s">
        <v>344</v>
      </c>
      <c r="C141" s="37" t="s">
        <v>41</v>
      </c>
      <c r="D141" s="296">
        <v>7005</v>
      </c>
      <c r="E141" s="297">
        <v>70005</v>
      </c>
      <c r="F141" s="27" t="s">
        <v>142</v>
      </c>
      <c r="G141" s="27" t="s">
        <v>137</v>
      </c>
      <c r="H141" s="35">
        <v>1519417</v>
      </c>
      <c r="I141" s="35">
        <v>311</v>
      </c>
      <c r="J141" s="9" t="s">
        <v>17</v>
      </c>
      <c r="K141" s="9" t="s">
        <v>138</v>
      </c>
      <c r="L141" s="8">
        <v>11</v>
      </c>
      <c r="M141" s="8">
        <v>8677</v>
      </c>
      <c r="N141" s="9"/>
      <c r="O141" s="8">
        <v>0</v>
      </c>
      <c r="P141" s="9"/>
      <c r="Q141" s="8">
        <v>0</v>
      </c>
      <c r="R141" s="9"/>
      <c r="S141" s="8">
        <v>0</v>
      </c>
      <c r="T141" s="9"/>
      <c r="U141" s="8">
        <v>0</v>
      </c>
      <c r="V141" s="9"/>
      <c r="W141" s="33">
        <v>8677</v>
      </c>
      <c r="X141" s="9"/>
      <c r="Y141" s="30">
        <v>7</v>
      </c>
      <c r="Z141" s="9"/>
      <c r="AA141" s="30">
        <v>0</v>
      </c>
      <c r="AB141" s="9"/>
      <c r="AC141" s="30">
        <v>0</v>
      </c>
      <c r="AD141" s="9"/>
      <c r="AE141" s="30">
        <v>0</v>
      </c>
      <c r="AF141" s="9"/>
      <c r="AG141" s="19">
        <v>0</v>
      </c>
      <c r="AI141" s="32">
        <v>7</v>
      </c>
      <c r="AK141" s="7" t="str">
        <f t="shared" si="2"/>
        <v>No</v>
      </c>
    </row>
    <row r="142" spans="1:37">
      <c r="A142" s="7" t="s">
        <v>971</v>
      </c>
      <c r="B142" s="7" t="s">
        <v>233</v>
      </c>
      <c r="C142" s="37" t="s">
        <v>39</v>
      </c>
      <c r="D142" s="296">
        <v>5119</v>
      </c>
      <c r="E142" s="297">
        <v>50119</v>
      </c>
      <c r="F142" s="27" t="s">
        <v>140</v>
      </c>
      <c r="G142" s="27" t="s">
        <v>137</v>
      </c>
      <c r="H142" s="35">
        <v>3734090</v>
      </c>
      <c r="I142" s="35">
        <v>309</v>
      </c>
      <c r="J142" s="9" t="s">
        <v>6</v>
      </c>
      <c r="K142" s="9" t="s">
        <v>138</v>
      </c>
      <c r="L142" s="8">
        <v>243</v>
      </c>
      <c r="M142" s="8">
        <v>0</v>
      </c>
      <c r="N142" s="9"/>
      <c r="O142" s="8">
        <v>0</v>
      </c>
      <c r="P142" s="9"/>
      <c r="Q142" s="8">
        <v>0</v>
      </c>
      <c r="R142" s="9"/>
      <c r="S142" s="8">
        <v>0</v>
      </c>
      <c r="T142" s="9"/>
      <c r="U142" s="8">
        <v>0</v>
      </c>
      <c r="V142" s="9"/>
      <c r="W142" s="33">
        <v>0</v>
      </c>
      <c r="X142" s="9"/>
      <c r="Y142" s="30">
        <v>0</v>
      </c>
      <c r="Z142" s="9"/>
      <c r="AA142" s="30">
        <v>0</v>
      </c>
      <c r="AB142" s="9"/>
      <c r="AC142" s="30">
        <v>0</v>
      </c>
      <c r="AD142" s="9"/>
      <c r="AE142" s="30">
        <v>0</v>
      </c>
      <c r="AF142" s="9"/>
      <c r="AG142" s="19">
        <v>0</v>
      </c>
      <c r="AI142" s="32">
        <v>0</v>
      </c>
      <c r="AK142" s="7" t="str">
        <f t="shared" si="2"/>
        <v>No</v>
      </c>
    </row>
    <row r="143" spans="1:37">
      <c r="A143" s="7" t="s">
        <v>972</v>
      </c>
      <c r="B143" s="7" t="s">
        <v>447</v>
      </c>
      <c r="C143" s="37" t="s">
        <v>37</v>
      </c>
      <c r="D143" s="296">
        <v>3051</v>
      </c>
      <c r="E143" s="297">
        <v>30051</v>
      </c>
      <c r="F143" s="27" t="s">
        <v>140</v>
      </c>
      <c r="G143" s="27" t="s">
        <v>137</v>
      </c>
      <c r="H143" s="35">
        <v>4586770</v>
      </c>
      <c r="I143" s="35">
        <v>307</v>
      </c>
      <c r="J143" s="9" t="s">
        <v>6</v>
      </c>
      <c r="K143" s="9" t="s">
        <v>138</v>
      </c>
      <c r="L143" s="8">
        <v>307</v>
      </c>
      <c r="M143" s="8">
        <v>24122</v>
      </c>
      <c r="N143" s="9"/>
      <c r="O143" s="8">
        <v>0</v>
      </c>
      <c r="P143" s="9"/>
      <c r="Q143" s="8">
        <v>471</v>
      </c>
      <c r="R143" s="9"/>
      <c r="S143" s="8">
        <v>0</v>
      </c>
      <c r="T143" s="9"/>
      <c r="U143" s="8">
        <v>0</v>
      </c>
      <c r="V143" s="9"/>
      <c r="W143" s="33">
        <v>24593</v>
      </c>
      <c r="X143" s="9"/>
      <c r="Y143" s="30">
        <v>35</v>
      </c>
      <c r="Z143" s="9"/>
      <c r="AA143" s="30">
        <v>0</v>
      </c>
      <c r="AB143" s="9"/>
      <c r="AC143" s="30">
        <v>1</v>
      </c>
      <c r="AD143" s="9"/>
      <c r="AE143" s="30">
        <v>0</v>
      </c>
      <c r="AF143" s="9"/>
      <c r="AG143" s="19">
        <v>0</v>
      </c>
      <c r="AI143" s="32">
        <v>36</v>
      </c>
      <c r="AK143" s="7" t="str">
        <f t="shared" si="2"/>
        <v>No</v>
      </c>
    </row>
    <row r="144" spans="1:37">
      <c r="A144" s="7" t="s">
        <v>489</v>
      </c>
      <c r="B144" s="7" t="s">
        <v>490</v>
      </c>
      <c r="C144" s="37" t="s">
        <v>73</v>
      </c>
      <c r="D144" s="296">
        <v>2</v>
      </c>
      <c r="E144" s="297">
        <v>2</v>
      </c>
      <c r="F144" s="27" t="s">
        <v>142</v>
      </c>
      <c r="G144" s="27" t="s">
        <v>137</v>
      </c>
      <c r="H144" s="35">
        <v>387847</v>
      </c>
      <c r="I144" s="35">
        <v>306</v>
      </c>
      <c r="J144" s="9" t="s">
        <v>7</v>
      </c>
      <c r="K144" s="9" t="s">
        <v>138</v>
      </c>
      <c r="L144" s="8">
        <v>81</v>
      </c>
      <c r="M144" s="8">
        <v>0</v>
      </c>
      <c r="N144" s="9"/>
      <c r="O144" s="8">
        <v>0</v>
      </c>
      <c r="P144" s="9"/>
      <c r="Q144" s="8">
        <v>0</v>
      </c>
      <c r="R144" s="9"/>
      <c r="S144" s="8">
        <v>0</v>
      </c>
      <c r="T144" s="9"/>
      <c r="U144" s="8">
        <v>0</v>
      </c>
      <c r="V144" s="9"/>
      <c r="W144" s="33">
        <v>0</v>
      </c>
      <c r="X144" s="9"/>
      <c r="Y144" s="30">
        <v>0</v>
      </c>
      <c r="Z144" s="9"/>
      <c r="AA144" s="30">
        <v>0</v>
      </c>
      <c r="AB144" s="9"/>
      <c r="AC144" s="30">
        <v>0</v>
      </c>
      <c r="AD144" s="9"/>
      <c r="AE144" s="30">
        <v>0</v>
      </c>
      <c r="AF144" s="9"/>
      <c r="AG144" s="19">
        <v>0</v>
      </c>
      <c r="AI144" s="32">
        <v>0</v>
      </c>
      <c r="AK144" s="7" t="str">
        <f t="shared" si="2"/>
        <v>No</v>
      </c>
    </row>
    <row r="145" spans="1:37">
      <c r="A145" s="7" t="s">
        <v>489</v>
      </c>
      <c r="B145" s="7" t="s">
        <v>490</v>
      </c>
      <c r="C145" s="37" t="s">
        <v>73</v>
      </c>
      <c r="D145" s="296">
        <v>2</v>
      </c>
      <c r="E145" s="297">
        <v>2</v>
      </c>
      <c r="F145" s="27" t="s">
        <v>142</v>
      </c>
      <c r="G145" s="27" t="s">
        <v>137</v>
      </c>
      <c r="H145" s="35">
        <v>387847</v>
      </c>
      <c r="I145" s="35">
        <v>306</v>
      </c>
      <c r="J145" s="9" t="s">
        <v>9</v>
      </c>
      <c r="K145" s="9" t="s">
        <v>138</v>
      </c>
      <c r="L145" s="8">
        <v>57</v>
      </c>
      <c r="M145" s="8">
        <v>2650</v>
      </c>
      <c r="N145" s="9"/>
      <c r="O145" s="8">
        <v>0</v>
      </c>
      <c r="P145" s="9"/>
      <c r="Q145" s="8">
        <v>0</v>
      </c>
      <c r="R145" s="9"/>
      <c r="S145" s="8">
        <v>0</v>
      </c>
      <c r="T145" s="9"/>
      <c r="U145" s="8">
        <v>0</v>
      </c>
      <c r="V145" s="9"/>
      <c r="W145" s="33">
        <v>2650</v>
      </c>
      <c r="X145" s="9"/>
      <c r="Y145" s="30">
        <v>2</v>
      </c>
      <c r="Z145" s="9"/>
      <c r="AA145" s="30">
        <v>0</v>
      </c>
      <c r="AB145" s="9"/>
      <c r="AC145" s="30">
        <v>0</v>
      </c>
      <c r="AD145" s="9"/>
      <c r="AE145" s="30">
        <v>0</v>
      </c>
      <c r="AF145" s="9"/>
      <c r="AG145" s="19">
        <v>0</v>
      </c>
      <c r="AI145" s="32">
        <v>2</v>
      </c>
      <c r="AK145" s="7" t="str">
        <f t="shared" si="2"/>
        <v>No</v>
      </c>
    </row>
    <row r="146" spans="1:37">
      <c r="A146" s="7" t="s">
        <v>489</v>
      </c>
      <c r="B146" s="7" t="s">
        <v>490</v>
      </c>
      <c r="C146" s="37" t="s">
        <v>73</v>
      </c>
      <c r="D146" s="296">
        <v>2</v>
      </c>
      <c r="E146" s="297">
        <v>2</v>
      </c>
      <c r="F146" s="27" t="s">
        <v>142</v>
      </c>
      <c r="G146" s="27" t="s">
        <v>137</v>
      </c>
      <c r="H146" s="35">
        <v>387847</v>
      </c>
      <c r="I146" s="35">
        <v>306</v>
      </c>
      <c r="J146" s="9" t="s">
        <v>6</v>
      </c>
      <c r="K146" s="9" t="s">
        <v>138</v>
      </c>
      <c r="L146" s="8">
        <v>117</v>
      </c>
      <c r="M146" s="8">
        <v>23566</v>
      </c>
      <c r="N146" s="9"/>
      <c r="O146" s="8">
        <v>0</v>
      </c>
      <c r="P146" s="9"/>
      <c r="Q146" s="8">
        <v>0</v>
      </c>
      <c r="R146" s="9"/>
      <c r="S146" s="8">
        <v>0</v>
      </c>
      <c r="T146" s="9"/>
      <c r="U146" s="8">
        <v>0</v>
      </c>
      <c r="V146" s="9"/>
      <c r="W146" s="33">
        <v>23566</v>
      </c>
      <c r="X146" s="9"/>
      <c r="Y146" s="30">
        <v>20</v>
      </c>
      <c r="Z146" s="9"/>
      <c r="AA146" s="30">
        <v>0</v>
      </c>
      <c r="AB146" s="9"/>
      <c r="AC146" s="30">
        <v>0</v>
      </c>
      <c r="AD146" s="9"/>
      <c r="AE146" s="30">
        <v>0</v>
      </c>
      <c r="AF146" s="9"/>
      <c r="AG146" s="19">
        <v>0</v>
      </c>
      <c r="AI146" s="32">
        <v>20</v>
      </c>
      <c r="AK146" s="7" t="str">
        <f t="shared" si="2"/>
        <v>No</v>
      </c>
    </row>
    <row r="147" spans="1:37">
      <c r="A147" s="7" t="s">
        <v>432</v>
      </c>
      <c r="B147" s="7" t="s">
        <v>433</v>
      </c>
      <c r="C147" s="37" t="s">
        <v>48</v>
      </c>
      <c r="D147" s="296">
        <v>2098</v>
      </c>
      <c r="E147" s="297">
        <v>20098</v>
      </c>
      <c r="F147" s="27" t="s">
        <v>142</v>
      </c>
      <c r="G147" s="27" t="s">
        <v>137</v>
      </c>
      <c r="H147" s="35">
        <v>18351295</v>
      </c>
      <c r="I147" s="35">
        <v>304</v>
      </c>
      <c r="J147" s="9" t="s">
        <v>15</v>
      </c>
      <c r="K147" s="9" t="s">
        <v>138</v>
      </c>
      <c r="L147" s="8">
        <v>298</v>
      </c>
      <c r="M147" s="8">
        <v>0</v>
      </c>
      <c r="N147" s="9"/>
      <c r="O147" s="8">
        <v>0</v>
      </c>
      <c r="P147" s="9"/>
      <c r="Q147" s="8">
        <v>0</v>
      </c>
      <c r="R147" s="9"/>
      <c r="S147" s="8">
        <v>0</v>
      </c>
      <c r="T147" s="9"/>
      <c r="U147" s="8">
        <v>0</v>
      </c>
      <c r="V147" s="9"/>
      <c r="W147" s="33">
        <v>0</v>
      </c>
      <c r="X147" s="9"/>
      <c r="Y147" s="30">
        <v>0</v>
      </c>
      <c r="Z147" s="9"/>
      <c r="AA147" s="30">
        <v>0</v>
      </c>
      <c r="AB147" s="9"/>
      <c r="AC147" s="30">
        <v>0</v>
      </c>
      <c r="AD147" s="9"/>
      <c r="AE147" s="30">
        <v>0</v>
      </c>
      <c r="AF147" s="9"/>
      <c r="AG147" s="19">
        <v>0</v>
      </c>
      <c r="AI147" s="32">
        <v>0</v>
      </c>
      <c r="AK147" s="7" t="str">
        <f t="shared" si="2"/>
        <v>No</v>
      </c>
    </row>
    <row r="148" spans="1:37">
      <c r="A148" s="7" t="s">
        <v>445</v>
      </c>
      <c r="B148" s="7" t="s">
        <v>446</v>
      </c>
      <c r="C148" s="37" t="s">
        <v>64</v>
      </c>
      <c r="D148" s="296">
        <v>1001</v>
      </c>
      <c r="E148" s="297">
        <v>10001</v>
      </c>
      <c r="F148" s="27" t="s">
        <v>142</v>
      </c>
      <c r="G148" s="27" t="s">
        <v>137</v>
      </c>
      <c r="H148" s="35">
        <v>1190956</v>
      </c>
      <c r="I148" s="35">
        <v>299</v>
      </c>
      <c r="J148" s="9" t="s">
        <v>9</v>
      </c>
      <c r="K148" s="9" t="s">
        <v>138</v>
      </c>
      <c r="L148" s="8">
        <v>80</v>
      </c>
      <c r="M148" s="8">
        <v>0</v>
      </c>
      <c r="N148" s="9"/>
      <c r="O148" s="8">
        <v>0</v>
      </c>
      <c r="P148" s="9"/>
      <c r="Q148" s="8">
        <v>0</v>
      </c>
      <c r="R148" s="9"/>
      <c r="S148" s="8">
        <v>0</v>
      </c>
      <c r="T148" s="9"/>
      <c r="U148" s="8">
        <v>0</v>
      </c>
      <c r="V148" s="9"/>
      <c r="W148" s="33">
        <v>0</v>
      </c>
      <c r="X148" s="9"/>
      <c r="Y148" s="30">
        <v>0</v>
      </c>
      <c r="Z148" s="9"/>
      <c r="AA148" s="30">
        <v>0</v>
      </c>
      <c r="AB148" s="9"/>
      <c r="AC148" s="30">
        <v>0</v>
      </c>
      <c r="AD148" s="9"/>
      <c r="AE148" s="30">
        <v>0</v>
      </c>
      <c r="AF148" s="9"/>
      <c r="AG148" s="19">
        <v>0</v>
      </c>
      <c r="AI148" s="32">
        <v>0</v>
      </c>
      <c r="AK148" s="7" t="str">
        <f t="shared" si="2"/>
        <v>No</v>
      </c>
    </row>
    <row r="149" spans="1:37">
      <c r="A149" s="7" t="s">
        <v>445</v>
      </c>
      <c r="B149" s="7" t="s">
        <v>446</v>
      </c>
      <c r="C149" s="37" t="s">
        <v>64</v>
      </c>
      <c r="D149" s="296">
        <v>1001</v>
      </c>
      <c r="E149" s="297">
        <v>10001</v>
      </c>
      <c r="F149" s="27" t="s">
        <v>142</v>
      </c>
      <c r="G149" s="27" t="s">
        <v>137</v>
      </c>
      <c r="H149" s="35">
        <v>1190956</v>
      </c>
      <c r="I149" s="35">
        <v>299</v>
      </c>
      <c r="J149" s="9" t="s">
        <v>6</v>
      </c>
      <c r="K149" s="9" t="s">
        <v>138</v>
      </c>
      <c r="L149" s="8">
        <v>204</v>
      </c>
      <c r="M149" s="8">
        <v>0</v>
      </c>
      <c r="N149" s="9"/>
      <c r="O149" s="8">
        <v>0</v>
      </c>
      <c r="P149" s="9"/>
      <c r="Q149" s="8">
        <v>0</v>
      </c>
      <c r="R149" s="9"/>
      <c r="S149" s="8">
        <v>1189</v>
      </c>
      <c r="T149" s="9"/>
      <c r="U149" s="8">
        <v>0</v>
      </c>
      <c r="V149" s="9"/>
      <c r="W149" s="33">
        <v>1189</v>
      </c>
      <c r="X149" s="9"/>
      <c r="Y149" s="30">
        <v>0</v>
      </c>
      <c r="Z149" s="9"/>
      <c r="AA149" s="30">
        <v>0</v>
      </c>
      <c r="AB149" s="9"/>
      <c r="AC149" s="30">
        <v>0</v>
      </c>
      <c r="AD149" s="9"/>
      <c r="AE149" s="30">
        <v>2</v>
      </c>
      <c r="AF149" s="9"/>
      <c r="AG149" s="19">
        <v>0</v>
      </c>
      <c r="AI149" s="32">
        <v>2</v>
      </c>
      <c r="AK149" s="7" t="str">
        <f t="shared" si="2"/>
        <v>No</v>
      </c>
    </row>
    <row r="150" spans="1:37">
      <c r="A150" s="7" t="s">
        <v>448</v>
      </c>
      <c r="B150" s="7" t="s">
        <v>244</v>
      </c>
      <c r="C150" s="37" t="s">
        <v>12</v>
      </c>
      <c r="D150" s="296">
        <v>9031</v>
      </c>
      <c r="E150" s="297">
        <v>90031</v>
      </c>
      <c r="F150" s="27" t="s">
        <v>142</v>
      </c>
      <c r="G150" s="27" t="s">
        <v>137</v>
      </c>
      <c r="H150" s="35">
        <v>1932666</v>
      </c>
      <c r="I150" s="35">
        <v>293</v>
      </c>
      <c r="J150" s="9" t="s">
        <v>6</v>
      </c>
      <c r="K150" s="9" t="s">
        <v>138</v>
      </c>
      <c r="L150" s="8">
        <v>95</v>
      </c>
      <c r="M150" s="8">
        <v>16054</v>
      </c>
      <c r="N150" s="9"/>
      <c r="O150" s="8">
        <v>0</v>
      </c>
      <c r="P150" s="9"/>
      <c r="Q150" s="8">
        <v>0</v>
      </c>
      <c r="R150" s="9"/>
      <c r="S150" s="8">
        <v>6953</v>
      </c>
      <c r="T150" s="9"/>
      <c r="U150" s="8">
        <v>0</v>
      </c>
      <c r="V150" s="9"/>
      <c r="W150" s="33">
        <v>23007</v>
      </c>
      <c r="X150" s="9"/>
      <c r="Y150" s="30">
        <v>18.2</v>
      </c>
      <c r="Z150" s="9"/>
      <c r="AA150" s="30">
        <v>0</v>
      </c>
      <c r="AB150" s="9"/>
      <c r="AC150" s="30">
        <v>0</v>
      </c>
      <c r="AD150" s="9"/>
      <c r="AE150" s="30">
        <v>16.59</v>
      </c>
      <c r="AF150" s="9"/>
      <c r="AG150" s="19">
        <v>0</v>
      </c>
      <c r="AI150" s="32">
        <v>34.79</v>
      </c>
      <c r="AK150" s="7" t="str">
        <f t="shared" si="2"/>
        <v>No</v>
      </c>
    </row>
    <row r="151" spans="1:37">
      <c r="A151" s="7" t="s">
        <v>448</v>
      </c>
      <c r="B151" s="7" t="s">
        <v>244</v>
      </c>
      <c r="C151" s="37" t="s">
        <v>12</v>
      </c>
      <c r="D151" s="296">
        <v>9031</v>
      </c>
      <c r="E151" s="297">
        <v>90031</v>
      </c>
      <c r="F151" s="27" t="s">
        <v>142</v>
      </c>
      <c r="G151" s="27" t="s">
        <v>137</v>
      </c>
      <c r="H151" s="35">
        <v>1932666</v>
      </c>
      <c r="I151" s="35">
        <v>293</v>
      </c>
      <c r="J151" s="9" t="s">
        <v>13</v>
      </c>
      <c r="K151" s="9" t="s">
        <v>138</v>
      </c>
      <c r="L151" s="8">
        <v>20</v>
      </c>
      <c r="M151" s="8">
        <v>1574</v>
      </c>
      <c r="N151" s="9"/>
      <c r="O151" s="8">
        <v>0</v>
      </c>
      <c r="P151" s="9"/>
      <c r="Q151" s="8">
        <v>0</v>
      </c>
      <c r="R151" s="9"/>
      <c r="S151" s="8">
        <v>590</v>
      </c>
      <c r="T151" s="9"/>
      <c r="U151" s="8">
        <v>0</v>
      </c>
      <c r="V151" s="9"/>
      <c r="W151" s="33">
        <v>2164</v>
      </c>
      <c r="X151" s="9"/>
      <c r="Y151" s="30">
        <v>1.8</v>
      </c>
      <c r="Z151" s="9"/>
      <c r="AA151" s="30">
        <v>0</v>
      </c>
      <c r="AB151" s="9"/>
      <c r="AC151" s="30">
        <v>0</v>
      </c>
      <c r="AD151" s="9"/>
      <c r="AE151" s="30">
        <v>1.41</v>
      </c>
      <c r="AF151" s="9"/>
      <c r="AG151" s="19">
        <v>0</v>
      </c>
      <c r="AI151" s="32">
        <v>3.21</v>
      </c>
      <c r="AK151" s="7" t="str">
        <f t="shared" si="2"/>
        <v>No</v>
      </c>
    </row>
    <row r="152" spans="1:37">
      <c r="A152" s="7" t="s">
        <v>973</v>
      </c>
      <c r="B152" s="7" t="s">
        <v>293</v>
      </c>
      <c r="C152" s="37" t="s">
        <v>68</v>
      </c>
      <c r="D152" s="296">
        <v>6007</v>
      </c>
      <c r="E152" s="297">
        <v>60007</v>
      </c>
      <c r="F152" s="27" t="s">
        <v>142</v>
      </c>
      <c r="G152" s="27" t="s">
        <v>137</v>
      </c>
      <c r="H152" s="35">
        <v>5121892</v>
      </c>
      <c r="I152" s="35">
        <v>292</v>
      </c>
      <c r="J152" s="9" t="s">
        <v>9</v>
      </c>
      <c r="K152" s="9" t="s">
        <v>138</v>
      </c>
      <c r="L152" s="8">
        <v>35</v>
      </c>
      <c r="M152" s="8">
        <v>2000</v>
      </c>
      <c r="N152" s="9"/>
      <c r="O152" s="8">
        <v>0</v>
      </c>
      <c r="P152" s="9"/>
      <c r="Q152" s="8">
        <v>0</v>
      </c>
      <c r="R152" s="9"/>
      <c r="S152" s="8">
        <v>0</v>
      </c>
      <c r="T152" s="9"/>
      <c r="U152" s="8">
        <v>0</v>
      </c>
      <c r="V152" s="9"/>
      <c r="W152" s="33">
        <v>2000</v>
      </c>
      <c r="X152" s="9"/>
      <c r="Y152" s="30">
        <v>2</v>
      </c>
      <c r="Z152" s="9"/>
      <c r="AA152" s="30">
        <v>0</v>
      </c>
      <c r="AB152" s="9"/>
      <c r="AC152" s="30">
        <v>0</v>
      </c>
      <c r="AD152" s="9"/>
      <c r="AE152" s="30">
        <v>0</v>
      </c>
      <c r="AF152" s="9"/>
      <c r="AG152" s="19">
        <v>0</v>
      </c>
      <c r="AI152" s="32">
        <v>2</v>
      </c>
      <c r="AK152" s="7" t="str">
        <f t="shared" si="2"/>
        <v>No</v>
      </c>
    </row>
    <row r="153" spans="1:37">
      <c r="A153" s="7" t="s">
        <v>973</v>
      </c>
      <c r="B153" s="7" t="s">
        <v>293</v>
      </c>
      <c r="C153" s="37" t="s">
        <v>68</v>
      </c>
      <c r="D153" s="296">
        <v>6007</v>
      </c>
      <c r="E153" s="297">
        <v>60007</v>
      </c>
      <c r="F153" s="27" t="s">
        <v>142</v>
      </c>
      <c r="G153" s="27" t="s">
        <v>137</v>
      </c>
      <c r="H153" s="35">
        <v>5121892</v>
      </c>
      <c r="I153" s="35">
        <v>292</v>
      </c>
      <c r="J153" s="9" t="s">
        <v>6</v>
      </c>
      <c r="K153" s="9" t="s">
        <v>138</v>
      </c>
      <c r="L153" s="8">
        <v>122</v>
      </c>
      <c r="M153" s="8">
        <v>6000</v>
      </c>
      <c r="N153" s="9"/>
      <c r="O153" s="8">
        <v>2000</v>
      </c>
      <c r="P153" s="9"/>
      <c r="Q153" s="8">
        <v>0</v>
      </c>
      <c r="R153" s="9"/>
      <c r="S153" s="8">
        <v>4363</v>
      </c>
      <c r="T153" s="9"/>
      <c r="U153" s="8">
        <v>0</v>
      </c>
      <c r="V153" s="9"/>
      <c r="W153" s="33">
        <v>12363</v>
      </c>
      <c r="X153" s="9"/>
      <c r="Y153" s="30">
        <v>6</v>
      </c>
      <c r="Z153" s="9"/>
      <c r="AA153" s="30">
        <v>2</v>
      </c>
      <c r="AB153" s="9"/>
      <c r="AC153" s="30">
        <v>0</v>
      </c>
      <c r="AD153" s="9"/>
      <c r="AE153" s="30">
        <v>4</v>
      </c>
      <c r="AF153" s="9"/>
      <c r="AG153" s="19">
        <v>0</v>
      </c>
      <c r="AI153" s="32">
        <v>12</v>
      </c>
      <c r="AK153" s="7" t="str">
        <f t="shared" si="2"/>
        <v>No</v>
      </c>
    </row>
    <row r="154" spans="1:37">
      <c r="A154" s="7" t="s">
        <v>974</v>
      </c>
      <c r="B154" s="7" t="s">
        <v>199</v>
      </c>
      <c r="C154" s="37" t="s">
        <v>44</v>
      </c>
      <c r="D154" s="296">
        <v>4007</v>
      </c>
      <c r="E154" s="297">
        <v>40007</v>
      </c>
      <c r="F154" s="27" t="s">
        <v>140</v>
      </c>
      <c r="G154" s="27" t="s">
        <v>137</v>
      </c>
      <c r="H154" s="35">
        <v>884891</v>
      </c>
      <c r="I154" s="35">
        <v>289</v>
      </c>
      <c r="J154" s="9" t="s">
        <v>6</v>
      </c>
      <c r="K154" s="9" t="s">
        <v>138</v>
      </c>
      <c r="L154" s="8">
        <v>65</v>
      </c>
      <c r="M154" s="8">
        <v>1025</v>
      </c>
      <c r="N154" s="9"/>
      <c r="O154" s="8">
        <v>0</v>
      </c>
      <c r="P154" s="9"/>
      <c r="Q154" s="8">
        <v>0</v>
      </c>
      <c r="R154" s="9"/>
      <c r="S154" s="8">
        <v>2837</v>
      </c>
      <c r="T154" s="9"/>
      <c r="U154" s="8">
        <v>0</v>
      </c>
      <c r="V154" s="9"/>
      <c r="W154" s="33">
        <v>3862</v>
      </c>
      <c r="X154" s="9"/>
      <c r="Y154" s="30">
        <v>1</v>
      </c>
      <c r="Z154" s="9"/>
      <c r="AA154" s="30">
        <v>0</v>
      </c>
      <c r="AB154" s="9"/>
      <c r="AC154" s="30">
        <v>0</v>
      </c>
      <c r="AD154" s="9"/>
      <c r="AE154" s="30">
        <v>2</v>
      </c>
      <c r="AF154" s="9"/>
      <c r="AG154" s="19">
        <v>0</v>
      </c>
      <c r="AI154" s="32">
        <v>3</v>
      </c>
      <c r="AK154" s="7" t="str">
        <f t="shared" si="2"/>
        <v>No</v>
      </c>
    </row>
    <row r="155" spans="1:37">
      <c r="A155" s="7" t="s">
        <v>332</v>
      </c>
      <c r="B155" s="7" t="s">
        <v>333</v>
      </c>
      <c r="C155" s="37" t="s">
        <v>73</v>
      </c>
      <c r="D155" s="296">
        <v>19</v>
      </c>
      <c r="E155" s="297">
        <v>19</v>
      </c>
      <c r="F155" s="27" t="s">
        <v>142</v>
      </c>
      <c r="G155" s="27" t="s">
        <v>137</v>
      </c>
      <c r="H155" s="35">
        <v>176617</v>
      </c>
      <c r="I155" s="35">
        <v>282</v>
      </c>
      <c r="J155" s="9" t="s">
        <v>13</v>
      </c>
      <c r="K155" s="9" t="s">
        <v>138</v>
      </c>
      <c r="L155" s="8">
        <v>9</v>
      </c>
      <c r="M155" s="8">
        <v>0</v>
      </c>
      <c r="N155" s="9"/>
      <c r="O155" s="8">
        <v>0</v>
      </c>
      <c r="P155" s="9"/>
      <c r="Q155" s="8">
        <v>0</v>
      </c>
      <c r="R155" s="9"/>
      <c r="S155" s="8">
        <v>0</v>
      </c>
      <c r="T155" s="9"/>
      <c r="U155" s="8">
        <v>0</v>
      </c>
      <c r="V155" s="9"/>
      <c r="W155" s="33">
        <v>0</v>
      </c>
      <c r="X155" s="9"/>
      <c r="Y155" s="30">
        <v>0</v>
      </c>
      <c r="Z155" s="9"/>
      <c r="AA155" s="30">
        <v>0</v>
      </c>
      <c r="AB155" s="9"/>
      <c r="AC155" s="30">
        <v>0</v>
      </c>
      <c r="AD155" s="9"/>
      <c r="AE155" s="30">
        <v>0</v>
      </c>
      <c r="AF155" s="9"/>
      <c r="AG155" s="19">
        <v>0</v>
      </c>
      <c r="AI155" s="32">
        <v>0</v>
      </c>
      <c r="AK155" s="7" t="str">
        <f t="shared" si="2"/>
        <v>No</v>
      </c>
    </row>
    <row r="156" spans="1:37">
      <c r="A156" s="7" t="s">
        <v>332</v>
      </c>
      <c r="B156" s="7" t="s">
        <v>333</v>
      </c>
      <c r="C156" s="37" t="s">
        <v>73</v>
      </c>
      <c r="D156" s="296">
        <v>19</v>
      </c>
      <c r="E156" s="297">
        <v>19</v>
      </c>
      <c r="F156" s="27" t="s">
        <v>142</v>
      </c>
      <c r="G156" s="27" t="s">
        <v>137</v>
      </c>
      <c r="H156" s="35">
        <v>176617</v>
      </c>
      <c r="I156" s="35">
        <v>282</v>
      </c>
      <c r="J156" s="9" t="s">
        <v>6</v>
      </c>
      <c r="K156" s="9" t="s">
        <v>138</v>
      </c>
      <c r="L156" s="8">
        <v>48</v>
      </c>
      <c r="M156" s="8">
        <v>0</v>
      </c>
      <c r="N156" s="9"/>
      <c r="O156" s="8">
        <v>0</v>
      </c>
      <c r="P156" s="9"/>
      <c r="Q156" s="8">
        <v>0</v>
      </c>
      <c r="R156" s="9"/>
      <c r="S156" s="8">
        <v>0</v>
      </c>
      <c r="T156" s="9"/>
      <c r="U156" s="8">
        <v>0</v>
      </c>
      <c r="V156" s="9"/>
      <c r="W156" s="33">
        <v>0</v>
      </c>
      <c r="X156" s="9"/>
      <c r="Y156" s="30">
        <v>0</v>
      </c>
      <c r="Z156" s="9"/>
      <c r="AA156" s="30">
        <v>0</v>
      </c>
      <c r="AB156" s="9"/>
      <c r="AC156" s="30">
        <v>0</v>
      </c>
      <c r="AD156" s="9"/>
      <c r="AE156" s="30">
        <v>0</v>
      </c>
      <c r="AF156" s="9"/>
      <c r="AG156" s="19">
        <v>0</v>
      </c>
      <c r="AI156" s="32">
        <v>0</v>
      </c>
      <c r="AK156" s="7" t="str">
        <f t="shared" si="2"/>
        <v>No</v>
      </c>
    </row>
    <row r="157" spans="1:37">
      <c r="A157" s="7" t="s">
        <v>332</v>
      </c>
      <c r="B157" s="7" t="s">
        <v>333</v>
      </c>
      <c r="C157" s="37" t="s">
        <v>73</v>
      </c>
      <c r="D157" s="296">
        <v>19</v>
      </c>
      <c r="E157" s="297">
        <v>19</v>
      </c>
      <c r="F157" s="27" t="s">
        <v>142</v>
      </c>
      <c r="G157" s="27" t="s">
        <v>137</v>
      </c>
      <c r="H157" s="35">
        <v>176617</v>
      </c>
      <c r="I157" s="35">
        <v>282</v>
      </c>
      <c r="J157" s="9" t="s">
        <v>9</v>
      </c>
      <c r="K157" s="9" t="s">
        <v>138</v>
      </c>
      <c r="L157" s="8">
        <v>42</v>
      </c>
      <c r="M157" s="8">
        <v>0</v>
      </c>
      <c r="N157" s="9"/>
      <c r="O157" s="8">
        <v>0</v>
      </c>
      <c r="P157" s="9"/>
      <c r="Q157" s="8">
        <v>0</v>
      </c>
      <c r="R157" s="9"/>
      <c r="S157" s="8">
        <v>0</v>
      </c>
      <c r="T157" s="9"/>
      <c r="U157" s="8">
        <v>0</v>
      </c>
      <c r="V157" s="9"/>
      <c r="W157" s="33">
        <v>0</v>
      </c>
      <c r="X157" s="9"/>
      <c r="Y157" s="30">
        <v>0</v>
      </c>
      <c r="Z157" s="9"/>
      <c r="AA157" s="30">
        <v>0</v>
      </c>
      <c r="AB157" s="9"/>
      <c r="AC157" s="30">
        <v>0</v>
      </c>
      <c r="AD157" s="9"/>
      <c r="AE157" s="30">
        <v>0</v>
      </c>
      <c r="AF157" s="9"/>
      <c r="AG157" s="19">
        <v>0</v>
      </c>
      <c r="AI157" s="32">
        <v>0</v>
      </c>
      <c r="AK157" s="7" t="str">
        <f t="shared" si="2"/>
        <v>No</v>
      </c>
    </row>
    <row r="158" spans="1:37">
      <c r="A158" s="7" t="s">
        <v>332</v>
      </c>
      <c r="B158" s="7" t="s">
        <v>333</v>
      </c>
      <c r="C158" s="37" t="s">
        <v>73</v>
      </c>
      <c r="D158" s="296">
        <v>19</v>
      </c>
      <c r="E158" s="297">
        <v>19</v>
      </c>
      <c r="F158" s="27" t="s">
        <v>142</v>
      </c>
      <c r="G158" s="27" t="s">
        <v>137</v>
      </c>
      <c r="H158" s="35">
        <v>176617</v>
      </c>
      <c r="I158" s="35">
        <v>282</v>
      </c>
      <c r="J158" s="9" t="s">
        <v>7</v>
      </c>
      <c r="K158" s="9" t="s">
        <v>138</v>
      </c>
      <c r="L158" s="8">
        <v>183</v>
      </c>
      <c r="M158" s="8">
        <v>0</v>
      </c>
      <c r="N158" s="9"/>
      <c r="O158" s="8">
        <v>0</v>
      </c>
      <c r="P158" s="9"/>
      <c r="Q158" s="8">
        <v>0</v>
      </c>
      <c r="R158" s="9"/>
      <c r="S158" s="8">
        <v>0</v>
      </c>
      <c r="T158" s="9"/>
      <c r="U158" s="8">
        <v>0</v>
      </c>
      <c r="V158" s="9"/>
      <c r="W158" s="33">
        <v>0</v>
      </c>
      <c r="X158" s="9"/>
      <c r="Y158" s="30">
        <v>0</v>
      </c>
      <c r="Z158" s="9"/>
      <c r="AA158" s="30">
        <v>0</v>
      </c>
      <c r="AB158" s="9"/>
      <c r="AC158" s="30">
        <v>0</v>
      </c>
      <c r="AD158" s="9"/>
      <c r="AE158" s="30">
        <v>0</v>
      </c>
      <c r="AF158" s="9"/>
      <c r="AG158" s="19">
        <v>0</v>
      </c>
      <c r="AI158" s="32">
        <v>0</v>
      </c>
      <c r="AK158" s="7" t="str">
        <f t="shared" si="2"/>
        <v>No</v>
      </c>
    </row>
    <row r="159" spans="1:37">
      <c r="A159" s="7" t="s">
        <v>202</v>
      </c>
      <c r="B159" s="7" t="s">
        <v>166</v>
      </c>
      <c r="C159" s="37" t="s">
        <v>54</v>
      </c>
      <c r="D159" s="296">
        <v>2002</v>
      </c>
      <c r="E159" s="297">
        <v>20002</v>
      </c>
      <c r="F159" s="27" t="s">
        <v>142</v>
      </c>
      <c r="G159" s="27" t="s">
        <v>137</v>
      </c>
      <c r="H159" s="35">
        <v>594962</v>
      </c>
      <c r="I159" s="35">
        <v>272</v>
      </c>
      <c r="J159" s="9" t="s">
        <v>9</v>
      </c>
      <c r="K159" s="9" t="s">
        <v>138</v>
      </c>
      <c r="L159" s="8">
        <v>28</v>
      </c>
      <c r="M159" s="8">
        <v>4634</v>
      </c>
      <c r="N159" s="9"/>
      <c r="O159" s="8">
        <v>0</v>
      </c>
      <c r="P159" s="9"/>
      <c r="Q159" s="8">
        <v>0</v>
      </c>
      <c r="R159" s="9"/>
      <c r="S159" s="8">
        <v>0</v>
      </c>
      <c r="T159" s="9"/>
      <c r="U159" s="8">
        <v>0</v>
      </c>
      <c r="V159" s="9"/>
      <c r="W159" s="33">
        <v>4634</v>
      </c>
      <c r="X159" s="9"/>
      <c r="Y159" s="30">
        <v>3</v>
      </c>
      <c r="Z159" s="9"/>
      <c r="AA159" s="30">
        <v>0</v>
      </c>
      <c r="AB159" s="9"/>
      <c r="AC159" s="30">
        <v>0</v>
      </c>
      <c r="AD159" s="9"/>
      <c r="AE159" s="30">
        <v>0</v>
      </c>
      <c r="AF159" s="9"/>
      <c r="AG159" s="19">
        <v>0</v>
      </c>
      <c r="AI159" s="32">
        <v>3</v>
      </c>
      <c r="AK159" s="7" t="str">
        <f t="shared" si="2"/>
        <v>No</v>
      </c>
    </row>
    <row r="160" spans="1:37">
      <c r="A160" s="7" t="s">
        <v>97</v>
      </c>
      <c r="B160" s="7" t="s">
        <v>380</v>
      </c>
      <c r="C160" s="37" t="s">
        <v>28</v>
      </c>
      <c r="D160" s="296">
        <v>4203</v>
      </c>
      <c r="E160" s="297">
        <v>40203</v>
      </c>
      <c r="F160" s="27" t="s">
        <v>149</v>
      </c>
      <c r="G160" s="27" t="s">
        <v>137</v>
      </c>
      <c r="H160" s="35">
        <v>4515419</v>
      </c>
      <c r="I160" s="35">
        <v>272</v>
      </c>
      <c r="J160" s="9" t="s">
        <v>7</v>
      </c>
      <c r="K160" s="9" t="s">
        <v>138</v>
      </c>
      <c r="L160" s="8">
        <v>272</v>
      </c>
      <c r="M160" s="8">
        <v>0</v>
      </c>
      <c r="N160" s="9"/>
      <c r="O160" s="8">
        <v>0</v>
      </c>
      <c r="P160" s="9"/>
      <c r="Q160" s="8">
        <v>0</v>
      </c>
      <c r="R160" s="9"/>
      <c r="S160" s="8">
        <v>0</v>
      </c>
      <c r="T160" s="9"/>
      <c r="U160" s="8">
        <v>0</v>
      </c>
      <c r="V160" s="9"/>
      <c r="W160" s="33">
        <v>0</v>
      </c>
      <c r="X160" s="9"/>
      <c r="Y160" s="30">
        <v>0</v>
      </c>
      <c r="Z160" s="9"/>
      <c r="AA160" s="30">
        <v>0</v>
      </c>
      <c r="AB160" s="9"/>
      <c r="AC160" s="30">
        <v>0</v>
      </c>
      <c r="AD160" s="9"/>
      <c r="AE160" s="30">
        <v>0</v>
      </c>
      <c r="AF160" s="9"/>
      <c r="AG160" s="19">
        <v>0</v>
      </c>
      <c r="AI160" s="32">
        <v>0</v>
      </c>
      <c r="AK160" s="7" t="str">
        <f t="shared" si="2"/>
        <v>No</v>
      </c>
    </row>
    <row r="161" spans="1:37">
      <c r="A161" s="7" t="s">
        <v>202</v>
      </c>
      <c r="B161" s="7" t="s">
        <v>166</v>
      </c>
      <c r="C161" s="37" t="s">
        <v>54</v>
      </c>
      <c r="D161" s="296">
        <v>2002</v>
      </c>
      <c r="E161" s="297">
        <v>20002</v>
      </c>
      <c r="F161" s="27" t="s">
        <v>142</v>
      </c>
      <c r="G161" s="27" t="s">
        <v>137</v>
      </c>
      <c r="H161" s="35">
        <v>594962</v>
      </c>
      <c r="I161" s="35">
        <v>272</v>
      </c>
      <c r="J161" s="9" t="s">
        <v>6</v>
      </c>
      <c r="K161" s="9" t="s">
        <v>138</v>
      </c>
      <c r="L161" s="8">
        <v>198</v>
      </c>
      <c r="M161" s="8">
        <v>811</v>
      </c>
      <c r="N161" s="9"/>
      <c r="O161" s="8">
        <v>0</v>
      </c>
      <c r="P161" s="9"/>
      <c r="Q161" s="8">
        <v>0</v>
      </c>
      <c r="R161" s="9"/>
      <c r="S161" s="8">
        <v>5724</v>
      </c>
      <c r="T161" s="9"/>
      <c r="U161" s="8">
        <v>0</v>
      </c>
      <c r="V161" s="9"/>
      <c r="W161" s="33">
        <v>6535</v>
      </c>
      <c r="X161" s="9"/>
      <c r="Y161" s="30">
        <v>2</v>
      </c>
      <c r="Z161" s="9"/>
      <c r="AA161" s="30">
        <v>0</v>
      </c>
      <c r="AB161" s="9"/>
      <c r="AC161" s="30">
        <v>0</v>
      </c>
      <c r="AD161" s="9"/>
      <c r="AE161" s="30">
        <v>4</v>
      </c>
      <c r="AF161" s="9"/>
      <c r="AG161" s="19">
        <v>0</v>
      </c>
      <c r="AI161" s="32">
        <v>6</v>
      </c>
      <c r="AK161" s="7" t="str">
        <f t="shared" si="2"/>
        <v>No</v>
      </c>
    </row>
    <row r="162" spans="1:37">
      <c r="A162" s="7" t="s">
        <v>975</v>
      </c>
      <c r="B162" s="7" t="s">
        <v>461</v>
      </c>
      <c r="C162" s="37" t="s">
        <v>60</v>
      </c>
      <c r="D162" s="296">
        <v>25</v>
      </c>
      <c r="E162" s="297">
        <v>25</v>
      </c>
      <c r="F162" s="27" t="s">
        <v>142</v>
      </c>
      <c r="G162" s="27" t="s">
        <v>137</v>
      </c>
      <c r="H162" s="35">
        <v>236632</v>
      </c>
      <c r="I162" s="35">
        <v>267</v>
      </c>
      <c r="J162" s="9" t="s">
        <v>6</v>
      </c>
      <c r="K162" s="9" t="s">
        <v>138</v>
      </c>
      <c r="L162" s="8">
        <v>53</v>
      </c>
      <c r="M162" s="8">
        <v>1560</v>
      </c>
      <c r="N162" s="9"/>
      <c r="O162" s="8">
        <v>0</v>
      </c>
      <c r="P162" s="9"/>
      <c r="Q162" s="8">
        <v>0</v>
      </c>
      <c r="R162" s="9"/>
      <c r="S162" s="8">
        <v>1471</v>
      </c>
      <c r="T162" s="9"/>
      <c r="U162" s="8">
        <v>0</v>
      </c>
      <c r="V162" s="9"/>
      <c r="W162" s="33">
        <v>3031</v>
      </c>
      <c r="X162" s="9"/>
      <c r="Y162" s="30">
        <v>1</v>
      </c>
      <c r="Z162" s="9"/>
      <c r="AA162" s="30">
        <v>0</v>
      </c>
      <c r="AB162" s="9"/>
      <c r="AC162" s="30">
        <v>0</v>
      </c>
      <c r="AD162" s="9"/>
      <c r="AE162" s="30">
        <v>1</v>
      </c>
      <c r="AF162" s="9"/>
      <c r="AG162" s="19">
        <v>0</v>
      </c>
      <c r="AI162" s="32">
        <v>2</v>
      </c>
      <c r="AK162" s="7" t="str">
        <f t="shared" si="2"/>
        <v>No</v>
      </c>
    </row>
    <row r="163" spans="1:37">
      <c r="A163" s="7" t="s">
        <v>384</v>
      </c>
      <c r="B163" s="7" t="s">
        <v>385</v>
      </c>
      <c r="C163" s="37" t="s">
        <v>67</v>
      </c>
      <c r="D163" s="296">
        <v>4004</v>
      </c>
      <c r="E163" s="297">
        <v>40004</v>
      </c>
      <c r="F163" s="27" t="s">
        <v>142</v>
      </c>
      <c r="G163" s="27" t="s">
        <v>137</v>
      </c>
      <c r="H163" s="35">
        <v>969587</v>
      </c>
      <c r="I163" s="35">
        <v>266</v>
      </c>
      <c r="J163" s="9" t="s">
        <v>9</v>
      </c>
      <c r="K163" s="9" t="s">
        <v>138</v>
      </c>
      <c r="L163" s="8">
        <v>63</v>
      </c>
      <c r="M163" s="8">
        <v>15859</v>
      </c>
      <c r="N163" s="9"/>
      <c r="O163" s="8">
        <v>0</v>
      </c>
      <c r="P163" s="9"/>
      <c r="Q163" s="8">
        <v>0</v>
      </c>
      <c r="R163" s="9"/>
      <c r="S163" s="8">
        <v>1028</v>
      </c>
      <c r="T163" s="9"/>
      <c r="U163" s="8">
        <v>0</v>
      </c>
      <c r="V163" s="9"/>
      <c r="W163" s="33">
        <v>16887</v>
      </c>
      <c r="X163" s="9"/>
      <c r="Y163" s="30">
        <v>20</v>
      </c>
      <c r="Z163" s="9"/>
      <c r="AA163" s="30">
        <v>0</v>
      </c>
      <c r="AB163" s="9"/>
      <c r="AC163" s="30">
        <v>0</v>
      </c>
      <c r="AD163" s="9"/>
      <c r="AE163" s="30">
        <v>1.8</v>
      </c>
      <c r="AF163" s="9"/>
      <c r="AG163" s="19">
        <v>0</v>
      </c>
      <c r="AI163" s="32">
        <v>21.8</v>
      </c>
      <c r="AK163" s="7" t="str">
        <f t="shared" si="2"/>
        <v>No</v>
      </c>
    </row>
    <row r="164" spans="1:37">
      <c r="A164" s="7" t="s">
        <v>384</v>
      </c>
      <c r="B164" s="7" t="s">
        <v>385</v>
      </c>
      <c r="C164" s="37" t="s">
        <v>67</v>
      </c>
      <c r="D164" s="296">
        <v>4004</v>
      </c>
      <c r="E164" s="297">
        <v>40004</v>
      </c>
      <c r="F164" s="27" t="s">
        <v>142</v>
      </c>
      <c r="G164" s="27" t="s">
        <v>137</v>
      </c>
      <c r="H164" s="35">
        <v>969587</v>
      </c>
      <c r="I164" s="35">
        <v>266</v>
      </c>
      <c r="J164" s="9" t="s">
        <v>6</v>
      </c>
      <c r="K164" s="9" t="s">
        <v>138</v>
      </c>
      <c r="L164" s="8">
        <v>153</v>
      </c>
      <c r="M164" s="8">
        <v>12640</v>
      </c>
      <c r="N164" s="9"/>
      <c r="O164" s="8">
        <v>0</v>
      </c>
      <c r="P164" s="9"/>
      <c r="Q164" s="8">
        <v>0</v>
      </c>
      <c r="R164" s="9"/>
      <c r="S164" s="8">
        <v>2347</v>
      </c>
      <c r="T164" s="9"/>
      <c r="U164" s="8">
        <v>0</v>
      </c>
      <c r="V164" s="9"/>
      <c r="W164" s="33">
        <v>14987</v>
      </c>
      <c r="X164" s="9"/>
      <c r="Y164" s="30">
        <v>10</v>
      </c>
      <c r="Z164" s="9"/>
      <c r="AA164" s="30">
        <v>0</v>
      </c>
      <c r="AB164" s="9"/>
      <c r="AC164" s="30">
        <v>0</v>
      </c>
      <c r="AD164" s="9"/>
      <c r="AE164" s="30">
        <v>2.1</v>
      </c>
      <c r="AF164" s="9"/>
      <c r="AG164" s="19">
        <v>0</v>
      </c>
      <c r="AI164" s="32">
        <v>12.1</v>
      </c>
      <c r="AK164" s="7" t="str">
        <f t="shared" si="2"/>
        <v>No</v>
      </c>
    </row>
    <row r="165" spans="1:37">
      <c r="A165" s="7" t="s">
        <v>168</v>
      </c>
      <c r="B165" s="7" t="s">
        <v>169</v>
      </c>
      <c r="C165" s="37" t="s">
        <v>39</v>
      </c>
      <c r="D165" s="296">
        <v>5040</v>
      </c>
      <c r="E165" s="297">
        <v>50040</v>
      </c>
      <c r="F165" s="27" t="s">
        <v>142</v>
      </c>
      <c r="G165" s="27" t="s">
        <v>137</v>
      </c>
      <c r="H165" s="35">
        <v>306022</v>
      </c>
      <c r="I165" s="35">
        <v>265</v>
      </c>
      <c r="J165" s="9" t="s">
        <v>6</v>
      </c>
      <c r="K165" s="9" t="s">
        <v>138</v>
      </c>
      <c r="L165" s="8">
        <v>85</v>
      </c>
      <c r="M165" s="8">
        <v>3245</v>
      </c>
      <c r="N165" s="9"/>
      <c r="O165" s="8">
        <v>0</v>
      </c>
      <c r="P165" s="9"/>
      <c r="Q165" s="8">
        <v>0</v>
      </c>
      <c r="R165" s="9"/>
      <c r="S165" s="8">
        <v>363</v>
      </c>
      <c r="T165" s="9"/>
      <c r="U165" s="8">
        <v>0</v>
      </c>
      <c r="V165" s="9"/>
      <c r="W165" s="33">
        <v>3608</v>
      </c>
      <c r="X165" s="9"/>
      <c r="Y165" s="30">
        <v>3</v>
      </c>
      <c r="Z165" s="9"/>
      <c r="AA165" s="30">
        <v>0</v>
      </c>
      <c r="AB165" s="9"/>
      <c r="AC165" s="30">
        <v>0</v>
      </c>
      <c r="AD165" s="9"/>
      <c r="AE165" s="30">
        <v>2</v>
      </c>
      <c r="AF165" s="9"/>
      <c r="AG165" s="19">
        <v>0</v>
      </c>
      <c r="AI165" s="32">
        <v>5</v>
      </c>
      <c r="AK165" s="7" t="str">
        <f t="shared" si="2"/>
        <v>No</v>
      </c>
    </row>
    <row r="166" spans="1:37">
      <c r="A166" s="7" t="s">
        <v>168</v>
      </c>
      <c r="B166" s="7" t="s">
        <v>169</v>
      </c>
      <c r="C166" s="37" t="s">
        <v>39</v>
      </c>
      <c r="D166" s="296">
        <v>5040</v>
      </c>
      <c r="E166" s="297">
        <v>50040</v>
      </c>
      <c r="F166" s="27" t="s">
        <v>142</v>
      </c>
      <c r="G166" s="27" t="s">
        <v>137</v>
      </c>
      <c r="H166" s="35">
        <v>306022</v>
      </c>
      <c r="I166" s="35">
        <v>265</v>
      </c>
      <c r="J166" s="9" t="s">
        <v>13</v>
      </c>
      <c r="K166" s="9" t="s">
        <v>138</v>
      </c>
      <c r="L166" s="8">
        <v>2</v>
      </c>
      <c r="M166" s="8">
        <v>1292</v>
      </c>
      <c r="N166" s="9"/>
      <c r="O166" s="8">
        <v>0</v>
      </c>
      <c r="P166" s="9"/>
      <c r="Q166" s="8">
        <v>0</v>
      </c>
      <c r="R166" s="9"/>
      <c r="S166" s="8">
        <v>0</v>
      </c>
      <c r="T166" s="9"/>
      <c r="U166" s="8">
        <v>0</v>
      </c>
      <c r="V166" s="9"/>
      <c r="W166" s="33">
        <v>1292</v>
      </c>
      <c r="X166" s="9"/>
      <c r="Y166" s="30">
        <v>1</v>
      </c>
      <c r="Z166" s="9"/>
      <c r="AA166" s="30">
        <v>0</v>
      </c>
      <c r="AB166" s="9"/>
      <c r="AC166" s="30">
        <v>0</v>
      </c>
      <c r="AD166" s="9"/>
      <c r="AE166" s="30">
        <v>0</v>
      </c>
      <c r="AF166" s="9"/>
      <c r="AG166" s="19">
        <v>0</v>
      </c>
      <c r="AI166" s="32">
        <v>1</v>
      </c>
      <c r="AK166" s="7" t="str">
        <f t="shared" si="2"/>
        <v>No</v>
      </c>
    </row>
    <row r="167" spans="1:37">
      <c r="A167" s="7" t="s">
        <v>74</v>
      </c>
      <c r="B167" s="7" t="s">
        <v>346</v>
      </c>
      <c r="C167" s="37" t="s">
        <v>73</v>
      </c>
      <c r="D167" s="296">
        <v>20</v>
      </c>
      <c r="E167" s="297">
        <v>20</v>
      </c>
      <c r="F167" s="27" t="s">
        <v>142</v>
      </c>
      <c r="G167" s="27" t="s">
        <v>137</v>
      </c>
      <c r="H167" s="35">
        <v>198979</v>
      </c>
      <c r="I167" s="35">
        <v>258</v>
      </c>
      <c r="J167" s="9" t="s">
        <v>6</v>
      </c>
      <c r="K167" s="9" t="s">
        <v>138</v>
      </c>
      <c r="L167" s="8">
        <v>92</v>
      </c>
      <c r="M167" s="8">
        <v>37839</v>
      </c>
      <c r="N167" s="9"/>
      <c r="O167" s="8">
        <v>772</v>
      </c>
      <c r="P167" s="9"/>
      <c r="Q167" s="8">
        <v>0</v>
      </c>
      <c r="R167" s="9"/>
      <c r="S167" s="8">
        <v>3504</v>
      </c>
      <c r="T167" s="9"/>
      <c r="U167" s="8">
        <v>0</v>
      </c>
      <c r="V167" s="9"/>
      <c r="W167" s="33">
        <v>42115</v>
      </c>
      <c r="X167" s="9"/>
      <c r="Y167" s="30">
        <v>94</v>
      </c>
      <c r="Z167" s="9"/>
      <c r="AA167" s="30">
        <v>0.74</v>
      </c>
      <c r="AB167" s="9"/>
      <c r="AC167" s="30">
        <v>0</v>
      </c>
      <c r="AD167" s="9"/>
      <c r="AE167" s="30">
        <v>3.56</v>
      </c>
      <c r="AF167" s="9"/>
      <c r="AG167" s="19">
        <v>0</v>
      </c>
      <c r="AI167" s="32">
        <v>98.3</v>
      </c>
      <c r="AK167" s="7" t="str">
        <f t="shared" si="2"/>
        <v>No</v>
      </c>
    </row>
    <row r="168" spans="1:37">
      <c r="A168" s="7" t="s">
        <v>74</v>
      </c>
      <c r="B168" s="7" t="s">
        <v>346</v>
      </c>
      <c r="C168" s="37" t="s">
        <v>73</v>
      </c>
      <c r="D168" s="296">
        <v>20</v>
      </c>
      <c r="E168" s="297">
        <v>20</v>
      </c>
      <c r="F168" s="27" t="s">
        <v>142</v>
      </c>
      <c r="G168" s="27" t="s">
        <v>137</v>
      </c>
      <c r="H168" s="35">
        <v>198979</v>
      </c>
      <c r="I168" s="35">
        <v>258</v>
      </c>
      <c r="J168" s="9" t="s">
        <v>9</v>
      </c>
      <c r="K168" s="9" t="s">
        <v>138</v>
      </c>
      <c r="L168" s="8">
        <v>83</v>
      </c>
      <c r="M168" s="8">
        <v>2433</v>
      </c>
      <c r="N168" s="9"/>
      <c r="O168" s="8">
        <v>217</v>
      </c>
      <c r="P168" s="9"/>
      <c r="Q168" s="8">
        <v>0</v>
      </c>
      <c r="R168" s="9"/>
      <c r="S168" s="8">
        <v>2260</v>
      </c>
      <c r="T168" s="9"/>
      <c r="U168" s="8">
        <v>0</v>
      </c>
      <c r="V168" s="9"/>
      <c r="W168" s="33">
        <v>4910</v>
      </c>
      <c r="X168" s="9"/>
      <c r="Y168" s="30">
        <v>6</v>
      </c>
      <c r="Z168" s="9"/>
      <c r="AA168" s="30">
        <v>0.21</v>
      </c>
      <c r="AB168" s="9"/>
      <c r="AC168" s="30">
        <v>0</v>
      </c>
      <c r="AD168" s="9"/>
      <c r="AE168" s="30">
        <v>2.2999999999999998</v>
      </c>
      <c r="AF168" s="9"/>
      <c r="AG168" s="19">
        <v>0</v>
      </c>
      <c r="AI168" s="32">
        <v>8.51</v>
      </c>
      <c r="AK168" s="7" t="str">
        <f t="shared" si="2"/>
        <v>No</v>
      </c>
    </row>
    <row r="169" spans="1:37">
      <c r="A169" s="7" t="s">
        <v>74</v>
      </c>
      <c r="B169" s="7" t="s">
        <v>346</v>
      </c>
      <c r="C169" s="37" t="s">
        <v>73</v>
      </c>
      <c r="D169" s="296">
        <v>20</v>
      </c>
      <c r="E169" s="297">
        <v>20</v>
      </c>
      <c r="F169" s="27" t="s">
        <v>142</v>
      </c>
      <c r="G169" s="27" t="s">
        <v>137</v>
      </c>
      <c r="H169" s="35">
        <v>198979</v>
      </c>
      <c r="I169" s="35">
        <v>258</v>
      </c>
      <c r="J169" s="9" t="s">
        <v>7</v>
      </c>
      <c r="K169" s="9" t="s">
        <v>138</v>
      </c>
      <c r="L169" s="8">
        <v>78</v>
      </c>
      <c r="M169" s="8">
        <v>0</v>
      </c>
      <c r="N169" s="9"/>
      <c r="O169" s="8">
        <v>57</v>
      </c>
      <c r="P169" s="9"/>
      <c r="Q169" s="8">
        <v>0</v>
      </c>
      <c r="R169" s="9"/>
      <c r="S169" s="8">
        <v>137</v>
      </c>
      <c r="T169" s="9"/>
      <c r="U169" s="8">
        <v>0</v>
      </c>
      <c r="V169" s="9"/>
      <c r="W169" s="33">
        <v>194</v>
      </c>
      <c r="X169" s="9"/>
      <c r="Y169" s="30">
        <v>0</v>
      </c>
      <c r="Z169" s="9"/>
      <c r="AA169" s="30">
        <v>0.05</v>
      </c>
      <c r="AB169" s="9"/>
      <c r="AC169" s="30">
        <v>0</v>
      </c>
      <c r="AD169" s="9"/>
      <c r="AE169" s="30">
        <v>0.14000000000000001</v>
      </c>
      <c r="AF169" s="9"/>
      <c r="AG169" s="19">
        <v>0</v>
      </c>
      <c r="AI169" s="32">
        <v>0.19</v>
      </c>
      <c r="AK169" s="7" t="str">
        <f t="shared" si="2"/>
        <v>No</v>
      </c>
    </row>
    <row r="170" spans="1:37">
      <c r="A170" s="7" t="s">
        <v>74</v>
      </c>
      <c r="B170" s="7" t="s">
        <v>346</v>
      </c>
      <c r="C170" s="37" t="s">
        <v>73</v>
      </c>
      <c r="D170" s="296">
        <v>20</v>
      </c>
      <c r="E170" s="297">
        <v>20</v>
      </c>
      <c r="F170" s="27" t="s">
        <v>142</v>
      </c>
      <c r="G170" s="27" t="s">
        <v>137</v>
      </c>
      <c r="H170" s="35">
        <v>198979</v>
      </c>
      <c r="I170" s="35">
        <v>258</v>
      </c>
      <c r="J170" s="9" t="s">
        <v>14</v>
      </c>
      <c r="K170" s="9" t="s">
        <v>138</v>
      </c>
      <c r="L170" s="8">
        <v>2</v>
      </c>
      <c r="M170" s="8">
        <v>1079</v>
      </c>
      <c r="N170" s="9"/>
      <c r="O170" s="8">
        <v>0</v>
      </c>
      <c r="P170" s="9"/>
      <c r="Q170" s="8">
        <v>0</v>
      </c>
      <c r="R170" s="9"/>
      <c r="S170" s="8">
        <v>0</v>
      </c>
      <c r="T170" s="9"/>
      <c r="U170" s="8">
        <v>0</v>
      </c>
      <c r="V170" s="9"/>
      <c r="W170" s="33">
        <v>1079</v>
      </c>
      <c r="X170" s="9"/>
      <c r="Y170" s="30">
        <v>4</v>
      </c>
      <c r="Z170" s="9"/>
      <c r="AA170" s="30">
        <v>0</v>
      </c>
      <c r="AB170" s="9"/>
      <c r="AC170" s="30">
        <v>0</v>
      </c>
      <c r="AD170" s="9"/>
      <c r="AE170" s="30">
        <v>0</v>
      </c>
      <c r="AF170" s="9"/>
      <c r="AG170" s="19">
        <v>0</v>
      </c>
      <c r="AI170" s="32">
        <v>4</v>
      </c>
      <c r="AK170" s="7" t="str">
        <f t="shared" si="2"/>
        <v>No</v>
      </c>
    </row>
    <row r="171" spans="1:37">
      <c r="A171" s="7" t="s">
        <v>976</v>
      </c>
      <c r="B171" s="7" t="s">
        <v>366</v>
      </c>
      <c r="C171" s="37" t="s">
        <v>77</v>
      </c>
      <c r="D171" s="296">
        <v>5005</v>
      </c>
      <c r="E171" s="297">
        <v>50005</v>
      </c>
      <c r="F171" s="27" t="s">
        <v>140</v>
      </c>
      <c r="G171" s="27" t="s">
        <v>137</v>
      </c>
      <c r="H171" s="35">
        <v>401661</v>
      </c>
      <c r="I171" s="35">
        <v>254</v>
      </c>
      <c r="J171" s="9" t="s">
        <v>6</v>
      </c>
      <c r="K171" s="9" t="s">
        <v>138</v>
      </c>
      <c r="L171" s="8">
        <v>182</v>
      </c>
      <c r="M171" s="8">
        <v>17960</v>
      </c>
      <c r="N171" s="9"/>
      <c r="O171" s="8">
        <v>704</v>
      </c>
      <c r="P171" s="9"/>
      <c r="Q171" s="8">
        <v>0</v>
      </c>
      <c r="R171" s="9"/>
      <c r="S171" s="8">
        <v>4080</v>
      </c>
      <c r="T171" s="9"/>
      <c r="U171" s="8">
        <v>0</v>
      </c>
      <c r="V171" s="9"/>
      <c r="W171" s="33">
        <v>22744</v>
      </c>
      <c r="X171" s="9"/>
      <c r="Y171" s="30">
        <v>30</v>
      </c>
      <c r="Z171" s="9"/>
      <c r="AA171" s="30">
        <v>0.5</v>
      </c>
      <c r="AB171" s="9"/>
      <c r="AC171" s="30">
        <v>0</v>
      </c>
      <c r="AD171" s="9"/>
      <c r="AE171" s="30">
        <v>4</v>
      </c>
      <c r="AF171" s="9"/>
      <c r="AG171" s="19">
        <v>0</v>
      </c>
      <c r="AI171" s="32">
        <v>34.5</v>
      </c>
      <c r="AK171" s="7" t="str">
        <f t="shared" si="2"/>
        <v>No</v>
      </c>
    </row>
    <row r="172" spans="1:37">
      <c r="A172" s="7" t="s">
        <v>976</v>
      </c>
      <c r="B172" s="7" t="s">
        <v>366</v>
      </c>
      <c r="C172" s="37" t="s">
        <v>77</v>
      </c>
      <c r="D172" s="296">
        <v>5005</v>
      </c>
      <c r="E172" s="297">
        <v>50005</v>
      </c>
      <c r="F172" s="27" t="s">
        <v>140</v>
      </c>
      <c r="G172" s="27" t="s">
        <v>137</v>
      </c>
      <c r="H172" s="35">
        <v>401661</v>
      </c>
      <c r="I172" s="35">
        <v>254</v>
      </c>
      <c r="J172" s="9" t="s">
        <v>9</v>
      </c>
      <c r="K172" s="9" t="s">
        <v>138</v>
      </c>
      <c r="L172" s="8">
        <v>12</v>
      </c>
      <c r="M172" s="8">
        <v>0</v>
      </c>
      <c r="N172" s="9"/>
      <c r="O172" s="8">
        <v>0</v>
      </c>
      <c r="P172" s="9"/>
      <c r="Q172" s="8">
        <v>0</v>
      </c>
      <c r="R172" s="9"/>
      <c r="S172" s="8">
        <v>0</v>
      </c>
      <c r="T172" s="9"/>
      <c r="U172" s="8">
        <v>0</v>
      </c>
      <c r="V172" s="9"/>
      <c r="W172" s="33">
        <v>0</v>
      </c>
      <c r="X172" s="9"/>
      <c r="Y172" s="30">
        <v>0</v>
      </c>
      <c r="Z172" s="9"/>
      <c r="AA172" s="30">
        <v>0</v>
      </c>
      <c r="AB172" s="9"/>
      <c r="AC172" s="30">
        <v>0</v>
      </c>
      <c r="AD172" s="9"/>
      <c r="AE172" s="30">
        <v>0</v>
      </c>
      <c r="AF172" s="9"/>
      <c r="AG172" s="19">
        <v>0</v>
      </c>
      <c r="AI172" s="32">
        <v>0</v>
      </c>
      <c r="AK172" s="7" t="str">
        <f t="shared" si="2"/>
        <v>No</v>
      </c>
    </row>
    <row r="173" spans="1:37">
      <c r="A173" s="7" t="s">
        <v>336</v>
      </c>
      <c r="B173" s="7" t="s">
        <v>337</v>
      </c>
      <c r="C173" s="37" t="s">
        <v>26</v>
      </c>
      <c r="D173" s="296">
        <v>4040</v>
      </c>
      <c r="E173" s="297">
        <v>40040</v>
      </c>
      <c r="F173" s="27" t="s">
        <v>142</v>
      </c>
      <c r="G173" s="27" t="s">
        <v>137</v>
      </c>
      <c r="H173" s="35">
        <v>1065219</v>
      </c>
      <c r="I173" s="35">
        <v>253</v>
      </c>
      <c r="J173" s="9" t="s">
        <v>27</v>
      </c>
      <c r="K173" s="9" t="s">
        <v>138</v>
      </c>
      <c r="L173" s="8">
        <v>5</v>
      </c>
      <c r="M173" s="8">
        <v>0</v>
      </c>
      <c r="N173" s="9"/>
      <c r="O173" s="8">
        <v>0</v>
      </c>
      <c r="P173" s="9"/>
      <c r="Q173" s="8">
        <v>0</v>
      </c>
      <c r="R173" s="9"/>
      <c r="S173" s="8">
        <v>0</v>
      </c>
      <c r="T173" s="9"/>
      <c r="U173" s="8">
        <v>0</v>
      </c>
      <c r="V173" s="9"/>
      <c r="W173" s="33">
        <v>0</v>
      </c>
      <c r="X173" s="9"/>
      <c r="Y173" s="30">
        <v>0</v>
      </c>
      <c r="Z173" s="9"/>
      <c r="AA173" s="30">
        <v>0</v>
      </c>
      <c r="AB173" s="9"/>
      <c r="AC173" s="30">
        <v>0</v>
      </c>
      <c r="AD173" s="9"/>
      <c r="AE173" s="30">
        <v>0</v>
      </c>
      <c r="AF173" s="9"/>
      <c r="AG173" s="19">
        <v>0</v>
      </c>
      <c r="AI173" s="32">
        <v>0</v>
      </c>
      <c r="AK173" s="7" t="str">
        <f t="shared" si="2"/>
        <v>No</v>
      </c>
    </row>
    <row r="174" spans="1:37">
      <c r="A174" s="7" t="s">
        <v>336</v>
      </c>
      <c r="B174" s="7" t="s">
        <v>337</v>
      </c>
      <c r="C174" s="37" t="s">
        <v>26</v>
      </c>
      <c r="D174" s="296">
        <v>4040</v>
      </c>
      <c r="E174" s="297">
        <v>40040</v>
      </c>
      <c r="F174" s="27" t="s">
        <v>142</v>
      </c>
      <c r="G174" s="27" t="s">
        <v>137</v>
      </c>
      <c r="H174" s="35">
        <v>1065219</v>
      </c>
      <c r="I174" s="35">
        <v>253</v>
      </c>
      <c r="J174" s="9" t="s">
        <v>6</v>
      </c>
      <c r="K174" s="9" t="s">
        <v>138</v>
      </c>
      <c r="L174" s="8">
        <v>153</v>
      </c>
      <c r="M174" s="8">
        <v>13884</v>
      </c>
      <c r="N174" s="9"/>
      <c r="O174" s="8">
        <v>0</v>
      </c>
      <c r="P174" s="9"/>
      <c r="Q174" s="8">
        <v>0</v>
      </c>
      <c r="R174" s="9"/>
      <c r="S174" s="8">
        <v>30096</v>
      </c>
      <c r="T174" s="9"/>
      <c r="U174" s="8">
        <v>0</v>
      </c>
      <c r="V174" s="9"/>
      <c r="W174" s="33">
        <v>43980</v>
      </c>
      <c r="X174" s="9"/>
      <c r="Y174" s="30">
        <v>18</v>
      </c>
      <c r="Z174" s="9"/>
      <c r="AA174" s="30">
        <v>0</v>
      </c>
      <c r="AB174" s="9"/>
      <c r="AC174" s="30">
        <v>0</v>
      </c>
      <c r="AD174" s="9"/>
      <c r="AE174" s="30">
        <v>32</v>
      </c>
      <c r="AF174" s="9"/>
      <c r="AG174" s="19">
        <v>0</v>
      </c>
      <c r="AI174" s="32">
        <v>50</v>
      </c>
      <c r="AK174" s="7" t="str">
        <f t="shared" si="2"/>
        <v>No</v>
      </c>
    </row>
    <row r="175" spans="1:37">
      <c r="A175" s="7" t="s">
        <v>415</v>
      </c>
      <c r="B175" s="7" t="s">
        <v>416</v>
      </c>
      <c r="C175" s="37" t="s">
        <v>12</v>
      </c>
      <c r="D175" s="296">
        <v>9029</v>
      </c>
      <c r="E175" s="297">
        <v>90029</v>
      </c>
      <c r="F175" s="27" t="s">
        <v>142</v>
      </c>
      <c r="G175" s="27" t="s">
        <v>137</v>
      </c>
      <c r="H175" s="35">
        <v>1932666</v>
      </c>
      <c r="I175" s="35">
        <v>250</v>
      </c>
      <c r="J175" s="9" t="s">
        <v>6</v>
      </c>
      <c r="K175" s="9" t="s">
        <v>138</v>
      </c>
      <c r="L175" s="8">
        <v>147</v>
      </c>
      <c r="M175" s="8">
        <v>31253</v>
      </c>
      <c r="N175" s="9"/>
      <c r="O175" s="8">
        <v>0</v>
      </c>
      <c r="P175" s="9"/>
      <c r="Q175" s="8">
        <v>0</v>
      </c>
      <c r="R175" s="9"/>
      <c r="S175" s="8">
        <v>2944</v>
      </c>
      <c r="T175" s="9"/>
      <c r="U175" s="8">
        <v>0</v>
      </c>
      <c r="V175" s="9"/>
      <c r="W175" s="33">
        <v>34197</v>
      </c>
      <c r="X175" s="9"/>
      <c r="Y175" s="30">
        <v>29</v>
      </c>
      <c r="Z175" s="9"/>
      <c r="AA175" s="30">
        <v>0</v>
      </c>
      <c r="AB175" s="9"/>
      <c r="AC175" s="30">
        <v>0</v>
      </c>
      <c r="AD175" s="9"/>
      <c r="AE175" s="30">
        <v>3</v>
      </c>
      <c r="AF175" s="9"/>
      <c r="AG175" s="19">
        <v>0</v>
      </c>
      <c r="AI175" s="32">
        <v>32</v>
      </c>
      <c r="AK175" s="7" t="str">
        <f t="shared" si="2"/>
        <v>No</v>
      </c>
    </row>
    <row r="176" spans="1:37">
      <c r="A176" s="7" t="s">
        <v>977</v>
      </c>
      <c r="B176" s="7" t="s">
        <v>554</v>
      </c>
      <c r="C176" s="37" t="s">
        <v>61</v>
      </c>
      <c r="D176" s="296">
        <v>3027</v>
      </c>
      <c r="E176" s="297">
        <v>30027</v>
      </c>
      <c r="F176" s="27" t="s">
        <v>142</v>
      </c>
      <c r="G176" s="27" t="s">
        <v>137</v>
      </c>
      <c r="H176" s="35">
        <v>232045</v>
      </c>
      <c r="I176" s="35">
        <v>248</v>
      </c>
      <c r="J176" s="9" t="s">
        <v>13</v>
      </c>
      <c r="K176" s="9" t="s">
        <v>138</v>
      </c>
      <c r="L176" s="8">
        <v>8</v>
      </c>
      <c r="M176" s="8">
        <v>19800</v>
      </c>
      <c r="N176" s="9"/>
      <c r="O176" s="8">
        <v>0</v>
      </c>
      <c r="P176" s="9"/>
      <c r="Q176" s="8">
        <v>55</v>
      </c>
      <c r="R176" s="9"/>
      <c r="S176" s="8">
        <v>182</v>
      </c>
      <c r="T176" s="9"/>
      <c r="U176" s="8">
        <v>0</v>
      </c>
      <c r="V176" s="9"/>
      <c r="W176" s="33">
        <v>20037</v>
      </c>
      <c r="X176" s="9"/>
      <c r="Y176" s="30">
        <v>9.49</v>
      </c>
      <c r="Z176" s="9"/>
      <c r="AA176" s="30">
        <v>0</v>
      </c>
      <c r="AB176" s="9"/>
      <c r="AC176" s="30">
        <v>0.05</v>
      </c>
      <c r="AD176" s="9"/>
      <c r="AE176" s="30">
        <v>0.21</v>
      </c>
      <c r="AF176" s="9"/>
      <c r="AG176" s="19">
        <v>0</v>
      </c>
      <c r="AI176" s="32">
        <v>9.75</v>
      </c>
      <c r="AK176" s="7" t="str">
        <f t="shared" si="2"/>
        <v>No</v>
      </c>
    </row>
    <row r="177" spans="1:37">
      <c r="A177" s="7" t="s">
        <v>977</v>
      </c>
      <c r="B177" s="7" t="s">
        <v>554</v>
      </c>
      <c r="C177" s="37" t="s">
        <v>61</v>
      </c>
      <c r="D177" s="296">
        <v>3027</v>
      </c>
      <c r="E177" s="297">
        <v>30027</v>
      </c>
      <c r="F177" s="27" t="s">
        <v>142</v>
      </c>
      <c r="G177" s="27" t="s">
        <v>137</v>
      </c>
      <c r="H177" s="35">
        <v>232045</v>
      </c>
      <c r="I177" s="35">
        <v>248</v>
      </c>
      <c r="J177" s="9" t="s">
        <v>6</v>
      </c>
      <c r="K177" s="9" t="s">
        <v>138</v>
      </c>
      <c r="L177" s="8">
        <v>33</v>
      </c>
      <c r="M177" s="8">
        <v>11360</v>
      </c>
      <c r="N177" s="9"/>
      <c r="O177" s="8">
        <v>0</v>
      </c>
      <c r="P177" s="9"/>
      <c r="Q177" s="8">
        <v>604</v>
      </c>
      <c r="R177" s="9"/>
      <c r="S177" s="8">
        <v>1983</v>
      </c>
      <c r="T177" s="9"/>
      <c r="U177" s="8">
        <v>0</v>
      </c>
      <c r="V177" s="9"/>
      <c r="W177" s="33">
        <v>13947</v>
      </c>
      <c r="X177" s="9"/>
      <c r="Y177" s="30">
        <v>11.73</v>
      </c>
      <c r="Z177" s="9"/>
      <c r="AA177" s="30">
        <v>0</v>
      </c>
      <c r="AB177" s="9"/>
      <c r="AC177" s="30">
        <v>0.56999999999999995</v>
      </c>
      <c r="AD177" s="9"/>
      <c r="AE177" s="30">
        <v>2.2999999999999998</v>
      </c>
      <c r="AF177" s="9"/>
      <c r="AG177" s="19">
        <v>0</v>
      </c>
      <c r="AI177" s="32">
        <v>14.6</v>
      </c>
      <c r="AK177" s="7" t="str">
        <f t="shared" si="2"/>
        <v>No</v>
      </c>
    </row>
    <row r="178" spans="1:37">
      <c r="A178" s="7" t="s">
        <v>977</v>
      </c>
      <c r="B178" s="7" t="s">
        <v>554</v>
      </c>
      <c r="C178" s="37" t="s">
        <v>61</v>
      </c>
      <c r="D178" s="296">
        <v>3027</v>
      </c>
      <c r="E178" s="297">
        <v>30027</v>
      </c>
      <c r="F178" s="27" t="s">
        <v>142</v>
      </c>
      <c r="G178" s="27" t="s">
        <v>137</v>
      </c>
      <c r="H178" s="35">
        <v>232045</v>
      </c>
      <c r="I178" s="35">
        <v>248</v>
      </c>
      <c r="J178" s="9" t="s">
        <v>9</v>
      </c>
      <c r="K178" s="9" t="s">
        <v>138</v>
      </c>
      <c r="L178" s="8">
        <v>168</v>
      </c>
      <c r="M178" s="8">
        <v>270924</v>
      </c>
      <c r="N178" s="9"/>
      <c r="O178" s="8">
        <v>0</v>
      </c>
      <c r="P178" s="9"/>
      <c r="Q178" s="8">
        <v>292</v>
      </c>
      <c r="R178" s="9"/>
      <c r="S178" s="8">
        <v>1285</v>
      </c>
      <c r="T178" s="9"/>
      <c r="U178" s="8">
        <v>0</v>
      </c>
      <c r="V178" s="9"/>
      <c r="W178" s="33">
        <v>272501</v>
      </c>
      <c r="X178" s="9"/>
      <c r="Y178" s="30">
        <v>186.78</v>
      </c>
      <c r="Z178" s="9"/>
      <c r="AA178" s="30">
        <v>0</v>
      </c>
      <c r="AB178" s="9"/>
      <c r="AC178" s="30">
        <v>0.37</v>
      </c>
      <c r="AD178" s="9"/>
      <c r="AE178" s="30">
        <v>1.49</v>
      </c>
      <c r="AF178" s="9"/>
      <c r="AG178" s="19">
        <v>0</v>
      </c>
      <c r="AI178" s="32">
        <v>188.64</v>
      </c>
      <c r="AK178" s="7" t="str">
        <f t="shared" si="2"/>
        <v>No</v>
      </c>
    </row>
    <row r="179" spans="1:37">
      <c r="A179" s="7" t="s">
        <v>978</v>
      </c>
      <c r="B179" s="7" t="s">
        <v>175</v>
      </c>
      <c r="C179" s="37" t="s">
        <v>54</v>
      </c>
      <c r="D179" s="296">
        <v>2113</v>
      </c>
      <c r="E179" s="297">
        <v>20113</v>
      </c>
      <c r="F179" s="27" t="s">
        <v>142</v>
      </c>
      <c r="G179" s="27" t="s">
        <v>137</v>
      </c>
      <c r="H179" s="35">
        <v>720572</v>
      </c>
      <c r="I179" s="35">
        <v>247</v>
      </c>
      <c r="J179" s="9" t="s">
        <v>9</v>
      </c>
      <c r="K179" s="9" t="s">
        <v>138</v>
      </c>
      <c r="L179" s="8">
        <v>50</v>
      </c>
      <c r="M179" s="8">
        <v>68528</v>
      </c>
      <c r="N179" s="9"/>
      <c r="O179" s="8">
        <v>1389</v>
      </c>
      <c r="P179" s="9"/>
      <c r="Q179" s="8">
        <v>0</v>
      </c>
      <c r="R179" s="9"/>
      <c r="S179" s="8">
        <v>0</v>
      </c>
      <c r="T179" s="9"/>
      <c r="U179" s="8">
        <v>0</v>
      </c>
      <c r="V179" s="9"/>
      <c r="W179" s="33">
        <v>69917</v>
      </c>
      <c r="X179" s="9"/>
      <c r="Y179" s="30">
        <v>39</v>
      </c>
      <c r="Z179" s="9"/>
      <c r="AA179" s="30">
        <v>1</v>
      </c>
      <c r="AB179" s="9"/>
      <c r="AC179" s="30">
        <v>0</v>
      </c>
      <c r="AD179" s="9"/>
      <c r="AE179" s="30">
        <v>0</v>
      </c>
      <c r="AF179" s="9"/>
      <c r="AG179" s="19">
        <v>0</v>
      </c>
      <c r="AI179" s="32">
        <v>40</v>
      </c>
      <c r="AK179" s="7" t="str">
        <f t="shared" si="2"/>
        <v>No</v>
      </c>
    </row>
    <row r="180" spans="1:37">
      <c r="A180" s="7" t="s">
        <v>978</v>
      </c>
      <c r="B180" s="7" t="s">
        <v>175</v>
      </c>
      <c r="C180" s="37" t="s">
        <v>54</v>
      </c>
      <c r="D180" s="296">
        <v>2113</v>
      </c>
      <c r="E180" s="297">
        <v>20113</v>
      </c>
      <c r="F180" s="27" t="s">
        <v>142</v>
      </c>
      <c r="G180" s="27" t="s">
        <v>137</v>
      </c>
      <c r="H180" s="35">
        <v>720572</v>
      </c>
      <c r="I180" s="35">
        <v>247</v>
      </c>
      <c r="J180" s="9" t="s">
        <v>6</v>
      </c>
      <c r="K180" s="9" t="s">
        <v>138</v>
      </c>
      <c r="L180" s="8">
        <v>193</v>
      </c>
      <c r="M180" s="8">
        <v>46806</v>
      </c>
      <c r="N180" s="9"/>
      <c r="O180" s="8">
        <v>0</v>
      </c>
      <c r="P180" s="9"/>
      <c r="Q180" s="8">
        <v>0</v>
      </c>
      <c r="R180" s="9"/>
      <c r="S180" s="8">
        <v>5486</v>
      </c>
      <c r="T180" s="9"/>
      <c r="U180" s="8">
        <v>0</v>
      </c>
      <c r="V180" s="9"/>
      <c r="W180" s="33">
        <v>52292</v>
      </c>
      <c r="X180" s="9"/>
      <c r="Y180" s="30">
        <v>37</v>
      </c>
      <c r="Z180" s="9"/>
      <c r="AA180" s="30">
        <v>0</v>
      </c>
      <c r="AB180" s="9"/>
      <c r="AC180" s="30">
        <v>0</v>
      </c>
      <c r="AD180" s="9"/>
      <c r="AE180" s="30">
        <v>4</v>
      </c>
      <c r="AF180" s="9"/>
      <c r="AG180" s="19">
        <v>0</v>
      </c>
      <c r="AI180" s="32">
        <v>41</v>
      </c>
      <c r="AK180" s="7" t="str">
        <f t="shared" si="2"/>
        <v>No</v>
      </c>
    </row>
    <row r="181" spans="1:37">
      <c r="A181" s="7" t="s">
        <v>979</v>
      </c>
      <c r="B181" s="7" t="s">
        <v>370</v>
      </c>
      <c r="C181" s="37" t="s">
        <v>39</v>
      </c>
      <c r="D181" s="296">
        <v>5032</v>
      </c>
      <c r="E181" s="297">
        <v>50032</v>
      </c>
      <c r="F181" s="27" t="s">
        <v>142</v>
      </c>
      <c r="G181" s="27" t="s">
        <v>137</v>
      </c>
      <c r="H181" s="35">
        <v>356218</v>
      </c>
      <c r="I181" s="35">
        <v>242</v>
      </c>
      <c r="J181" s="9" t="s">
        <v>6</v>
      </c>
      <c r="K181" s="9" t="s">
        <v>138</v>
      </c>
      <c r="L181" s="8">
        <v>99</v>
      </c>
      <c r="M181" s="8">
        <v>74087</v>
      </c>
      <c r="N181" s="9"/>
      <c r="O181" s="8">
        <v>3547</v>
      </c>
      <c r="P181" s="9"/>
      <c r="Q181" s="8">
        <v>0</v>
      </c>
      <c r="R181" s="9"/>
      <c r="S181" s="8">
        <v>2606</v>
      </c>
      <c r="T181" s="9"/>
      <c r="U181" s="8">
        <v>0</v>
      </c>
      <c r="V181" s="9"/>
      <c r="W181" s="33">
        <v>80240</v>
      </c>
      <c r="X181" s="9"/>
      <c r="Y181" s="30">
        <v>91</v>
      </c>
      <c r="Z181" s="9"/>
      <c r="AA181" s="30">
        <v>9.6999999999999993</v>
      </c>
      <c r="AB181" s="9"/>
      <c r="AC181" s="30">
        <v>0</v>
      </c>
      <c r="AD181" s="9"/>
      <c r="AE181" s="30">
        <v>3.23</v>
      </c>
      <c r="AF181" s="9"/>
      <c r="AG181" s="19">
        <v>0</v>
      </c>
      <c r="AI181" s="32">
        <v>103.93</v>
      </c>
      <c r="AK181" s="7" t="str">
        <f t="shared" si="2"/>
        <v>No</v>
      </c>
    </row>
    <row r="182" spans="1:37">
      <c r="A182" s="7" t="s">
        <v>351</v>
      </c>
      <c r="B182" s="7" t="s">
        <v>352</v>
      </c>
      <c r="C182" s="37" t="s">
        <v>60</v>
      </c>
      <c r="D182" s="296">
        <v>7</v>
      </c>
      <c r="E182" s="297">
        <v>7</v>
      </c>
      <c r="F182" s="27" t="s">
        <v>142</v>
      </c>
      <c r="G182" s="27" t="s">
        <v>137</v>
      </c>
      <c r="H182" s="35">
        <v>247421</v>
      </c>
      <c r="I182" s="35">
        <v>242</v>
      </c>
      <c r="J182" s="9" t="s">
        <v>6</v>
      </c>
      <c r="K182" s="9" t="s">
        <v>138</v>
      </c>
      <c r="L182" s="8">
        <v>74</v>
      </c>
      <c r="M182" s="8">
        <v>234</v>
      </c>
      <c r="N182" s="9"/>
      <c r="O182" s="8">
        <v>0</v>
      </c>
      <c r="P182" s="9"/>
      <c r="Q182" s="8">
        <v>1032</v>
      </c>
      <c r="R182" s="9"/>
      <c r="S182" s="8">
        <v>4356</v>
      </c>
      <c r="T182" s="9"/>
      <c r="U182" s="8">
        <v>78</v>
      </c>
      <c r="V182" s="9"/>
      <c r="W182" s="33">
        <v>5700</v>
      </c>
      <c r="X182" s="9"/>
      <c r="Y182" s="30">
        <v>0.8</v>
      </c>
      <c r="Z182" s="9"/>
      <c r="AA182" s="30">
        <v>0</v>
      </c>
      <c r="AB182" s="9"/>
      <c r="AC182" s="30">
        <v>0.8</v>
      </c>
      <c r="AD182" s="9"/>
      <c r="AE182" s="30">
        <v>3.86</v>
      </c>
      <c r="AF182" s="9"/>
      <c r="AG182" s="19">
        <v>0.13</v>
      </c>
      <c r="AI182" s="32">
        <v>5.59</v>
      </c>
      <c r="AK182" s="7" t="str">
        <f t="shared" si="2"/>
        <v>No</v>
      </c>
    </row>
    <row r="183" spans="1:37">
      <c r="A183" s="7" t="s">
        <v>979</v>
      </c>
      <c r="B183" s="7" t="s">
        <v>370</v>
      </c>
      <c r="C183" s="37" t="s">
        <v>39</v>
      </c>
      <c r="D183" s="296">
        <v>5032</v>
      </c>
      <c r="E183" s="297">
        <v>50032</v>
      </c>
      <c r="F183" s="27" t="s">
        <v>142</v>
      </c>
      <c r="G183" s="27" t="s">
        <v>137</v>
      </c>
      <c r="H183" s="35">
        <v>356218</v>
      </c>
      <c r="I183" s="35">
        <v>242</v>
      </c>
      <c r="J183" s="9" t="s">
        <v>9</v>
      </c>
      <c r="K183" s="9" t="s">
        <v>138</v>
      </c>
      <c r="L183" s="8">
        <v>141</v>
      </c>
      <c r="M183" s="8">
        <v>142927</v>
      </c>
      <c r="N183" s="9"/>
      <c r="O183" s="8">
        <v>3547</v>
      </c>
      <c r="P183" s="9"/>
      <c r="Q183" s="8">
        <v>0</v>
      </c>
      <c r="R183" s="9"/>
      <c r="S183" s="8">
        <v>3029</v>
      </c>
      <c r="T183" s="9"/>
      <c r="U183" s="8">
        <v>0</v>
      </c>
      <c r="V183" s="9"/>
      <c r="W183" s="33">
        <v>149503</v>
      </c>
      <c r="X183" s="9"/>
      <c r="Y183" s="30">
        <v>140</v>
      </c>
      <c r="Z183" s="9"/>
      <c r="AA183" s="30">
        <v>11.28</v>
      </c>
      <c r="AB183" s="9"/>
      <c r="AC183" s="30">
        <v>0</v>
      </c>
      <c r="AD183" s="9"/>
      <c r="AE183" s="30">
        <v>3.76</v>
      </c>
      <c r="AF183" s="9"/>
      <c r="AG183" s="19">
        <v>0</v>
      </c>
      <c r="AI183" s="32">
        <v>155.04</v>
      </c>
      <c r="AK183" s="7" t="str">
        <f t="shared" si="2"/>
        <v>No</v>
      </c>
    </row>
    <row r="184" spans="1:37">
      <c r="A184" s="7" t="s">
        <v>351</v>
      </c>
      <c r="B184" s="7" t="s">
        <v>352</v>
      </c>
      <c r="C184" s="37" t="s">
        <v>60</v>
      </c>
      <c r="D184" s="296">
        <v>7</v>
      </c>
      <c r="E184" s="297">
        <v>7</v>
      </c>
      <c r="F184" s="27" t="s">
        <v>142</v>
      </c>
      <c r="G184" s="27" t="s">
        <v>137</v>
      </c>
      <c r="H184" s="35">
        <v>247421</v>
      </c>
      <c r="I184" s="35">
        <v>242</v>
      </c>
      <c r="J184" s="9" t="s">
        <v>17</v>
      </c>
      <c r="K184" s="9" t="s">
        <v>138</v>
      </c>
      <c r="L184" s="8">
        <v>13</v>
      </c>
      <c r="M184" s="8">
        <v>59</v>
      </c>
      <c r="N184" s="9"/>
      <c r="O184" s="8">
        <v>0</v>
      </c>
      <c r="P184" s="9"/>
      <c r="Q184" s="8">
        <v>261</v>
      </c>
      <c r="R184" s="9"/>
      <c r="S184" s="8">
        <v>1099</v>
      </c>
      <c r="T184" s="9"/>
      <c r="U184" s="8">
        <v>20</v>
      </c>
      <c r="V184" s="9"/>
      <c r="W184" s="33">
        <v>1439</v>
      </c>
      <c r="X184" s="9"/>
      <c r="Y184" s="30">
        <v>0.2</v>
      </c>
      <c r="Z184" s="9"/>
      <c r="AA184" s="30">
        <v>0</v>
      </c>
      <c r="AB184" s="9"/>
      <c r="AC184" s="30">
        <v>0.2</v>
      </c>
      <c r="AD184" s="9"/>
      <c r="AE184" s="30">
        <v>0.98</v>
      </c>
      <c r="AF184" s="9"/>
      <c r="AG184" s="19">
        <v>0.03</v>
      </c>
      <c r="AI184" s="32">
        <v>1.41</v>
      </c>
      <c r="AK184" s="7" t="str">
        <f t="shared" si="2"/>
        <v>No</v>
      </c>
    </row>
    <row r="185" spans="1:37">
      <c r="A185" s="7" t="s">
        <v>259</v>
      </c>
      <c r="B185" s="7" t="s">
        <v>260</v>
      </c>
      <c r="C185" s="37" t="s">
        <v>22</v>
      </c>
      <c r="D185" s="296">
        <v>1048</v>
      </c>
      <c r="E185" s="297">
        <v>10048</v>
      </c>
      <c r="F185" s="27" t="s">
        <v>136</v>
      </c>
      <c r="G185" s="27" t="s">
        <v>137</v>
      </c>
      <c r="H185" s="35">
        <v>924859</v>
      </c>
      <c r="I185" s="35">
        <v>236</v>
      </c>
      <c r="J185" s="9" t="s">
        <v>17</v>
      </c>
      <c r="K185" s="9" t="s">
        <v>138</v>
      </c>
      <c r="L185" s="8">
        <v>9</v>
      </c>
      <c r="M185" s="8">
        <v>725</v>
      </c>
      <c r="N185" s="9"/>
      <c r="O185" s="8">
        <v>0</v>
      </c>
      <c r="P185" s="9"/>
      <c r="Q185" s="8">
        <v>0</v>
      </c>
      <c r="R185" s="9"/>
      <c r="S185" s="8">
        <v>366</v>
      </c>
      <c r="T185" s="9"/>
      <c r="U185" s="8">
        <v>0</v>
      </c>
      <c r="V185" s="9"/>
      <c r="W185" s="33">
        <v>1091</v>
      </c>
      <c r="X185" s="9"/>
      <c r="Y185" s="30">
        <v>1</v>
      </c>
      <c r="Z185" s="9"/>
      <c r="AA185" s="30">
        <v>0</v>
      </c>
      <c r="AB185" s="9"/>
      <c r="AC185" s="30">
        <v>0</v>
      </c>
      <c r="AD185" s="9"/>
      <c r="AE185" s="30">
        <v>1</v>
      </c>
      <c r="AF185" s="9"/>
      <c r="AG185" s="19">
        <v>0</v>
      </c>
      <c r="AI185" s="32">
        <v>2</v>
      </c>
      <c r="AK185" s="7" t="str">
        <f t="shared" si="2"/>
        <v>No</v>
      </c>
    </row>
    <row r="186" spans="1:37">
      <c r="A186" s="7" t="s">
        <v>259</v>
      </c>
      <c r="B186" s="7" t="s">
        <v>260</v>
      </c>
      <c r="C186" s="37" t="s">
        <v>22</v>
      </c>
      <c r="D186" s="296">
        <v>1048</v>
      </c>
      <c r="E186" s="297">
        <v>10048</v>
      </c>
      <c r="F186" s="27" t="s">
        <v>136</v>
      </c>
      <c r="G186" s="27" t="s">
        <v>137</v>
      </c>
      <c r="H186" s="35">
        <v>924859</v>
      </c>
      <c r="I186" s="35">
        <v>236</v>
      </c>
      <c r="J186" s="9" t="s">
        <v>6</v>
      </c>
      <c r="K186" s="9" t="s">
        <v>138</v>
      </c>
      <c r="L186" s="8">
        <v>227</v>
      </c>
      <c r="M186" s="8">
        <v>9510</v>
      </c>
      <c r="N186" s="9"/>
      <c r="O186" s="8">
        <v>0</v>
      </c>
      <c r="P186" s="9"/>
      <c r="Q186" s="8">
        <v>0</v>
      </c>
      <c r="R186" s="9"/>
      <c r="S186" s="8">
        <v>4803</v>
      </c>
      <c r="T186" s="9"/>
      <c r="U186" s="8">
        <v>0</v>
      </c>
      <c r="V186" s="9"/>
      <c r="W186" s="33">
        <v>14313</v>
      </c>
      <c r="X186" s="9"/>
      <c r="Y186" s="30">
        <v>13</v>
      </c>
      <c r="Z186" s="9"/>
      <c r="AA186" s="30">
        <v>0</v>
      </c>
      <c r="AB186" s="9"/>
      <c r="AC186" s="30">
        <v>0</v>
      </c>
      <c r="AD186" s="9"/>
      <c r="AE186" s="30">
        <v>11</v>
      </c>
      <c r="AF186" s="9"/>
      <c r="AG186" s="19">
        <v>0</v>
      </c>
      <c r="AI186" s="32">
        <v>24</v>
      </c>
      <c r="AK186" s="7" t="str">
        <f t="shared" si="2"/>
        <v>No</v>
      </c>
    </row>
    <row r="187" spans="1:37">
      <c r="A187" s="7" t="s">
        <v>278</v>
      </c>
      <c r="B187" s="7" t="s">
        <v>279</v>
      </c>
      <c r="C187" s="37" t="s">
        <v>29</v>
      </c>
      <c r="D187" s="296">
        <v>7010</v>
      </c>
      <c r="E187" s="297">
        <v>70010</v>
      </c>
      <c r="F187" s="27" t="s">
        <v>142</v>
      </c>
      <c r="G187" s="27" t="s">
        <v>137</v>
      </c>
      <c r="H187" s="35">
        <v>450070</v>
      </c>
      <c r="I187" s="35">
        <v>233</v>
      </c>
      <c r="J187" s="9" t="s">
        <v>9</v>
      </c>
      <c r="K187" s="9" t="s">
        <v>138</v>
      </c>
      <c r="L187" s="8">
        <v>21</v>
      </c>
      <c r="M187" s="8">
        <v>24965</v>
      </c>
      <c r="N187" s="9"/>
      <c r="O187" s="8">
        <v>0</v>
      </c>
      <c r="P187" s="9"/>
      <c r="Q187" s="8">
        <v>397</v>
      </c>
      <c r="R187" s="9"/>
      <c r="S187" s="8">
        <v>995</v>
      </c>
      <c r="T187" s="9"/>
      <c r="U187" s="8">
        <v>0</v>
      </c>
      <c r="V187" s="9"/>
      <c r="W187" s="33">
        <v>26357</v>
      </c>
      <c r="X187" s="9"/>
      <c r="Y187" s="30">
        <v>16</v>
      </c>
      <c r="Z187" s="9"/>
      <c r="AA187" s="30">
        <v>0</v>
      </c>
      <c r="AB187" s="9"/>
      <c r="AC187" s="30">
        <v>1.17</v>
      </c>
      <c r="AD187" s="9"/>
      <c r="AE187" s="30">
        <v>1</v>
      </c>
      <c r="AF187" s="9"/>
      <c r="AG187" s="19">
        <v>0</v>
      </c>
      <c r="AI187" s="32">
        <v>18.170000000000002</v>
      </c>
      <c r="AK187" s="7" t="str">
        <f t="shared" si="2"/>
        <v>No</v>
      </c>
    </row>
    <row r="188" spans="1:37">
      <c r="A188" s="7" t="s">
        <v>278</v>
      </c>
      <c r="B188" s="7" t="s">
        <v>279</v>
      </c>
      <c r="C188" s="37" t="s">
        <v>29</v>
      </c>
      <c r="D188" s="296">
        <v>7010</v>
      </c>
      <c r="E188" s="297">
        <v>70010</v>
      </c>
      <c r="F188" s="27" t="s">
        <v>142</v>
      </c>
      <c r="G188" s="27" t="s">
        <v>137</v>
      </c>
      <c r="H188" s="35">
        <v>450070</v>
      </c>
      <c r="I188" s="35">
        <v>233</v>
      </c>
      <c r="J188" s="9" t="s">
        <v>6</v>
      </c>
      <c r="K188" s="9" t="s">
        <v>138</v>
      </c>
      <c r="L188" s="8">
        <v>110</v>
      </c>
      <c r="M188" s="8">
        <v>32379</v>
      </c>
      <c r="N188" s="9"/>
      <c r="O188" s="8">
        <v>1371</v>
      </c>
      <c r="P188" s="9"/>
      <c r="Q188" s="8">
        <v>1994</v>
      </c>
      <c r="R188" s="9"/>
      <c r="S188" s="8">
        <v>7575</v>
      </c>
      <c r="T188" s="9"/>
      <c r="U188" s="8">
        <v>0</v>
      </c>
      <c r="V188" s="9"/>
      <c r="W188" s="33">
        <v>43319</v>
      </c>
      <c r="X188" s="9"/>
      <c r="Y188" s="30">
        <v>31</v>
      </c>
      <c r="Z188" s="9"/>
      <c r="AA188" s="30">
        <v>1</v>
      </c>
      <c r="AB188" s="9"/>
      <c r="AC188" s="30">
        <v>5.87</v>
      </c>
      <c r="AD188" s="9"/>
      <c r="AE188" s="30">
        <v>8.0299999999999994</v>
      </c>
      <c r="AF188" s="9"/>
      <c r="AG188" s="19">
        <v>0</v>
      </c>
      <c r="AI188" s="32">
        <v>45.9</v>
      </c>
      <c r="AK188" s="7" t="str">
        <f t="shared" si="2"/>
        <v>No</v>
      </c>
    </row>
    <row r="189" spans="1:37">
      <c r="A189" s="7" t="s">
        <v>278</v>
      </c>
      <c r="B189" s="7" t="s">
        <v>279</v>
      </c>
      <c r="C189" s="37" t="s">
        <v>29</v>
      </c>
      <c r="D189" s="296">
        <v>7010</v>
      </c>
      <c r="E189" s="297">
        <v>70010</v>
      </c>
      <c r="F189" s="27" t="s">
        <v>142</v>
      </c>
      <c r="G189" s="27" t="s">
        <v>137</v>
      </c>
      <c r="H189" s="35">
        <v>450070</v>
      </c>
      <c r="I189" s="35">
        <v>233</v>
      </c>
      <c r="J189" s="9" t="s">
        <v>7</v>
      </c>
      <c r="K189" s="9" t="s">
        <v>138</v>
      </c>
      <c r="L189" s="8">
        <v>100</v>
      </c>
      <c r="M189" s="8">
        <v>0</v>
      </c>
      <c r="N189" s="9"/>
      <c r="O189" s="8">
        <v>0</v>
      </c>
      <c r="P189" s="9"/>
      <c r="Q189" s="8">
        <v>317</v>
      </c>
      <c r="R189" s="9"/>
      <c r="S189" s="8">
        <v>955</v>
      </c>
      <c r="T189" s="9"/>
      <c r="U189" s="8">
        <v>0</v>
      </c>
      <c r="V189" s="9"/>
      <c r="W189" s="33">
        <v>1272</v>
      </c>
      <c r="X189" s="9"/>
      <c r="Y189" s="30">
        <v>0</v>
      </c>
      <c r="Z189" s="9"/>
      <c r="AA189" s="30">
        <v>0</v>
      </c>
      <c r="AB189" s="9"/>
      <c r="AC189" s="30">
        <v>0.96</v>
      </c>
      <c r="AD189" s="9"/>
      <c r="AE189" s="30">
        <v>0.96</v>
      </c>
      <c r="AF189" s="9"/>
      <c r="AG189" s="19">
        <v>0</v>
      </c>
      <c r="AI189" s="32">
        <v>1.92</v>
      </c>
      <c r="AK189" s="7" t="str">
        <f t="shared" si="2"/>
        <v>No</v>
      </c>
    </row>
    <row r="190" spans="1:37">
      <c r="A190" s="7" t="s">
        <v>457</v>
      </c>
      <c r="B190" s="7" t="s">
        <v>458</v>
      </c>
      <c r="C190" s="37" t="s">
        <v>12</v>
      </c>
      <c r="D190" s="296">
        <v>9019</v>
      </c>
      <c r="E190" s="297">
        <v>90019</v>
      </c>
      <c r="F190" s="27" t="s">
        <v>142</v>
      </c>
      <c r="G190" s="27" t="s">
        <v>137</v>
      </c>
      <c r="H190" s="35">
        <v>1723634</v>
      </c>
      <c r="I190" s="35">
        <v>232</v>
      </c>
      <c r="J190" s="9" t="s">
        <v>9</v>
      </c>
      <c r="K190" s="9" t="s">
        <v>138</v>
      </c>
      <c r="L190" s="8">
        <v>8</v>
      </c>
      <c r="M190" s="8">
        <v>0</v>
      </c>
      <c r="N190" s="9"/>
      <c r="O190" s="8">
        <v>0</v>
      </c>
      <c r="P190" s="9"/>
      <c r="Q190" s="8">
        <v>0</v>
      </c>
      <c r="R190" s="9"/>
      <c r="S190" s="8">
        <v>0</v>
      </c>
      <c r="T190" s="9"/>
      <c r="U190" s="8">
        <v>0</v>
      </c>
      <c r="V190" s="9"/>
      <c r="W190" s="33">
        <v>0</v>
      </c>
      <c r="X190" s="9"/>
      <c r="Y190" s="30">
        <v>0</v>
      </c>
      <c r="Z190" s="9"/>
      <c r="AA190" s="30">
        <v>0</v>
      </c>
      <c r="AB190" s="9"/>
      <c r="AC190" s="30">
        <v>0</v>
      </c>
      <c r="AD190" s="9"/>
      <c r="AE190" s="30">
        <v>0</v>
      </c>
      <c r="AF190" s="9"/>
      <c r="AG190" s="19">
        <v>0</v>
      </c>
      <c r="AI190" s="32">
        <v>0</v>
      </c>
      <c r="AK190" s="7" t="str">
        <f t="shared" si="2"/>
        <v>No</v>
      </c>
    </row>
    <row r="191" spans="1:37">
      <c r="A191" s="7" t="s">
        <v>457</v>
      </c>
      <c r="B191" s="7" t="s">
        <v>458</v>
      </c>
      <c r="C191" s="37" t="s">
        <v>12</v>
      </c>
      <c r="D191" s="296">
        <v>9019</v>
      </c>
      <c r="E191" s="297">
        <v>90019</v>
      </c>
      <c r="F191" s="27" t="s">
        <v>142</v>
      </c>
      <c r="G191" s="27" t="s">
        <v>137</v>
      </c>
      <c r="H191" s="35">
        <v>1723634</v>
      </c>
      <c r="I191" s="35">
        <v>232</v>
      </c>
      <c r="J191" s="9" t="s">
        <v>16</v>
      </c>
      <c r="K191" s="9" t="s">
        <v>138</v>
      </c>
      <c r="L191" s="8">
        <v>69</v>
      </c>
      <c r="M191" s="8">
        <v>0</v>
      </c>
      <c r="N191" s="9"/>
      <c r="O191" s="8">
        <v>0</v>
      </c>
      <c r="P191" s="9"/>
      <c r="Q191" s="8">
        <v>0</v>
      </c>
      <c r="R191" s="9"/>
      <c r="S191" s="8">
        <v>0</v>
      </c>
      <c r="T191" s="9"/>
      <c r="U191" s="8">
        <v>0</v>
      </c>
      <c r="V191" s="9"/>
      <c r="W191" s="33">
        <v>0</v>
      </c>
      <c r="X191" s="9"/>
      <c r="Y191" s="30">
        <v>0</v>
      </c>
      <c r="Z191" s="9"/>
      <c r="AA191" s="30">
        <v>0</v>
      </c>
      <c r="AB191" s="9"/>
      <c r="AC191" s="30">
        <v>0</v>
      </c>
      <c r="AD191" s="9"/>
      <c r="AE191" s="30">
        <v>0</v>
      </c>
      <c r="AF191" s="9"/>
      <c r="AG191" s="19">
        <v>0</v>
      </c>
      <c r="AI191" s="32">
        <v>0</v>
      </c>
      <c r="AK191" s="7" t="str">
        <f t="shared" si="2"/>
        <v>No</v>
      </c>
    </row>
    <row r="192" spans="1:37">
      <c r="A192" s="7" t="s">
        <v>457</v>
      </c>
      <c r="B192" s="7" t="s">
        <v>458</v>
      </c>
      <c r="C192" s="37" t="s">
        <v>12</v>
      </c>
      <c r="D192" s="296">
        <v>9019</v>
      </c>
      <c r="E192" s="297">
        <v>90019</v>
      </c>
      <c r="F192" s="27" t="s">
        <v>142</v>
      </c>
      <c r="G192" s="27" t="s">
        <v>137</v>
      </c>
      <c r="H192" s="35">
        <v>1723634</v>
      </c>
      <c r="I192" s="35">
        <v>232</v>
      </c>
      <c r="J192" s="9" t="s">
        <v>6</v>
      </c>
      <c r="K192" s="9" t="s">
        <v>138</v>
      </c>
      <c r="L192" s="8">
        <v>155</v>
      </c>
      <c r="M192" s="8">
        <v>0</v>
      </c>
      <c r="N192" s="9"/>
      <c r="O192" s="8">
        <v>0</v>
      </c>
      <c r="P192" s="9"/>
      <c r="Q192" s="8">
        <v>0</v>
      </c>
      <c r="R192" s="9"/>
      <c r="S192" s="8">
        <v>0</v>
      </c>
      <c r="T192" s="9"/>
      <c r="U192" s="8">
        <v>0</v>
      </c>
      <c r="V192" s="9"/>
      <c r="W192" s="33">
        <v>0</v>
      </c>
      <c r="X192" s="9"/>
      <c r="Y192" s="30">
        <v>0</v>
      </c>
      <c r="Z192" s="9"/>
      <c r="AA192" s="30">
        <v>0</v>
      </c>
      <c r="AB192" s="9"/>
      <c r="AC192" s="30">
        <v>0</v>
      </c>
      <c r="AD192" s="9"/>
      <c r="AE192" s="30">
        <v>0</v>
      </c>
      <c r="AF192" s="9"/>
      <c r="AG192" s="19">
        <v>0</v>
      </c>
      <c r="AI192" s="32">
        <v>0</v>
      </c>
      <c r="AK192" s="7" t="str">
        <f t="shared" si="2"/>
        <v>No</v>
      </c>
    </row>
    <row r="193" spans="1:37">
      <c r="A193" s="7" t="s">
        <v>305</v>
      </c>
      <c r="B193" s="7" t="s">
        <v>306</v>
      </c>
      <c r="C193" s="37" t="s">
        <v>39</v>
      </c>
      <c r="D193" s="296">
        <v>5033</v>
      </c>
      <c r="E193" s="297">
        <v>50033</v>
      </c>
      <c r="F193" s="27" t="s">
        <v>142</v>
      </c>
      <c r="G193" s="27" t="s">
        <v>137</v>
      </c>
      <c r="H193" s="35">
        <v>569935</v>
      </c>
      <c r="I193" s="35">
        <v>229</v>
      </c>
      <c r="J193" s="9" t="s">
        <v>17</v>
      </c>
      <c r="K193" s="9" t="s">
        <v>138</v>
      </c>
      <c r="L193" s="8">
        <v>8</v>
      </c>
      <c r="M193" s="8">
        <v>607</v>
      </c>
      <c r="N193" s="9"/>
      <c r="O193" s="8">
        <v>0</v>
      </c>
      <c r="P193" s="9"/>
      <c r="Q193" s="8">
        <v>0</v>
      </c>
      <c r="R193" s="9"/>
      <c r="S193" s="8">
        <v>0</v>
      </c>
      <c r="T193" s="9"/>
      <c r="U193" s="8">
        <v>0</v>
      </c>
      <c r="V193" s="9"/>
      <c r="W193" s="33">
        <v>607</v>
      </c>
      <c r="X193" s="9"/>
      <c r="Y193" s="30">
        <v>0.2</v>
      </c>
      <c r="Z193" s="9"/>
      <c r="AA193" s="30">
        <v>0</v>
      </c>
      <c r="AB193" s="9"/>
      <c r="AC193" s="30">
        <v>0</v>
      </c>
      <c r="AD193" s="9"/>
      <c r="AE193" s="30">
        <v>0</v>
      </c>
      <c r="AF193" s="9"/>
      <c r="AG193" s="19">
        <v>0</v>
      </c>
      <c r="AI193" s="32">
        <v>0.2</v>
      </c>
      <c r="AK193" s="7" t="str">
        <f t="shared" si="2"/>
        <v>No</v>
      </c>
    </row>
    <row r="194" spans="1:37">
      <c r="A194" s="7" t="s">
        <v>305</v>
      </c>
      <c r="B194" s="7" t="s">
        <v>306</v>
      </c>
      <c r="C194" s="37" t="s">
        <v>39</v>
      </c>
      <c r="D194" s="296">
        <v>5033</v>
      </c>
      <c r="E194" s="297">
        <v>50033</v>
      </c>
      <c r="F194" s="27" t="s">
        <v>142</v>
      </c>
      <c r="G194" s="27" t="s">
        <v>137</v>
      </c>
      <c r="H194" s="35">
        <v>569935</v>
      </c>
      <c r="I194" s="35">
        <v>229</v>
      </c>
      <c r="J194" s="9" t="s">
        <v>7</v>
      </c>
      <c r="K194" s="9" t="s">
        <v>138</v>
      </c>
      <c r="L194" s="8">
        <v>24</v>
      </c>
      <c r="M194" s="8">
        <v>0</v>
      </c>
      <c r="N194" s="9"/>
      <c r="O194" s="8">
        <v>0</v>
      </c>
      <c r="P194" s="9"/>
      <c r="Q194" s="8">
        <v>0</v>
      </c>
      <c r="R194" s="9"/>
      <c r="S194" s="8">
        <v>0</v>
      </c>
      <c r="T194" s="9"/>
      <c r="U194" s="8">
        <v>0</v>
      </c>
      <c r="V194" s="9"/>
      <c r="W194" s="33">
        <v>0</v>
      </c>
      <c r="X194" s="9"/>
      <c r="Y194" s="30">
        <v>0</v>
      </c>
      <c r="Z194" s="9"/>
      <c r="AA194" s="30">
        <v>0</v>
      </c>
      <c r="AB194" s="9"/>
      <c r="AC194" s="30">
        <v>0</v>
      </c>
      <c r="AD194" s="9"/>
      <c r="AE194" s="30">
        <v>0</v>
      </c>
      <c r="AF194" s="9"/>
      <c r="AG194" s="19">
        <v>0</v>
      </c>
      <c r="AI194" s="32">
        <v>0</v>
      </c>
      <c r="AK194" s="7" t="str">
        <f t="shared" ref="AK194:AK257" si="3">IF(AJ194&amp;AH194&amp;AF194&amp;AD194&amp;AB194&amp;Z194&amp;X194&amp;V194&amp;T194&amp;R194&amp;P194&amp;N194&lt;&gt;"","Yes","No")</f>
        <v>No</v>
      </c>
    </row>
    <row r="195" spans="1:37">
      <c r="A195" s="7" t="s">
        <v>305</v>
      </c>
      <c r="B195" s="7" t="s">
        <v>306</v>
      </c>
      <c r="C195" s="37" t="s">
        <v>39</v>
      </c>
      <c r="D195" s="296">
        <v>5033</v>
      </c>
      <c r="E195" s="297">
        <v>50033</v>
      </c>
      <c r="F195" s="27" t="s">
        <v>142</v>
      </c>
      <c r="G195" s="27" t="s">
        <v>137</v>
      </c>
      <c r="H195" s="35">
        <v>569935</v>
      </c>
      <c r="I195" s="35">
        <v>229</v>
      </c>
      <c r="J195" s="9" t="s">
        <v>6</v>
      </c>
      <c r="K195" s="9" t="s">
        <v>138</v>
      </c>
      <c r="L195" s="8">
        <v>123</v>
      </c>
      <c r="M195" s="8">
        <v>27545</v>
      </c>
      <c r="N195" s="9"/>
      <c r="O195" s="8">
        <v>0</v>
      </c>
      <c r="P195" s="9"/>
      <c r="Q195" s="8">
        <v>0</v>
      </c>
      <c r="R195" s="9"/>
      <c r="S195" s="8">
        <v>2296</v>
      </c>
      <c r="T195" s="9"/>
      <c r="U195" s="8">
        <v>0</v>
      </c>
      <c r="V195" s="9"/>
      <c r="W195" s="33">
        <v>29841</v>
      </c>
      <c r="X195" s="9"/>
      <c r="Y195" s="30">
        <v>10.8</v>
      </c>
      <c r="Z195" s="9"/>
      <c r="AA195" s="30">
        <v>0</v>
      </c>
      <c r="AB195" s="9"/>
      <c r="AC195" s="30">
        <v>0</v>
      </c>
      <c r="AD195" s="9"/>
      <c r="AE195" s="30">
        <v>2</v>
      </c>
      <c r="AF195" s="9"/>
      <c r="AG195" s="19">
        <v>0</v>
      </c>
      <c r="AI195" s="32">
        <v>12.8</v>
      </c>
      <c r="AK195" s="7" t="str">
        <f t="shared" si="3"/>
        <v>No</v>
      </c>
    </row>
    <row r="196" spans="1:37">
      <c r="A196" s="7" t="s">
        <v>49</v>
      </c>
      <c r="B196" s="7" t="s">
        <v>164</v>
      </c>
      <c r="C196" s="37" t="s">
        <v>48</v>
      </c>
      <c r="D196" s="296">
        <v>2122</v>
      </c>
      <c r="E196" s="297">
        <v>20122</v>
      </c>
      <c r="F196" s="27" t="s">
        <v>149</v>
      </c>
      <c r="G196" s="27" t="s">
        <v>137</v>
      </c>
      <c r="H196" s="35">
        <v>18351295</v>
      </c>
      <c r="I196" s="35">
        <v>225</v>
      </c>
      <c r="J196" s="9" t="s">
        <v>13</v>
      </c>
      <c r="K196" s="9" t="s">
        <v>138</v>
      </c>
      <c r="L196" s="8">
        <v>225</v>
      </c>
      <c r="M196" s="8">
        <v>13307</v>
      </c>
      <c r="N196" s="9"/>
      <c r="O196" s="8">
        <v>0</v>
      </c>
      <c r="P196" s="9"/>
      <c r="Q196" s="8">
        <v>0</v>
      </c>
      <c r="R196" s="9"/>
      <c r="S196" s="8">
        <v>0</v>
      </c>
      <c r="T196" s="9"/>
      <c r="U196" s="8">
        <v>0</v>
      </c>
      <c r="V196" s="9"/>
      <c r="W196" s="33">
        <v>13307</v>
      </c>
      <c r="X196" s="9"/>
      <c r="Y196" s="30">
        <v>10</v>
      </c>
      <c r="Z196" s="9"/>
      <c r="AA196" s="30">
        <v>0</v>
      </c>
      <c r="AB196" s="9"/>
      <c r="AC196" s="30">
        <v>0</v>
      </c>
      <c r="AD196" s="9"/>
      <c r="AE196" s="30">
        <v>0</v>
      </c>
      <c r="AF196" s="9"/>
      <c r="AG196" s="19">
        <v>0</v>
      </c>
      <c r="AI196" s="32">
        <v>10</v>
      </c>
      <c r="AK196" s="7" t="str">
        <f t="shared" si="3"/>
        <v>No</v>
      </c>
    </row>
    <row r="197" spans="1:37">
      <c r="A197" s="7" t="s">
        <v>980</v>
      </c>
      <c r="B197" s="7" t="s">
        <v>193</v>
      </c>
      <c r="C197" s="37" t="s">
        <v>54</v>
      </c>
      <c r="D197" s="296">
        <v>2018</v>
      </c>
      <c r="E197" s="297">
        <v>20018</v>
      </c>
      <c r="F197" s="27" t="s">
        <v>142</v>
      </c>
      <c r="G197" s="27" t="s">
        <v>137</v>
      </c>
      <c r="H197" s="35">
        <v>412317</v>
      </c>
      <c r="I197" s="35">
        <v>222</v>
      </c>
      <c r="J197" s="9" t="s">
        <v>9</v>
      </c>
      <c r="K197" s="9" t="s">
        <v>138</v>
      </c>
      <c r="L197" s="8">
        <v>29</v>
      </c>
      <c r="M197" s="8">
        <v>8088</v>
      </c>
      <c r="N197" s="9"/>
      <c r="O197" s="8">
        <v>308</v>
      </c>
      <c r="P197" s="9"/>
      <c r="Q197" s="8">
        <v>909</v>
      </c>
      <c r="R197" s="9"/>
      <c r="S197" s="8">
        <v>1042</v>
      </c>
      <c r="T197" s="9"/>
      <c r="U197" s="8">
        <v>0</v>
      </c>
      <c r="V197" s="9"/>
      <c r="W197" s="33">
        <v>10347</v>
      </c>
      <c r="X197" s="9"/>
      <c r="Y197" s="30">
        <v>11.7</v>
      </c>
      <c r="Z197" s="9"/>
      <c r="AA197" s="30">
        <v>1.5</v>
      </c>
      <c r="AB197" s="9"/>
      <c r="AC197" s="30">
        <v>1</v>
      </c>
      <c r="AD197" s="9"/>
      <c r="AE197" s="30">
        <v>1</v>
      </c>
      <c r="AF197" s="9"/>
      <c r="AG197" s="19">
        <v>0</v>
      </c>
      <c r="AI197" s="32">
        <v>15.2</v>
      </c>
      <c r="AK197" s="7" t="str">
        <f t="shared" si="3"/>
        <v>No</v>
      </c>
    </row>
    <row r="198" spans="1:37">
      <c r="A198" s="7" t="s">
        <v>980</v>
      </c>
      <c r="B198" s="7" t="s">
        <v>193</v>
      </c>
      <c r="C198" s="37" t="s">
        <v>54</v>
      </c>
      <c r="D198" s="296">
        <v>2018</v>
      </c>
      <c r="E198" s="297">
        <v>20018</v>
      </c>
      <c r="F198" s="27" t="s">
        <v>142</v>
      </c>
      <c r="G198" s="27" t="s">
        <v>137</v>
      </c>
      <c r="H198" s="35">
        <v>412317</v>
      </c>
      <c r="I198" s="35">
        <v>222</v>
      </c>
      <c r="J198" s="9" t="s">
        <v>6</v>
      </c>
      <c r="K198" s="9" t="s">
        <v>138</v>
      </c>
      <c r="L198" s="8">
        <v>162</v>
      </c>
      <c r="M198" s="8">
        <v>96606</v>
      </c>
      <c r="N198" s="9"/>
      <c r="O198" s="8">
        <v>4258</v>
      </c>
      <c r="P198" s="9"/>
      <c r="Q198" s="8">
        <v>3229</v>
      </c>
      <c r="R198" s="9"/>
      <c r="S198" s="8">
        <v>5375</v>
      </c>
      <c r="T198" s="9"/>
      <c r="U198" s="8">
        <v>0</v>
      </c>
      <c r="V198" s="9"/>
      <c r="W198" s="33">
        <v>109468</v>
      </c>
      <c r="X198" s="9"/>
      <c r="Y198" s="30">
        <v>118.45</v>
      </c>
      <c r="Z198" s="9"/>
      <c r="AA198" s="30">
        <v>5</v>
      </c>
      <c r="AB198" s="9"/>
      <c r="AC198" s="30">
        <v>3</v>
      </c>
      <c r="AD198" s="9"/>
      <c r="AE198" s="30">
        <v>7</v>
      </c>
      <c r="AF198" s="9"/>
      <c r="AG198" s="19">
        <v>0</v>
      </c>
      <c r="AI198" s="32">
        <v>133.44999999999999</v>
      </c>
      <c r="AK198" s="7" t="str">
        <f t="shared" si="3"/>
        <v>No</v>
      </c>
    </row>
    <row r="199" spans="1:37">
      <c r="A199" s="7" t="s">
        <v>981</v>
      </c>
      <c r="B199" s="7" t="s">
        <v>374</v>
      </c>
      <c r="C199" s="37" t="s">
        <v>57</v>
      </c>
      <c r="D199" s="296">
        <v>5010</v>
      </c>
      <c r="E199" s="297">
        <v>50010</v>
      </c>
      <c r="F199" s="27" t="s">
        <v>142</v>
      </c>
      <c r="G199" s="27" t="s">
        <v>137</v>
      </c>
      <c r="H199" s="35">
        <v>569499</v>
      </c>
      <c r="I199" s="35">
        <v>214</v>
      </c>
      <c r="J199" s="9" t="s">
        <v>9</v>
      </c>
      <c r="K199" s="9" t="s">
        <v>138</v>
      </c>
      <c r="L199" s="8">
        <v>74</v>
      </c>
      <c r="M199" s="8">
        <v>50854</v>
      </c>
      <c r="N199" s="9"/>
      <c r="O199" s="8">
        <v>0</v>
      </c>
      <c r="P199" s="9"/>
      <c r="Q199" s="8">
        <v>0</v>
      </c>
      <c r="R199" s="9"/>
      <c r="S199" s="8">
        <v>0</v>
      </c>
      <c r="T199" s="9"/>
      <c r="U199" s="8">
        <v>0</v>
      </c>
      <c r="V199" s="9"/>
      <c r="W199" s="33">
        <v>50854</v>
      </c>
      <c r="X199" s="9"/>
      <c r="Y199" s="30">
        <v>40.9</v>
      </c>
      <c r="Z199" s="9"/>
      <c r="AA199" s="30">
        <v>0</v>
      </c>
      <c r="AB199" s="9"/>
      <c r="AC199" s="30">
        <v>0</v>
      </c>
      <c r="AD199" s="9"/>
      <c r="AE199" s="30">
        <v>0</v>
      </c>
      <c r="AF199" s="9"/>
      <c r="AG199" s="19">
        <v>0</v>
      </c>
      <c r="AI199" s="32">
        <v>40.9</v>
      </c>
      <c r="AK199" s="7" t="str">
        <f t="shared" si="3"/>
        <v>No</v>
      </c>
    </row>
    <row r="200" spans="1:37">
      <c r="A200" s="7" t="s">
        <v>981</v>
      </c>
      <c r="B200" s="7" t="s">
        <v>374</v>
      </c>
      <c r="C200" s="37" t="s">
        <v>57</v>
      </c>
      <c r="D200" s="296">
        <v>5010</v>
      </c>
      <c r="E200" s="297">
        <v>50010</v>
      </c>
      <c r="F200" s="27" t="s">
        <v>142</v>
      </c>
      <c r="G200" s="27" t="s">
        <v>137</v>
      </c>
      <c r="H200" s="35">
        <v>569499</v>
      </c>
      <c r="I200" s="35">
        <v>214</v>
      </c>
      <c r="J200" s="9" t="s">
        <v>6</v>
      </c>
      <c r="K200" s="9" t="s">
        <v>138</v>
      </c>
      <c r="L200" s="8">
        <v>121</v>
      </c>
      <c r="M200" s="8">
        <v>5730</v>
      </c>
      <c r="N200" s="9"/>
      <c r="O200" s="8">
        <v>0</v>
      </c>
      <c r="P200" s="9"/>
      <c r="Q200" s="8">
        <v>0</v>
      </c>
      <c r="R200" s="9"/>
      <c r="S200" s="8">
        <v>0</v>
      </c>
      <c r="T200" s="9"/>
      <c r="U200" s="8">
        <v>0</v>
      </c>
      <c r="V200" s="9"/>
      <c r="W200" s="33">
        <v>5730</v>
      </c>
      <c r="X200" s="9"/>
      <c r="Y200" s="30">
        <v>5.0999999999999996</v>
      </c>
      <c r="Z200" s="9"/>
      <c r="AA200" s="30">
        <v>0</v>
      </c>
      <c r="AB200" s="9"/>
      <c r="AC200" s="30">
        <v>0</v>
      </c>
      <c r="AD200" s="9"/>
      <c r="AE200" s="30">
        <v>0</v>
      </c>
      <c r="AF200" s="9"/>
      <c r="AG200" s="19">
        <v>0</v>
      </c>
      <c r="AI200" s="32">
        <v>5.0999999999999996</v>
      </c>
      <c r="AK200" s="7" t="str">
        <f t="shared" si="3"/>
        <v>No</v>
      </c>
    </row>
    <row r="201" spans="1:37">
      <c r="A201" s="7" t="s">
        <v>330</v>
      </c>
      <c r="B201" s="7" t="s">
        <v>331</v>
      </c>
      <c r="C201" s="37" t="s">
        <v>32</v>
      </c>
      <c r="D201" s="296">
        <v>5050</v>
      </c>
      <c r="E201" s="297">
        <v>50050</v>
      </c>
      <c r="F201" s="27" t="s">
        <v>142</v>
      </c>
      <c r="G201" s="27" t="s">
        <v>137</v>
      </c>
      <c r="H201" s="35">
        <v>1487483</v>
      </c>
      <c r="I201" s="35">
        <v>211</v>
      </c>
      <c r="J201" s="9" t="s">
        <v>6</v>
      </c>
      <c r="K201" s="9" t="s">
        <v>138</v>
      </c>
      <c r="L201" s="8">
        <v>137</v>
      </c>
      <c r="M201" s="8">
        <v>2632</v>
      </c>
      <c r="N201" s="9"/>
      <c r="O201" s="8">
        <v>0</v>
      </c>
      <c r="P201" s="9"/>
      <c r="Q201" s="8">
        <v>0</v>
      </c>
      <c r="R201" s="9"/>
      <c r="S201" s="8">
        <v>2127</v>
      </c>
      <c r="T201" s="9"/>
      <c r="U201" s="8">
        <v>0</v>
      </c>
      <c r="V201" s="9"/>
      <c r="W201" s="33">
        <v>4759</v>
      </c>
      <c r="X201" s="9"/>
      <c r="Y201" s="30">
        <v>2</v>
      </c>
      <c r="Z201" s="9"/>
      <c r="AA201" s="30">
        <v>0</v>
      </c>
      <c r="AB201" s="9"/>
      <c r="AC201" s="30">
        <v>0</v>
      </c>
      <c r="AD201" s="9"/>
      <c r="AE201" s="30">
        <v>2</v>
      </c>
      <c r="AF201" s="9"/>
      <c r="AG201" s="19">
        <v>0</v>
      </c>
      <c r="AI201" s="32">
        <v>4</v>
      </c>
      <c r="AK201" s="7" t="str">
        <f t="shared" si="3"/>
        <v>No</v>
      </c>
    </row>
    <row r="202" spans="1:37">
      <c r="A202" s="7" t="s">
        <v>511</v>
      </c>
      <c r="B202" s="7" t="s">
        <v>512</v>
      </c>
      <c r="C202" s="37" t="s">
        <v>57</v>
      </c>
      <c r="D202" s="296">
        <v>5022</v>
      </c>
      <c r="E202" s="297">
        <v>50022</v>
      </c>
      <c r="F202" s="27" t="s">
        <v>142</v>
      </c>
      <c r="G202" s="27" t="s">
        <v>137</v>
      </c>
      <c r="H202" s="35">
        <v>507643</v>
      </c>
      <c r="I202" s="35">
        <v>207</v>
      </c>
      <c r="J202" s="9" t="s">
        <v>6</v>
      </c>
      <c r="K202" s="9" t="s">
        <v>138</v>
      </c>
      <c r="L202" s="8">
        <v>96</v>
      </c>
      <c r="M202" s="8">
        <v>19900</v>
      </c>
      <c r="N202" s="9"/>
      <c r="O202" s="8">
        <v>1512</v>
      </c>
      <c r="P202" s="9"/>
      <c r="Q202" s="8">
        <v>471</v>
      </c>
      <c r="R202" s="9"/>
      <c r="S202" s="8">
        <v>3193</v>
      </c>
      <c r="T202" s="9"/>
      <c r="U202" s="8">
        <v>0</v>
      </c>
      <c r="V202" s="9"/>
      <c r="W202" s="33">
        <v>25076</v>
      </c>
      <c r="X202" s="9"/>
      <c r="Y202" s="30">
        <v>31</v>
      </c>
      <c r="Z202" s="9"/>
      <c r="AA202" s="30">
        <v>1</v>
      </c>
      <c r="AB202" s="9"/>
      <c r="AC202" s="30">
        <v>1</v>
      </c>
      <c r="AD202" s="9"/>
      <c r="AE202" s="30">
        <v>4</v>
      </c>
      <c r="AF202" s="9"/>
      <c r="AG202" s="19">
        <v>0</v>
      </c>
      <c r="AI202" s="32">
        <v>37</v>
      </c>
      <c r="AK202" s="7" t="str">
        <f t="shared" si="3"/>
        <v>No</v>
      </c>
    </row>
    <row r="203" spans="1:37">
      <c r="A203" s="7" t="s">
        <v>511</v>
      </c>
      <c r="B203" s="7" t="s">
        <v>512</v>
      </c>
      <c r="C203" s="37" t="s">
        <v>57</v>
      </c>
      <c r="D203" s="296">
        <v>5022</v>
      </c>
      <c r="E203" s="297">
        <v>50022</v>
      </c>
      <c r="F203" s="27" t="s">
        <v>142</v>
      </c>
      <c r="G203" s="27" t="s">
        <v>137</v>
      </c>
      <c r="H203" s="35">
        <v>507643</v>
      </c>
      <c r="I203" s="35">
        <v>207</v>
      </c>
      <c r="J203" s="9" t="s">
        <v>9</v>
      </c>
      <c r="K203" s="9" t="s">
        <v>138</v>
      </c>
      <c r="L203" s="8">
        <v>57</v>
      </c>
      <c r="M203" s="8">
        <v>16190</v>
      </c>
      <c r="N203" s="9"/>
      <c r="O203" s="8">
        <v>0</v>
      </c>
      <c r="P203" s="9"/>
      <c r="Q203" s="8">
        <v>471</v>
      </c>
      <c r="R203" s="9"/>
      <c r="S203" s="8">
        <v>550</v>
      </c>
      <c r="T203" s="9"/>
      <c r="U203" s="8">
        <v>0</v>
      </c>
      <c r="V203" s="9"/>
      <c r="W203" s="33">
        <v>17211</v>
      </c>
      <c r="X203" s="9"/>
      <c r="Y203" s="30">
        <v>16.5</v>
      </c>
      <c r="Z203" s="9"/>
      <c r="AA203" s="30">
        <v>0</v>
      </c>
      <c r="AB203" s="9"/>
      <c r="AC203" s="30">
        <v>1</v>
      </c>
      <c r="AD203" s="9"/>
      <c r="AE203" s="30">
        <v>2</v>
      </c>
      <c r="AF203" s="9"/>
      <c r="AG203" s="19">
        <v>0</v>
      </c>
      <c r="AI203" s="32">
        <v>19.5</v>
      </c>
      <c r="AK203" s="7" t="str">
        <f t="shared" si="3"/>
        <v>No</v>
      </c>
    </row>
    <row r="204" spans="1:37">
      <c r="A204" s="7" t="s">
        <v>187</v>
      </c>
      <c r="B204" s="7" t="s">
        <v>188</v>
      </c>
      <c r="C204" s="37" t="s">
        <v>39</v>
      </c>
      <c r="D204" s="296">
        <v>5148</v>
      </c>
      <c r="E204" s="297">
        <v>50148</v>
      </c>
      <c r="F204" s="27" t="s">
        <v>142</v>
      </c>
      <c r="G204" s="27" t="s">
        <v>137</v>
      </c>
      <c r="H204" s="35">
        <v>87106</v>
      </c>
      <c r="I204" s="35">
        <v>203</v>
      </c>
      <c r="J204" s="9" t="s">
        <v>6</v>
      </c>
      <c r="K204" s="9" t="s">
        <v>138</v>
      </c>
      <c r="L204" s="8">
        <v>9</v>
      </c>
      <c r="M204" s="8">
        <v>23485</v>
      </c>
      <c r="N204" s="9"/>
      <c r="O204" s="8">
        <v>4510</v>
      </c>
      <c r="P204" s="9"/>
      <c r="Q204" s="8">
        <v>596</v>
      </c>
      <c r="R204" s="9"/>
      <c r="S204" s="8">
        <v>0</v>
      </c>
      <c r="T204" s="9"/>
      <c r="U204" s="8">
        <v>0</v>
      </c>
      <c r="V204" s="9"/>
      <c r="W204" s="33">
        <v>28591</v>
      </c>
      <c r="X204" s="9"/>
      <c r="Y204" s="30">
        <v>17.53</v>
      </c>
      <c r="Z204" s="9"/>
      <c r="AA204" s="30">
        <v>3.51</v>
      </c>
      <c r="AB204" s="9"/>
      <c r="AC204" s="30">
        <v>0.88</v>
      </c>
      <c r="AD204" s="9"/>
      <c r="AE204" s="30">
        <v>0</v>
      </c>
      <c r="AF204" s="9"/>
      <c r="AG204" s="19">
        <v>0</v>
      </c>
      <c r="AI204" s="32">
        <v>21.92</v>
      </c>
      <c r="AK204" s="7" t="str">
        <f t="shared" si="3"/>
        <v>No</v>
      </c>
    </row>
    <row r="205" spans="1:37">
      <c r="A205" s="7" t="s">
        <v>187</v>
      </c>
      <c r="B205" s="7" t="s">
        <v>188</v>
      </c>
      <c r="C205" s="37" t="s">
        <v>39</v>
      </c>
      <c r="D205" s="296">
        <v>5148</v>
      </c>
      <c r="E205" s="297">
        <v>50148</v>
      </c>
      <c r="F205" s="27" t="s">
        <v>142</v>
      </c>
      <c r="G205" s="27" t="s">
        <v>137</v>
      </c>
      <c r="H205" s="35">
        <v>87106</v>
      </c>
      <c r="I205" s="35">
        <v>203</v>
      </c>
      <c r="J205" s="9" t="s">
        <v>9</v>
      </c>
      <c r="K205" s="9" t="s">
        <v>138</v>
      </c>
      <c r="L205" s="8">
        <v>44</v>
      </c>
      <c r="M205" s="8">
        <v>54261</v>
      </c>
      <c r="N205" s="9"/>
      <c r="O205" s="8">
        <v>10420</v>
      </c>
      <c r="P205" s="9"/>
      <c r="Q205" s="8">
        <v>1377</v>
      </c>
      <c r="R205" s="9"/>
      <c r="S205" s="8">
        <v>0</v>
      </c>
      <c r="T205" s="9"/>
      <c r="U205" s="8">
        <v>0</v>
      </c>
      <c r="V205" s="9"/>
      <c r="W205" s="33">
        <v>66058</v>
      </c>
      <c r="X205" s="9"/>
      <c r="Y205" s="30">
        <v>40.51</v>
      </c>
      <c r="Z205" s="9"/>
      <c r="AA205" s="30">
        <v>8.1</v>
      </c>
      <c r="AB205" s="9"/>
      <c r="AC205" s="30">
        <v>2.0299999999999998</v>
      </c>
      <c r="AD205" s="9"/>
      <c r="AE205" s="30">
        <v>0</v>
      </c>
      <c r="AF205" s="9"/>
      <c r="AG205" s="19">
        <v>0</v>
      </c>
      <c r="AI205" s="32">
        <v>50.64</v>
      </c>
      <c r="AK205" s="7" t="str">
        <f t="shared" si="3"/>
        <v>No</v>
      </c>
    </row>
    <row r="206" spans="1:37">
      <c r="A206" s="7" t="s">
        <v>187</v>
      </c>
      <c r="B206" s="7" t="s">
        <v>188</v>
      </c>
      <c r="C206" s="37" t="s">
        <v>39</v>
      </c>
      <c r="D206" s="296">
        <v>5148</v>
      </c>
      <c r="E206" s="297">
        <v>50148</v>
      </c>
      <c r="F206" s="27" t="s">
        <v>142</v>
      </c>
      <c r="G206" s="27" t="s">
        <v>137</v>
      </c>
      <c r="H206" s="35">
        <v>87106</v>
      </c>
      <c r="I206" s="35">
        <v>203</v>
      </c>
      <c r="J206" s="9" t="s">
        <v>13</v>
      </c>
      <c r="K206" s="9" t="s">
        <v>138</v>
      </c>
      <c r="L206" s="8">
        <v>3</v>
      </c>
      <c r="M206" s="8">
        <v>2620</v>
      </c>
      <c r="N206" s="9"/>
      <c r="O206" s="8">
        <v>503</v>
      </c>
      <c r="P206" s="9"/>
      <c r="Q206" s="8">
        <v>66</v>
      </c>
      <c r="R206" s="9"/>
      <c r="S206" s="8">
        <v>0</v>
      </c>
      <c r="T206" s="9"/>
      <c r="U206" s="8">
        <v>0</v>
      </c>
      <c r="V206" s="9"/>
      <c r="W206" s="33">
        <v>3189</v>
      </c>
      <c r="X206" s="9"/>
      <c r="Y206" s="30">
        <v>1.96</v>
      </c>
      <c r="Z206" s="9"/>
      <c r="AA206" s="30">
        <v>0.39</v>
      </c>
      <c r="AB206" s="9"/>
      <c r="AC206" s="30">
        <v>0.1</v>
      </c>
      <c r="AD206" s="9"/>
      <c r="AE206" s="30">
        <v>0</v>
      </c>
      <c r="AF206" s="9"/>
      <c r="AG206" s="19">
        <v>0</v>
      </c>
      <c r="AI206" s="32">
        <v>2.4500000000000002</v>
      </c>
      <c r="AK206" s="7" t="str">
        <f t="shared" si="3"/>
        <v>No</v>
      </c>
    </row>
    <row r="207" spans="1:37">
      <c r="A207" s="7" t="s">
        <v>357</v>
      </c>
      <c r="B207" s="7" t="s">
        <v>243</v>
      </c>
      <c r="C207" s="37" t="s">
        <v>12</v>
      </c>
      <c r="D207" s="296">
        <v>9023</v>
      </c>
      <c r="E207" s="297">
        <v>90023</v>
      </c>
      <c r="F207" s="27" t="s">
        <v>317</v>
      </c>
      <c r="G207" s="27" t="s">
        <v>137</v>
      </c>
      <c r="H207" s="35">
        <v>12150996</v>
      </c>
      <c r="I207" s="35">
        <v>197</v>
      </c>
      <c r="J207" s="9" t="s">
        <v>6</v>
      </c>
      <c r="K207" s="9" t="s">
        <v>138</v>
      </c>
      <c r="L207" s="8">
        <v>187</v>
      </c>
      <c r="M207" s="8">
        <v>9793</v>
      </c>
      <c r="N207" s="9"/>
      <c r="O207" s="8">
        <v>3073</v>
      </c>
      <c r="P207" s="9"/>
      <c r="Q207" s="8">
        <v>0</v>
      </c>
      <c r="R207" s="9"/>
      <c r="S207" s="8">
        <v>11897</v>
      </c>
      <c r="T207" s="9"/>
      <c r="U207" s="8">
        <v>0</v>
      </c>
      <c r="V207" s="9"/>
      <c r="W207" s="33">
        <v>24763</v>
      </c>
      <c r="X207" s="9"/>
      <c r="Y207" s="30">
        <v>8</v>
      </c>
      <c r="Z207" s="9"/>
      <c r="AA207" s="30">
        <v>2</v>
      </c>
      <c r="AB207" s="9"/>
      <c r="AC207" s="30">
        <v>0</v>
      </c>
      <c r="AD207" s="9"/>
      <c r="AE207" s="30">
        <v>12</v>
      </c>
      <c r="AF207" s="9"/>
      <c r="AG207" s="19">
        <v>0</v>
      </c>
      <c r="AI207" s="32">
        <v>22</v>
      </c>
      <c r="AK207" s="7" t="str">
        <f t="shared" si="3"/>
        <v>No</v>
      </c>
    </row>
    <row r="208" spans="1:37">
      <c r="A208" s="7" t="s">
        <v>982</v>
      </c>
      <c r="B208" s="7" t="s">
        <v>499</v>
      </c>
      <c r="C208" s="37" t="s">
        <v>53</v>
      </c>
      <c r="D208" s="296">
        <v>6019</v>
      </c>
      <c r="E208" s="297">
        <v>60019</v>
      </c>
      <c r="F208" s="27" t="s">
        <v>140</v>
      </c>
      <c r="G208" s="27" t="s">
        <v>137</v>
      </c>
      <c r="H208" s="35">
        <v>741318</v>
      </c>
      <c r="I208" s="35">
        <v>193</v>
      </c>
      <c r="J208" s="9" t="s">
        <v>9</v>
      </c>
      <c r="K208" s="9" t="s">
        <v>138</v>
      </c>
      <c r="L208" s="8">
        <v>62</v>
      </c>
      <c r="M208" s="8">
        <v>0</v>
      </c>
      <c r="N208" s="9"/>
      <c r="O208" s="8">
        <v>0</v>
      </c>
      <c r="P208" s="9"/>
      <c r="Q208" s="8">
        <v>0</v>
      </c>
      <c r="R208" s="9"/>
      <c r="S208" s="8">
        <v>0</v>
      </c>
      <c r="T208" s="9"/>
      <c r="U208" s="8">
        <v>0</v>
      </c>
      <c r="V208" s="9"/>
      <c r="W208" s="33">
        <v>0</v>
      </c>
      <c r="X208" s="9"/>
      <c r="Y208" s="30">
        <v>0</v>
      </c>
      <c r="Z208" s="9"/>
      <c r="AA208" s="30">
        <v>0</v>
      </c>
      <c r="AB208" s="9"/>
      <c r="AC208" s="30">
        <v>0</v>
      </c>
      <c r="AD208" s="9"/>
      <c r="AE208" s="30">
        <v>0</v>
      </c>
      <c r="AF208" s="9"/>
      <c r="AG208" s="19">
        <v>0</v>
      </c>
      <c r="AI208" s="32">
        <v>0</v>
      </c>
      <c r="AK208" s="7" t="str">
        <f t="shared" si="3"/>
        <v>No</v>
      </c>
    </row>
    <row r="209" spans="1:37">
      <c r="A209" s="7" t="s">
        <v>983</v>
      </c>
      <c r="B209" s="7" t="s">
        <v>369</v>
      </c>
      <c r="C209" s="37" t="s">
        <v>68</v>
      </c>
      <c r="D209" s="296">
        <v>6006</v>
      </c>
      <c r="E209" s="297">
        <v>60006</v>
      </c>
      <c r="F209" s="27" t="s">
        <v>140</v>
      </c>
      <c r="G209" s="27" t="s">
        <v>137</v>
      </c>
      <c r="H209" s="35">
        <v>803086</v>
      </c>
      <c r="I209" s="35">
        <v>193</v>
      </c>
      <c r="J209" s="9" t="s">
        <v>6</v>
      </c>
      <c r="K209" s="9" t="s">
        <v>138</v>
      </c>
      <c r="L209" s="8">
        <v>135</v>
      </c>
      <c r="M209" s="8">
        <v>0</v>
      </c>
      <c r="N209" s="9"/>
      <c r="O209" s="8">
        <v>0</v>
      </c>
      <c r="P209" s="9"/>
      <c r="Q209" s="8">
        <v>0</v>
      </c>
      <c r="R209" s="9"/>
      <c r="S209" s="8">
        <v>0</v>
      </c>
      <c r="T209" s="9"/>
      <c r="U209" s="8">
        <v>0</v>
      </c>
      <c r="V209" s="9"/>
      <c r="W209" s="33">
        <v>0</v>
      </c>
      <c r="X209" s="9"/>
      <c r="Y209" s="30">
        <v>0</v>
      </c>
      <c r="Z209" s="9"/>
      <c r="AA209" s="30">
        <v>0</v>
      </c>
      <c r="AB209" s="9"/>
      <c r="AC209" s="30">
        <v>0</v>
      </c>
      <c r="AD209" s="9"/>
      <c r="AE209" s="30">
        <v>0</v>
      </c>
      <c r="AF209" s="9"/>
      <c r="AG209" s="19">
        <v>0</v>
      </c>
      <c r="AI209" s="32">
        <v>0</v>
      </c>
      <c r="AK209" s="7" t="str">
        <f t="shared" si="3"/>
        <v>No</v>
      </c>
    </row>
    <row r="210" spans="1:37">
      <c r="A210" s="7" t="s">
        <v>982</v>
      </c>
      <c r="B210" s="7" t="s">
        <v>499</v>
      </c>
      <c r="C210" s="37" t="s">
        <v>53</v>
      </c>
      <c r="D210" s="296">
        <v>6019</v>
      </c>
      <c r="E210" s="297">
        <v>60019</v>
      </c>
      <c r="F210" s="27" t="s">
        <v>140</v>
      </c>
      <c r="G210" s="27" t="s">
        <v>137</v>
      </c>
      <c r="H210" s="35">
        <v>741318</v>
      </c>
      <c r="I210" s="35">
        <v>193</v>
      </c>
      <c r="J210" s="9" t="s">
        <v>6</v>
      </c>
      <c r="K210" s="9" t="s">
        <v>138</v>
      </c>
      <c r="L210" s="8">
        <v>131</v>
      </c>
      <c r="M210" s="8">
        <v>0</v>
      </c>
      <c r="N210" s="9"/>
      <c r="O210" s="8">
        <v>0</v>
      </c>
      <c r="P210" s="9"/>
      <c r="Q210" s="8">
        <v>0</v>
      </c>
      <c r="R210" s="9"/>
      <c r="S210" s="8">
        <v>0</v>
      </c>
      <c r="T210" s="9"/>
      <c r="U210" s="8">
        <v>0</v>
      </c>
      <c r="V210" s="9"/>
      <c r="W210" s="33">
        <v>0</v>
      </c>
      <c r="X210" s="9"/>
      <c r="Y210" s="30">
        <v>0</v>
      </c>
      <c r="Z210" s="9"/>
      <c r="AA210" s="30">
        <v>0</v>
      </c>
      <c r="AB210" s="9"/>
      <c r="AC210" s="30">
        <v>0</v>
      </c>
      <c r="AD210" s="9"/>
      <c r="AE210" s="30">
        <v>0</v>
      </c>
      <c r="AF210" s="9"/>
      <c r="AG210" s="19">
        <v>0</v>
      </c>
      <c r="AI210" s="32">
        <v>0</v>
      </c>
      <c r="AK210" s="7" t="str">
        <f t="shared" si="3"/>
        <v>No</v>
      </c>
    </row>
    <row r="211" spans="1:37">
      <c r="A211" s="7" t="s">
        <v>327</v>
      </c>
      <c r="B211" s="7" t="s">
        <v>328</v>
      </c>
      <c r="C211" s="37" t="s">
        <v>48</v>
      </c>
      <c r="D211" s="296">
        <v>2126</v>
      </c>
      <c r="E211" s="297">
        <v>20126</v>
      </c>
      <c r="F211" s="27" t="s">
        <v>149</v>
      </c>
      <c r="G211" s="27" t="s">
        <v>137</v>
      </c>
      <c r="H211" s="35">
        <v>18351295</v>
      </c>
      <c r="I211" s="35">
        <v>184</v>
      </c>
      <c r="J211" s="9" t="s">
        <v>13</v>
      </c>
      <c r="K211" s="9" t="s">
        <v>138</v>
      </c>
      <c r="L211" s="8">
        <v>184</v>
      </c>
      <c r="M211" s="8">
        <v>1716</v>
      </c>
      <c r="N211" s="9"/>
      <c r="O211" s="8">
        <v>0</v>
      </c>
      <c r="P211" s="9"/>
      <c r="Q211" s="8">
        <v>0</v>
      </c>
      <c r="R211" s="9"/>
      <c r="S211" s="8">
        <v>1074</v>
      </c>
      <c r="T211" s="9"/>
      <c r="U211" s="8">
        <v>0</v>
      </c>
      <c r="V211" s="9"/>
      <c r="W211" s="33">
        <v>2790</v>
      </c>
      <c r="X211" s="9"/>
      <c r="Y211" s="30">
        <v>2</v>
      </c>
      <c r="Z211" s="9"/>
      <c r="AA211" s="30">
        <v>0</v>
      </c>
      <c r="AB211" s="9"/>
      <c r="AC211" s="30">
        <v>0</v>
      </c>
      <c r="AD211" s="9"/>
      <c r="AE211" s="30">
        <v>1</v>
      </c>
      <c r="AF211" s="9"/>
      <c r="AG211" s="19">
        <v>0</v>
      </c>
      <c r="AI211" s="32">
        <v>3</v>
      </c>
      <c r="AK211" s="7" t="str">
        <f t="shared" si="3"/>
        <v>No</v>
      </c>
    </row>
    <row r="212" spans="1:37">
      <c r="A212" s="7" t="s">
        <v>984</v>
      </c>
      <c r="B212" s="7" t="s">
        <v>441</v>
      </c>
      <c r="C212" s="37" t="s">
        <v>61</v>
      </c>
      <c r="D212" s="296"/>
      <c r="E212" s="297">
        <v>30202</v>
      </c>
      <c r="F212" s="27" t="s">
        <v>142</v>
      </c>
      <c r="G212" s="27" t="s">
        <v>137</v>
      </c>
      <c r="H212" s="35">
        <v>402004</v>
      </c>
      <c r="I212" s="35">
        <v>182</v>
      </c>
      <c r="J212" s="9" t="s">
        <v>6</v>
      </c>
      <c r="K212" s="9" t="s">
        <v>138</v>
      </c>
      <c r="L212" s="8">
        <v>76</v>
      </c>
      <c r="M212" s="8">
        <v>11925</v>
      </c>
      <c r="N212" s="9"/>
      <c r="O212" s="8">
        <v>631</v>
      </c>
      <c r="P212" s="9"/>
      <c r="Q212" s="8">
        <v>0</v>
      </c>
      <c r="R212" s="9"/>
      <c r="S212" s="8">
        <v>750</v>
      </c>
      <c r="T212" s="9"/>
      <c r="U212" s="8">
        <v>0</v>
      </c>
      <c r="V212" s="9"/>
      <c r="W212" s="33">
        <v>13306</v>
      </c>
      <c r="X212" s="9"/>
      <c r="Y212" s="30">
        <v>13.8</v>
      </c>
      <c r="Z212" s="9"/>
      <c r="AA212" s="30">
        <v>0.5</v>
      </c>
      <c r="AB212" s="9"/>
      <c r="AC212" s="30">
        <v>0</v>
      </c>
      <c r="AD212" s="9"/>
      <c r="AE212" s="30">
        <v>1.4</v>
      </c>
      <c r="AF212" s="9"/>
      <c r="AG212" s="19">
        <v>0</v>
      </c>
      <c r="AI212" s="32">
        <v>15.7</v>
      </c>
      <c r="AK212" s="7" t="str">
        <f t="shared" si="3"/>
        <v>No</v>
      </c>
    </row>
    <row r="213" spans="1:37">
      <c r="A213" s="7" t="s">
        <v>984</v>
      </c>
      <c r="B213" s="7" t="s">
        <v>441</v>
      </c>
      <c r="C213" s="37" t="s">
        <v>61</v>
      </c>
      <c r="D213" s="296"/>
      <c r="E213" s="297">
        <v>30202</v>
      </c>
      <c r="F213" s="27" t="s">
        <v>142</v>
      </c>
      <c r="G213" s="27" t="s">
        <v>137</v>
      </c>
      <c r="H213" s="35">
        <v>402004</v>
      </c>
      <c r="I213" s="35">
        <v>182</v>
      </c>
      <c r="J213" s="9" t="s">
        <v>9</v>
      </c>
      <c r="K213" s="9" t="s">
        <v>138</v>
      </c>
      <c r="L213" s="8">
        <v>35</v>
      </c>
      <c r="M213" s="8">
        <v>2302</v>
      </c>
      <c r="N213" s="9"/>
      <c r="O213" s="8">
        <v>0</v>
      </c>
      <c r="P213" s="9"/>
      <c r="Q213" s="8">
        <v>0</v>
      </c>
      <c r="R213" s="9"/>
      <c r="S213" s="8">
        <v>452</v>
      </c>
      <c r="T213" s="9"/>
      <c r="U213" s="8">
        <v>0</v>
      </c>
      <c r="V213" s="9"/>
      <c r="W213" s="33">
        <v>2754</v>
      </c>
      <c r="X213" s="9"/>
      <c r="Y213" s="30">
        <v>3.2</v>
      </c>
      <c r="Z213" s="9"/>
      <c r="AA213" s="30">
        <v>0</v>
      </c>
      <c r="AB213" s="9"/>
      <c r="AC213" s="30">
        <v>0</v>
      </c>
      <c r="AD213" s="9"/>
      <c r="AE213" s="30">
        <v>0.5</v>
      </c>
      <c r="AF213" s="9"/>
      <c r="AG213" s="19">
        <v>0</v>
      </c>
      <c r="AI213" s="32">
        <v>3.7</v>
      </c>
      <c r="AK213" s="7" t="str">
        <f t="shared" si="3"/>
        <v>No</v>
      </c>
    </row>
    <row r="214" spans="1:37">
      <c r="A214" s="7" t="s">
        <v>251</v>
      </c>
      <c r="B214" s="7" t="s">
        <v>252</v>
      </c>
      <c r="C214" s="37" t="s">
        <v>73</v>
      </c>
      <c r="D214" s="296">
        <v>24</v>
      </c>
      <c r="E214" s="297">
        <v>24</v>
      </c>
      <c r="F214" s="27" t="s">
        <v>142</v>
      </c>
      <c r="G214" s="27" t="s">
        <v>137</v>
      </c>
      <c r="H214" s="35">
        <v>1849898</v>
      </c>
      <c r="I214" s="35">
        <v>180</v>
      </c>
      <c r="J214" s="9" t="s">
        <v>9</v>
      </c>
      <c r="K214" s="9" t="s">
        <v>138</v>
      </c>
      <c r="L214" s="8">
        <v>55</v>
      </c>
      <c r="M214" s="8">
        <v>66392</v>
      </c>
      <c r="N214" s="9"/>
      <c r="O214" s="8">
        <v>1008</v>
      </c>
      <c r="P214" s="9"/>
      <c r="Q214" s="8">
        <v>0</v>
      </c>
      <c r="R214" s="9"/>
      <c r="S214" s="8">
        <v>657</v>
      </c>
      <c r="T214" s="9"/>
      <c r="U214" s="8">
        <v>0</v>
      </c>
      <c r="V214" s="9"/>
      <c r="W214" s="33">
        <v>68057</v>
      </c>
      <c r="X214" s="9"/>
      <c r="Y214" s="30">
        <v>32</v>
      </c>
      <c r="Z214" s="9"/>
      <c r="AA214" s="30">
        <v>0.51</v>
      </c>
      <c r="AB214" s="9"/>
      <c r="AC214" s="30">
        <v>0</v>
      </c>
      <c r="AD214" s="9"/>
      <c r="AE214" s="30">
        <v>0.99</v>
      </c>
      <c r="AF214" s="9"/>
      <c r="AG214" s="19">
        <v>0</v>
      </c>
      <c r="AI214" s="32">
        <v>33.5</v>
      </c>
      <c r="AK214" s="7" t="str">
        <f t="shared" si="3"/>
        <v>No</v>
      </c>
    </row>
    <row r="215" spans="1:37">
      <c r="A215" s="7" t="s">
        <v>251</v>
      </c>
      <c r="B215" s="7" t="s">
        <v>252</v>
      </c>
      <c r="C215" s="37" t="s">
        <v>73</v>
      </c>
      <c r="D215" s="296">
        <v>24</v>
      </c>
      <c r="E215" s="297">
        <v>24</v>
      </c>
      <c r="F215" s="27" t="s">
        <v>142</v>
      </c>
      <c r="G215" s="27" t="s">
        <v>137</v>
      </c>
      <c r="H215" s="35">
        <v>1849898</v>
      </c>
      <c r="I215" s="35">
        <v>180</v>
      </c>
      <c r="J215" s="9" t="s">
        <v>7</v>
      </c>
      <c r="K215" s="9" t="s">
        <v>138</v>
      </c>
      <c r="L215" s="8">
        <v>24</v>
      </c>
      <c r="M215" s="8">
        <v>0</v>
      </c>
      <c r="N215" s="9"/>
      <c r="O215" s="8">
        <v>0</v>
      </c>
      <c r="P215" s="9"/>
      <c r="Q215" s="8">
        <v>0</v>
      </c>
      <c r="R215" s="9"/>
      <c r="S215" s="8">
        <v>48</v>
      </c>
      <c r="T215" s="9"/>
      <c r="U215" s="8">
        <v>0</v>
      </c>
      <c r="V215" s="9"/>
      <c r="W215" s="33">
        <v>48</v>
      </c>
      <c r="X215" s="9"/>
      <c r="Y215" s="30">
        <v>0</v>
      </c>
      <c r="Z215" s="9"/>
      <c r="AA215" s="30">
        <v>0.03</v>
      </c>
      <c r="AB215" s="9"/>
      <c r="AC215" s="30">
        <v>0</v>
      </c>
      <c r="AD215" s="9"/>
      <c r="AE215" s="30">
        <v>0.08</v>
      </c>
      <c r="AF215" s="9"/>
      <c r="AG215" s="19">
        <v>0</v>
      </c>
      <c r="AI215" s="32">
        <v>0.11</v>
      </c>
      <c r="AK215" s="7" t="str">
        <f t="shared" si="3"/>
        <v>No</v>
      </c>
    </row>
    <row r="216" spans="1:37">
      <c r="A216" s="7" t="s">
        <v>251</v>
      </c>
      <c r="B216" s="7" t="s">
        <v>252</v>
      </c>
      <c r="C216" s="37" t="s">
        <v>73</v>
      </c>
      <c r="D216" s="296">
        <v>24</v>
      </c>
      <c r="E216" s="297">
        <v>24</v>
      </c>
      <c r="F216" s="27" t="s">
        <v>142</v>
      </c>
      <c r="G216" s="27" t="s">
        <v>137</v>
      </c>
      <c r="H216" s="35">
        <v>1849898</v>
      </c>
      <c r="I216" s="35">
        <v>180</v>
      </c>
      <c r="J216" s="9" t="s">
        <v>6</v>
      </c>
      <c r="K216" s="9" t="s">
        <v>138</v>
      </c>
      <c r="L216" s="8">
        <v>101</v>
      </c>
      <c r="M216" s="8">
        <v>50678</v>
      </c>
      <c r="N216" s="9"/>
      <c r="O216" s="8">
        <v>2903</v>
      </c>
      <c r="P216" s="9"/>
      <c r="Q216" s="8">
        <v>0</v>
      </c>
      <c r="R216" s="9"/>
      <c r="S216" s="8">
        <v>1945</v>
      </c>
      <c r="T216" s="9"/>
      <c r="U216" s="8">
        <v>0</v>
      </c>
      <c r="V216" s="9"/>
      <c r="W216" s="33">
        <v>55526</v>
      </c>
      <c r="X216" s="9"/>
      <c r="Y216" s="30">
        <v>28</v>
      </c>
      <c r="Z216" s="9"/>
      <c r="AA216" s="30">
        <v>1.48</v>
      </c>
      <c r="AB216" s="9"/>
      <c r="AC216" s="30">
        <v>0</v>
      </c>
      <c r="AD216" s="9"/>
      <c r="AE216" s="30">
        <v>2.93</v>
      </c>
      <c r="AF216" s="9"/>
      <c r="AG216" s="19">
        <v>0</v>
      </c>
      <c r="AI216" s="32">
        <v>32.409999999999997</v>
      </c>
      <c r="AK216" s="7" t="str">
        <f t="shared" si="3"/>
        <v>No</v>
      </c>
    </row>
    <row r="217" spans="1:37">
      <c r="A217" s="7" t="s">
        <v>389</v>
      </c>
      <c r="B217" s="7" t="s">
        <v>390</v>
      </c>
      <c r="C217" s="37" t="s">
        <v>57</v>
      </c>
      <c r="D217" s="296">
        <v>5017</v>
      </c>
      <c r="E217" s="297">
        <v>50017</v>
      </c>
      <c r="F217" s="27" t="s">
        <v>142</v>
      </c>
      <c r="G217" s="27" t="s">
        <v>137</v>
      </c>
      <c r="H217" s="35">
        <v>724091</v>
      </c>
      <c r="I217" s="35">
        <v>178</v>
      </c>
      <c r="J217" s="9" t="s">
        <v>6</v>
      </c>
      <c r="K217" s="9" t="s">
        <v>138</v>
      </c>
      <c r="L217" s="8">
        <v>95</v>
      </c>
      <c r="M217" s="8">
        <v>0</v>
      </c>
      <c r="N217" s="9"/>
      <c r="O217" s="8">
        <v>0</v>
      </c>
      <c r="P217" s="9"/>
      <c r="Q217" s="8">
        <v>0</v>
      </c>
      <c r="R217" s="9"/>
      <c r="S217" s="8">
        <v>0</v>
      </c>
      <c r="T217" s="9"/>
      <c r="U217" s="8">
        <v>0</v>
      </c>
      <c r="V217" s="9"/>
      <c r="W217" s="33">
        <v>0</v>
      </c>
      <c r="X217" s="9"/>
      <c r="Y217" s="30">
        <v>0</v>
      </c>
      <c r="Z217" s="9"/>
      <c r="AA217" s="30">
        <v>0</v>
      </c>
      <c r="AB217" s="9"/>
      <c r="AC217" s="30">
        <v>0</v>
      </c>
      <c r="AD217" s="9"/>
      <c r="AE217" s="30">
        <v>0</v>
      </c>
      <c r="AF217" s="9"/>
      <c r="AG217" s="19">
        <v>0</v>
      </c>
      <c r="AI217" s="32">
        <v>0</v>
      </c>
      <c r="AK217" s="7" t="str">
        <f t="shared" si="3"/>
        <v>No</v>
      </c>
    </row>
    <row r="218" spans="1:37">
      <c r="A218" s="7" t="s">
        <v>389</v>
      </c>
      <c r="B218" s="7" t="s">
        <v>390</v>
      </c>
      <c r="C218" s="37" t="s">
        <v>57</v>
      </c>
      <c r="D218" s="296">
        <v>5017</v>
      </c>
      <c r="E218" s="297">
        <v>50017</v>
      </c>
      <c r="F218" s="27" t="s">
        <v>142</v>
      </c>
      <c r="G218" s="27" t="s">
        <v>137</v>
      </c>
      <c r="H218" s="35">
        <v>724091</v>
      </c>
      <c r="I218" s="35">
        <v>178</v>
      </c>
      <c r="J218" s="9" t="s">
        <v>9</v>
      </c>
      <c r="K218" s="9" t="s">
        <v>138</v>
      </c>
      <c r="L218" s="8">
        <v>57</v>
      </c>
      <c r="M218" s="8">
        <v>0</v>
      </c>
      <c r="N218" s="9"/>
      <c r="O218" s="8">
        <v>0</v>
      </c>
      <c r="P218" s="9"/>
      <c r="Q218" s="8">
        <v>0</v>
      </c>
      <c r="R218" s="9"/>
      <c r="S218" s="8">
        <v>0</v>
      </c>
      <c r="T218" s="9"/>
      <c r="U218" s="8">
        <v>0</v>
      </c>
      <c r="V218" s="9"/>
      <c r="W218" s="33">
        <v>0</v>
      </c>
      <c r="X218" s="9"/>
      <c r="Y218" s="30">
        <v>0</v>
      </c>
      <c r="Z218" s="9"/>
      <c r="AA218" s="30">
        <v>0</v>
      </c>
      <c r="AB218" s="9"/>
      <c r="AC218" s="30">
        <v>0</v>
      </c>
      <c r="AD218" s="9"/>
      <c r="AE218" s="30">
        <v>0</v>
      </c>
      <c r="AF218" s="9"/>
      <c r="AG218" s="19">
        <v>0</v>
      </c>
      <c r="AI218" s="32">
        <v>0</v>
      </c>
      <c r="AK218" s="7" t="str">
        <f t="shared" si="3"/>
        <v>No</v>
      </c>
    </row>
    <row r="219" spans="1:37">
      <c r="A219" s="7" t="s">
        <v>389</v>
      </c>
      <c r="B219" s="7" t="s">
        <v>390</v>
      </c>
      <c r="C219" s="37" t="s">
        <v>57</v>
      </c>
      <c r="D219" s="296">
        <v>5017</v>
      </c>
      <c r="E219" s="297">
        <v>50017</v>
      </c>
      <c r="F219" s="27" t="s">
        <v>142</v>
      </c>
      <c r="G219" s="27" t="s">
        <v>137</v>
      </c>
      <c r="H219" s="35">
        <v>724091</v>
      </c>
      <c r="I219" s="35">
        <v>178</v>
      </c>
      <c r="J219" s="9" t="s">
        <v>20</v>
      </c>
      <c r="K219" s="9" t="s">
        <v>138</v>
      </c>
      <c r="L219" s="8">
        <v>26</v>
      </c>
      <c r="M219" s="8">
        <v>0</v>
      </c>
      <c r="N219" s="9"/>
      <c r="O219" s="8">
        <v>0</v>
      </c>
      <c r="P219" s="9"/>
      <c r="Q219" s="8">
        <v>0</v>
      </c>
      <c r="R219" s="9"/>
      <c r="S219" s="8">
        <v>0</v>
      </c>
      <c r="T219" s="9"/>
      <c r="U219" s="8">
        <v>0</v>
      </c>
      <c r="V219" s="9"/>
      <c r="W219" s="33">
        <v>0</v>
      </c>
      <c r="X219" s="9"/>
      <c r="Y219" s="30">
        <v>0</v>
      </c>
      <c r="Z219" s="9"/>
      <c r="AA219" s="30">
        <v>0</v>
      </c>
      <c r="AB219" s="9"/>
      <c r="AC219" s="30">
        <v>0</v>
      </c>
      <c r="AD219" s="9"/>
      <c r="AE219" s="30">
        <v>0</v>
      </c>
      <c r="AF219" s="9"/>
      <c r="AG219" s="19">
        <v>0</v>
      </c>
      <c r="AI219" s="32">
        <v>0</v>
      </c>
      <c r="AK219" s="7" t="str">
        <f t="shared" si="3"/>
        <v>No</v>
      </c>
    </row>
    <row r="220" spans="1:37">
      <c r="A220" s="7" t="s">
        <v>200</v>
      </c>
      <c r="B220" s="7" t="s">
        <v>201</v>
      </c>
      <c r="C220" s="37" t="s">
        <v>39</v>
      </c>
      <c r="D220" s="296">
        <v>5036</v>
      </c>
      <c r="E220" s="297">
        <v>50036</v>
      </c>
      <c r="F220" s="27" t="s">
        <v>142</v>
      </c>
      <c r="G220" s="27" t="s">
        <v>137</v>
      </c>
      <c r="H220" s="35">
        <v>313532</v>
      </c>
      <c r="I220" s="35">
        <v>174</v>
      </c>
      <c r="J220" s="9" t="s">
        <v>6</v>
      </c>
      <c r="K220" s="9" t="s">
        <v>138</v>
      </c>
      <c r="L220" s="8">
        <v>85</v>
      </c>
      <c r="M220" s="8">
        <v>58638</v>
      </c>
      <c r="N220" s="9"/>
      <c r="O220" s="8">
        <v>2293</v>
      </c>
      <c r="P220" s="9"/>
      <c r="Q220" s="8">
        <v>1628</v>
      </c>
      <c r="R220" s="9"/>
      <c r="S220" s="8">
        <v>6686</v>
      </c>
      <c r="T220" s="9"/>
      <c r="U220" s="8">
        <v>0</v>
      </c>
      <c r="V220" s="9"/>
      <c r="W220" s="33">
        <v>69245</v>
      </c>
      <c r="X220" s="9"/>
      <c r="Y220" s="30">
        <v>52.96</v>
      </c>
      <c r="Z220" s="9"/>
      <c r="AA220" s="30">
        <v>1.62</v>
      </c>
      <c r="AB220" s="9"/>
      <c r="AC220" s="30">
        <v>1.62</v>
      </c>
      <c r="AD220" s="9"/>
      <c r="AE220" s="30">
        <v>4.62</v>
      </c>
      <c r="AF220" s="9"/>
      <c r="AG220" s="19">
        <v>0</v>
      </c>
      <c r="AI220" s="32">
        <v>60.82</v>
      </c>
      <c r="AK220" s="7" t="str">
        <f t="shared" si="3"/>
        <v>No</v>
      </c>
    </row>
    <row r="221" spans="1:37">
      <c r="A221" s="7" t="s">
        <v>200</v>
      </c>
      <c r="B221" s="7" t="s">
        <v>201</v>
      </c>
      <c r="C221" s="37" t="s">
        <v>39</v>
      </c>
      <c r="D221" s="296">
        <v>5036</v>
      </c>
      <c r="E221" s="297">
        <v>50036</v>
      </c>
      <c r="F221" s="27" t="s">
        <v>142</v>
      </c>
      <c r="G221" s="27" t="s">
        <v>137</v>
      </c>
      <c r="H221" s="35">
        <v>313532</v>
      </c>
      <c r="I221" s="35">
        <v>174</v>
      </c>
      <c r="J221" s="9" t="s">
        <v>9</v>
      </c>
      <c r="K221" s="9" t="s">
        <v>138</v>
      </c>
      <c r="L221" s="8">
        <v>26</v>
      </c>
      <c r="M221" s="8">
        <v>15276</v>
      </c>
      <c r="N221" s="9"/>
      <c r="O221" s="8">
        <v>531</v>
      </c>
      <c r="P221" s="9"/>
      <c r="Q221" s="8">
        <v>377</v>
      </c>
      <c r="R221" s="9"/>
      <c r="S221" s="8">
        <v>1549</v>
      </c>
      <c r="T221" s="9"/>
      <c r="U221" s="8">
        <v>0</v>
      </c>
      <c r="V221" s="9"/>
      <c r="W221" s="33">
        <v>17733</v>
      </c>
      <c r="X221" s="9"/>
      <c r="Y221" s="30">
        <v>13.94</v>
      </c>
      <c r="Z221" s="9"/>
      <c r="AA221" s="30">
        <v>0.38</v>
      </c>
      <c r="AB221" s="9"/>
      <c r="AC221" s="30">
        <v>0.38</v>
      </c>
      <c r="AD221" s="9"/>
      <c r="AE221" s="30">
        <v>1.07</v>
      </c>
      <c r="AF221" s="9"/>
      <c r="AG221" s="19">
        <v>0</v>
      </c>
      <c r="AI221" s="32">
        <v>15.77</v>
      </c>
      <c r="AK221" s="7" t="str">
        <f t="shared" si="3"/>
        <v>No</v>
      </c>
    </row>
    <row r="222" spans="1:37">
      <c r="A222" s="7" t="s">
        <v>355</v>
      </c>
      <c r="B222" s="7" t="s">
        <v>356</v>
      </c>
      <c r="C222" s="37" t="s">
        <v>61</v>
      </c>
      <c r="D222" s="296">
        <v>3010</v>
      </c>
      <c r="E222" s="297">
        <v>30010</v>
      </c>
      <c r="F222" s="27" t="s">
        <v>142</v>
      </c>
      <c r="G222" s="27" t="s">
        <v>137</v>
      </c>
      <c r="H222" s="35">
        <v>664651</v>
      </c>
      <c r="I222" s="35">
        <v>173</v>
      </c>
      <c r="J222" s="9" t="s">
        <v>6</v>
      </c>
      <c r="K222" s="9" t="s">
        <v>138</v>
      </c>
      <c r="L222" s="8">
        <v>72</v>
      </c>
      <c r="M222" s="8">
        <v>0</v>
      </c>
      <c r="N222" s="9"/>
      <c r="O222" s="8">
        <v>0</v>
      </c>
      <c r="P222" s="9"/>
      <c r="Q222" s="8">
        <v>0</v>
      </c>
      <c r="R222" s="9"/>
      <c r="S222" s="8">
        <v>2381</v>
      </c>
      <c r="T222" s="9"/>
      <c r="U222" s="8">
        <v>0</v>
      </c>
      <c r="V222" s="9"/>
      <c r="W222" s="33">
        <v>2381</v>
      </c>
      <c r="X222" s="9"/>
      <c r="Y222" s="30">
        <v>0</v>
      </c>
      <c r="Z222" s="9"/>
      <c r="AA222" s="30">
        <v>0</v>
      </c>
      <c r="AB222" s="9"/>
      <c r="AC222" s="30">
        <v>0</v>
      </c>
      <c r="AD222" s="9"/>
      <c r="AE222" s="30">
        <v>3</v>
      </c>
      <c r="AF222" s="9"/>
      <c r="AG222" s="19">
        <v>0</v>
      </c>
      <c r="AI222" s="32">
        <v>3</v>
      </c>
      <c r="AK222" s="7" t="str">
        <f t="shared" si="3"/>
        <v>No</v>
      </c>
    </row>
    <row r="223" spans="1:37">
      <c r="A223" s="7" t="s">
        <v>985</v>
      </c>
      <c r="B223" s="7" t="s">
        <v>253</v>
      </c>
      <c r="C223" s="37" t="s">
        <v>21</v>
      </c>
      <c r="D223" s="296">
        <v>8005</v>
      </c>
      <c r="E223" s="297">
        <v>80005</v>
      </c>
      <c r="F223" s="27" t="s">
        <v>140</v>
      </c>
      <c r="G223" s="27" t="s">
        <v>137</v>
      </c>
      <c r="H223" s="35">
        <v>559409</v>
      </c>
      <c r="I223" s="35">
        <v>173</v>
      </c>
      <c r="J223" s="9" t="s">
        <v>7</v>
      </c>
      <c r="K223" s="9" t="s">
        <v>138</v>
      </c>
      <c r="L223" s="8">
        <v>26</v>
      </c>
      <c r="M223" s="8">
        <v>0</v>
      </c>
      <c r="N223" s="9"/>
      <c r="O223" s="8">
        <v>0</v>
      </c>
      <c r="P223" s="9"/>
      <c r="Q223" s="8">
        <v>0</v>
      </c>
      <c r="R223" s="9"/>
      <c r="S223" s="8">
        <v>0</v>
      </c>
      <c r="T223" s="9"/>
      <c r="U223" s="8">
        <v>0</v>
      </c>
      <c r="V223" s="9"/>
      <c r="W223" s="33">
        <v>0</v>
      </c>
      <c r="X223" s="9"/>
      <c r="Y223" s="30">
        <v>0</v>
      </c>
      <c r="Z223" s="9"/>
      <c r="AA223" s="30">
        <v>0</v>
      </c>
      <c r="AB223" s="9"/>
      <c r="AC223" s="30">
        <v>0</v>
      </c>
      <c r="AD223" s="9"/>
      <c r="AE223" s="30">
        <v>0</v>
      </c>
      <c r="AF223" s="9"/>
      <c r="AG223" s="19">
        <v>0</v>
      </c>
      <c r="AI223" s="32">
        <v>0</v>
      </c>
      <c r="AK223" s="7" t="str">
        <f t="shared" si="3"/>
        <v>No</v>
      </c>
    </row>
    <row r="224" spans="1:37">
      <c r="A224" s="7" t="s">
        <v>324</v>
      </c>
      <c r="B224" s="7" t="s">
        <v>325</v>
      </c>
      <c r="C224" s="37" t="s">
        <v>26</v>
      </c>
      <c r="D224" s="296">
        <v>4041</v>
      </c>
      <c r="E224" s="297">
        <v>40041</v>
      </c>
      <c r="F224" s="27" t="s">
        <v>142</v>
      </c>
      <c r="G224" s="27" t="s">
        <v>137</v>
      </c>
      <c r="H224" s="35">
        <v>2441770</v>
      </c>
      <c r="I224" s="35">
        <v>172</v>
      </c>
      <c r="J224" s="9" t="s">
        <v>9</v>
      </c>
      <c r="K224" s="9" t="s">
        <v>138</v>
      </c>
      <c r="L224" s="8">
        <v>36</v>
      </c>
      <c r="M224" s="8">
        <v>331</v>
      </c>
      <c r="N224" s="9"/>
      <c r="O224" s="8">
        <v>0</v>
      </c>
      <c r="P224" s="9"/>
      <c r="Q224" s="8">
        <v>0</v>
      </c>
      <c r="R224" s="9"/>
      <c r="S224" s="8">
        <v>0</v>
      </c>
      <c r="T224" s="9"/>
      <c r="U224" s="8">
        <v>0</v>
      </c>
      <c r="V224" s="9"/>
      <c r="W224" s="33">
        <v>331</v>
      </c>
      <c r="X224" s="9"/>
      <c r="Y224" s="30">
        <v>1</v>
      </c>
      <c r="Z224" s="9"/>
      <c r="AA224" s="30">
        <v>0</v>
      </c>
      <c r="AB224" s="9"/>
      <c r="AC224" s="30">
        <v>0</v>
      </c>
      <c r="AD224" s="9"/>
      <c r="AE224" s="30">
        <v>0</v>
      </c>
      <c r="AF224" s="9"/>
      <c r="AG224" s="19">
        <v>0</v>
      </c>
      <c r="AI224" s="32">
        <v>1</v>
      </c>
      <c r="AK224" s="7" t="str">
        <f t="shared" si="3"/>
        <v>No</v>
      </c>
    </row>
    <row r="225" spans="1:37">
      <c r="A225" s="7" t="s">
        <v>324</v>
      </c>
      <c r="B225" s="7" t="s">
        <v>325</v>
      </c>
      <c r="C225" s="37" t="s">
        <v>26</v>
      </c>
      <c r="D225" s="296">
        <v>4041</v>
      </c>
      <c r="E225" s="297">
        <v>40041</v>
      </c>
      <c r="F225" s="27" t="s">
        <v>142</v>
      </c>
      <c r="G225" s="27" t="s">
        <v>137</v>
      </c>
      <c r="H225" s="35">
        <v>2441770</v>
      </c>
      <c r="I225" s="35">
        <v>172</v>
      </c>
      <c r="J225" s="9" t="s">
        <v>10</v>
      </c>
      <c r="K225" s="9" t="s">
        <v>138</v>
      </c>
      <c r="L225" s="8">
        <v>3</v>
      </c>
      <c r="M225" s="8">
        <v>0</v>
      </c>
      <c r="N225" s="9"/>
      <c r="O225" s="8">
        <v>0</v>
      </c>
      <c r="P225" s="9"/>
      <c r="Q225" s="8">
        <v>0</v>
      </c>
      <c r="R225" s="9"/>
      <c r="S225" s="8">
        <v>242</v>
      </c>
      <c r="T225" s="9"/>
      <c r="U225" s="8">
        <v>0</v>
      </c>
      <c r="V225" s="9"/>
      <c r="W225" s="33">
        <v>242</v>
      </c>
      <c r="X225" s="9"/>
      <c r="Y225" s="30">
        <v>0</v>
      </c>
      <c r="Z225" s="9"/>
      <c r="AA225" s="30">
        <v>0</v>
      </c>
      <c r="AB225" s="9"/>
      <c r="AC225" s="30">
        <v>0</v>
      </c>
      <c r="AD225" s="9"/>
      <c r="AE225" s="30">
        <v>2</v>
      </c>
      <c r="AF225" s="9"/>
      <c r="AG225" s="19">
        <v>0</v>
      </c>
      <c r="AI225" s="32">
        <v>2</v>
      </c>
      <c r="AK225" s="7" t="str">
        <f t="shared" si="3"/>
        <v>No</v>
      </c>
    </row>
    <row r="226" spans="1:37">
      <c r="A226" s="7" t="s">
        <v>986</v>
      </c>
      <c r="B226" s="7" t="s">
        <v>143</v>
      </c>
      <c r="C226" s="37" t="s">
        <v>12</v>
      </c>
      <c r="D226" s="296">
        <v>9008</v>
      </c>
      <c r="E226" s="297">
        <v>90008</v>
      </c>
      <c r="F226" s="27" t="s">
        <v>140</v>
      </c>
      <c r="G226" s="27" t="s">
        <v>137</v>
      </c>
      <c r="H226" s="35">
        <v>12150996</v>
      </c>
      <c r="I226" s="35">
        <v>172</v>
      </c>
      <c r="J226" s="9" t="s">
        <v>6</v>
      </c>
      <c r="K226" s="9" t="s">
        <v>138</v>
      </c>
      <c r="L226" s="8">
        <v>166</v>
      </c>
      <c r="M226" s="8">
        <v>2633</v>
      </c>
      <c r="N226" s="9"/>
      <c r="O226" s="8">
        <v>1850</v>
      </c>
      <c r="P226" s="9"/>
      <c r="Q226" s="8">
        <v>1291</v>
      </c>
      <c r="R226" s="9"/>
      <c r="S226" s="8">
        <v>3602</v>
      </c>
      <c r="T226" s="9"/>
      <c r="U226" s="8">
        <v>0</v>
      </c>
      <c r="V226" s="9"/>
      <c r="W226" s="33">
        <v>9376</v>
      </c>
      <c r="X226" s="9"/>
      <c r="Y226" s="30">
        <v>3</v>
      </c>
      <c r="Z226" s="9"/>
      <c r="AA226" s="30">
        <v>2</v>
      </c>
      <c r="AB226" s="9"/>
      <c r="AC226" s="30">
        <v>3</v>
      </c>
      <c r="AD226" s="9"/>
      <c r="AE226" s="30">
        <v>6</v>
      </c>
      <c r="AF226" s="9"/>
      <c r="AG226" s="19">
        <v>0</v>
      </c>
      <c r="AI226" s="32">
        <v>14</v>
      </c>
      <c r="AK226" s="7" t="str">
        <f t="shared" si="3"/>
        <v>No</v>
      </c>
    </row>
    <row r="227" spans="1:37">
      <c r="A227" s="7" t="s">
        <v>324</v>
      </c>
      <c r="B227" s="7" t="s">
        <v>325</v>
      </c>
      <c r="C227" s="37" t="s">
        <v>26</v>
      </c>
      <c r="D227" s="296">
        <v>4041</v>
      </c>
      <c r="E227" s="297">
        <v>40041</v>
      </c>
      <c r="F227" s="27" t="s">
        <v>142</v>
      </c>
      <c r="G227" s="27" t="s">
        <v>137</v>
      </c>
      <c r="H227" s="35">
        <v>2441770</v>
      </c>
      <c r="I227" s="35">
        <v>172</v>
      </c>
      <c r="J227" s="9" t="s">
        <v>6</v>
      </c>
      <c r="K227" s="9" t="s">
        <v>138</v>
      </c>
      <c r="L227" s="8">
        <v>133</v>
      </c>
      <c r="M227" s="8">
        <v>7919</v>
      </c>
      <c r="N227" s="9"/>
      <c r="O227" s="8">
        <v>1580</v>
      </c>
      <c r="P227" s="9"/>
      <c r="Q227" s="8">
        <v>1201</v>
      </c>
      <c r="R227" s="9"/>
      <c r="S227" s="8">
        <v>0</v>
      </c>
      <c r="T227" s="9"/>
      <c r="U227" s="8">
        <v>0</v>
      </c>
      <c r="V227" s="9"/>
      <c r="W227" s="33">
        <v>10700</v>
      </c>
      <c r="X227" s="9"/>
      <c r="Y227" s="30">
        <v>13</v>
      </c>
      <c r="Z227" s="9"/>
      <c r="AA227" s="30">
        <v>1</v>
      </c>
      <c r="AB227" s="9"/>
      <c r="AC227" s="30">
        <v>1</v>
      </c>
      <c r="AD227" s="9"/>
      <c r="AE227" s="30">
        <v>0</v>
      </c>
      <c r="AF227" s="9"/>
      <c r="AG227" s="19">
        <v>0</v>
      </c>
      <c r="AI227" s="32">
        <v>15</v>
      </c>
      <c r="AK227" s="7" t="str">
        <f t="shared" si="3"/>
        <v>No</v>
      </c>
    </row>
    <row r="228" spans="1:37">
      <c r="A228" s="7" t="s">
        <v>987</v>
      </c>
      <c r="B228" s="7" t="s">
        <v>135</v>
      </c>
      <c r="C228" s="37" t="s">
        <v>4</v>
      </c>
      <c r="D228" s="296">
        <v>12</v>
      </c>
      <c r="E228" s="297">
        <v>12</v>
      </c>
      <c r="F228" s="27" t="s">
        <v>140</v>
      </c>
      <c r="G228" s="27" t="s">
        <v>137</v>
      </c>
      <c r="H228" s="35">
        <v>251243</v>
      </c>
      <c r="I228" s="35">
        <v>162</v>
      </c>
      <c r="J228" s="9" t="s">
        <v>6</v>
      </c>
      <c r="K228" s="9" t="s">
        <v>138</v>
      </c>
      <c r="L228" s="8">
        <v>36</v>
      </c>
      <c r="M228" s="8">
        <v>0</v>
      </c>
      <c r="N228" s="9"/>
      <c r="O228" s="8">
        <v>0</v>
      </c>
      <c r="P228" s="9"/>
      <c r="Q228" s="8">
        <v>0</v>
      </c>
      <c r="R228" s="9"/>
      <c r="S228" s="8">
        <v>0</v>
      </c>
      <c r="T228" s="9"/>
      <c r="U228" s="8">
        <v>0</v>
      </c>
      <c r="V228" s="9"/>
      <c r="W228" s="33">
        <v>0</v>
      </c>
      <c r="X228" s="9"/>
      <c r="Y228" s="30">
        <v>0</v>
      </c>
      <c r="Z228" s="9"/>
      <c r="AA228" s="30">
        <v>0</v>
      </c>
      <c r="AB228" s="9"/>
      <c r="AC228" s="30">
        <v>0</v>
      </c>
      <c r="AD228" s="9"/>
      <c r="AE228" s="30">
        <v>0</v>
      </c>
      <c r="AF228" s="9"/>
      <c r="AG228" s="19">
        <v>0</v>
      </c>
      <c r="AI228" s="32">
        <v>0</v>
      </c>
      <c r="AK228" s="7" t="str">
        <f t="shared" si="3"/>
        <v>No</v>
      </c>
    </row>
    <row r="229" spans="1:37">
      <c r="A229" s="7" t="s">
        <v>988</v>
      </c>
      <c r="B229" s="7" t="s">
        <v>296</v>
      </c>
      <c r="C229" s="37" t="s">
        <v>26</v>
      </c>
      <c r="D229" s="296">
        <v>4030</v>
      </c>
      <c r="E229" s="297">
        <v>40030</v>
      </c>
      <c r="F229" s="27" t="s">
        <v>140</v>
      </c>
      <c r="G229" s="27" t="s">
        <v>137</v>
      </c>
      <c r="H229" s="35">
        <v>187781</v>
      </c>
      <c r="I229" s="35">
        <v>158</v>
      </c>
      <c r="J229" s="9" t="s">
        <v>6</v>
      </c>
      <c r="K229" s="9" t="s">
        <v>138</v>
      </c>
      <c r="L229" s="8">
        <v>112</v>
      </c>
      <c r="M229" s="8">
        <v>0</v>
      </c>
      <c r="N229" s="9"/>
      <c r="O229" s="8">
        <v>0</v>
      </c>
      <c r="P229" s="9"/>
      <c r="Q229" s="8">
        <v>0</v>
      </c>
      <c r="R229" s="9"/>
      <c r="S229" s="8">
        <v>3403</v>
      </c>
      <c r="T229" s="9"/>
      <c r="U229" s="8">
        <v>0</v>
      </c>
      <c r="V229" s="9"/>
      <c r="W229" s="33">
        <v>3403</v>
      </c>
      <c r="X229" s="9"/>
      <c r="Y229" s="30">
        <v>0</v>
      </c>
      <c r="Z229" s="9"/>
      <c r="AA229" s="30">
        <v>0</v>
      </c>
      <c r="AB229" s="9"/>
      <c r="AC229" s="30">
        <v>0</v>
      </c>
      <c r="AD229" s="9"/>
      <c r="AE229" s="30">
        <v>5</v>
      </c>
      <c r="AF229" s="9"/>
      <c r="AG229" s="19">
        <v>0</v>
      </c>
      <c r="AI229" s="32">
        <v>5</v>
      </c>
      <c r="AK229" s="7" t="str">
        <f t="shared" si="3"/>
        <v>No</v>
      </c>
    </row>
    <row r="230" spans="1:37">
      <c r="A230" s="7" t="s">
        <v>268</v>
      </c>
      <c r="B230" s="7" t="s">
        <v>269</v>
      </c>
      <c r="C230" s="37" t="s">
        <v>26</v>
      </c>
      <c r="D230" s="296">
        <v>4032</v>
      </c>
      <c r="E230" s="297">
        <v>40032</v>
      </c>
      <c r="F230" s="27" t="s">
        <v>140</v>
      </c>
      <c r="G230" s="27" t="s">
        <v>137</v>
      </c>
      <c r="H230" s="35">
        <v>349064</v>
      </c>
      <c r="I230" s="35">
        <v>156</v>
      </c>
      <c r="J230" s="9" t="s">
        <v>6</v>
      </c>
      <c r="K230" s="9" t="s">
        <v>138</v>
      </c>
      <c r="L230" s="8">
        <v>60</v>
      </c>
      <c r="M230" s="8">
        <v>0</v>
      </c>
      <c r="N230" s="9"/>
      <c r="O230" s="8">
        <v>1560</v>
      </c>
      <c r="P230" s="9"/>
      <c r="Q230" s="8">
        <v>0</v>
      </c>
      <c r="R230" s="9"/>
      <c r="S230" s="8">
        <v>1560</v>
      </c>
      <c r="T230" s="9"/>
      <c r="U230" s="8">
        <v>0</v>
      </c>
      <c r="V230" s="9"/>
      <c r="W230" s="33">
        <v>3120</v>
      </c>
      <c r="X230" s="9"/>
      <c r="Y230" s="30">
        <v>0</v>
      </c>
      <c r="Z230" s="9"/>
      <c r="AA230" s="30">
        <v>0.5</v>
      </c>
      <c r="AB230" s="9"/>
      <c r="AC230" s="30">
        <v>0</v>
      </c>
      <c r="AD230" s="9"/>
      <c r="AE230" s="30">
        <v>0.5</v>
      </c>
      <c r="AF230" s="9"/>
      <c r="AG230" s="19">
        <v>0</v>
      </c>
      <c r="AI230" s="32">
        <v>1</v>
      </c>
      <c r="AK230" s="7" t="str">
        <f t="shared" si="3"/>
        <v>No</v>
      </c>
    </row>
    <row r="231" spans="1:37">
      <c r="A231" s="7" t="s">
        <v>268</v>
      </c>
      <c r="B231" s="7" t="s">
        <v>269</v>
      </c>
      <c r="C231" s="37" t="s">
        <v>26</v>
      </c>
      <c r="D231" s="296">
        <v>4032</v>
      </c>
      <c r="E231" s="297">
        <v>40032</v>
      </c>
      <c r="F231" s="27" t="s">
        <v>140</v>
      </c>
      <c r="G231" s="27" t="s">
        <v>137</v>
      </c>
      <c r="H231" s="35">
        <v>349064</v>
      </c>
      <c r="I231" s="35">
        <v>156</v>
      </c>
      <c r="J231" s="9" t="s">
        <v>9</v>
      </c>
      <c r="K231" s="9" t="s">
        <v>138</v>
      </c>
      <c r="L231" s="8">
        <v>60</v>
      </c>
      <c r="M231" s="8">
        <v>6240</v>
      </c>
      <c r="N231" s="9"/>
      <c r="O231" s="8">
        <v>1200</v>
      </c>
      <c r="P231" s="9"/>
      <c r="Q231" s="8">
        <v>0</v>
      </c>
      <c r="R231" s="9"/>
      <c r="S231" s="8">
        <v>2200</v>
      </c>
      <c r="T231" s="9"/>
      <c r="U231" s="8">
        <v>0</v>
      </c>
      <c r="V231" s="9"/>
      <c r="W231" s="33">
        <v>9640</v>
      </c>
      <c r="X231" s="9"/>
      <c r="Y231" s="30">
        <v>4</v>
      </c>
      <c r="Z231" s="9"/>
      <c r="AA231" s="30">
        <v>0.5</v>
      </c>
      <c r="AB231" s="9"/>
      <c r="AC231" s="30">
        <v>0</v>
      </c>
      <c r="AD231" s="9"/>
      <c r="AE231" s="30">
        <v>3</v>
      </c>
      <c r="AF231" s="9"/>
      <c r="AG231" s="19">
        <v>0</v>
      </c>
      <c r="AI231" s="32">
        <v>7.5</v>
      </c>
      <c r="AK231" s="7" t="str">
        <f t="shared" si="3"/>
        <v>No</v>
      </c>
    </row>
    <row r="232" spans="1:37">
      <c r="A232" s="7" t="s">
        <v>301</v>
      </c>
      <c r="B232" s="7" t="s">
        <v>302</v>
      </c>
      <c r="C232" s="37" t="s">
        <v>12</v>
      </c>
      <c r="D232" s="296">
        <v>9016</v>
      </c>
      <c r="E232" s="297">
        <v>90016</v>
      </c>
      <c r="F232" s="27" t="s">
        <v>142</v>
      </c>
      <c r="G232" s="27" t="s">
        <v>137</v>
      </c>
      <c r="H232" s="35">
        <v>3281212</v>
      </c>
      <c r="I232" s="35">
        <v>154</v>
      </c>
      <c r="J232" s="9" t="s">
        <v>14</v>
      </c>
      <c r="K232" s="9" t="s">
        <v>138</v>
      </c>
      <c r="L232" s="8">
        <v>7</v>
      </c>
      <c r="M232" s="8">
        <v>56882</v>
      </c>
      <c r="N232" s="9"/>
      <c r="O232" s="8">
        <v>1661</v>
      </c>
      <c r="P232" s="9"/>
      <c r="Q232" s="8">
        <v>0</v>
      </c>
      <c r="R232" s="9"/>
      <c r="S232" s="8">
        <v>0</v>
      </c>
      <c r="T232" s="9"/>
      <c r="U232" s="8">
        <v>295</v>
      </c>
      <c r="V232" s="9"/>
      <c r="W232" s="33">
        <v>58838</v>
      </c>
      <c r="X232" s="9"/>
      <c r="Y232" s="30">
        <v>50</v>
      </c>
      <c r="Z232" s="9"/>
      <c r="AA232" s="30">
        <v>0</v>
      </c>
      <c r="AB232" s="9"/>
      <c r="AC232" s="30">
        <v>0</v>
      </c>
      <c r="AD232" s="9"/>
      <c r="AE232" s="30">
        <v>0</v>
      </c>
      <c r="AF232" s="9"/>
      <c r="AG232" s="19">
        <v>0</v>
      </c>
      <c r="AI232" s="32">
        <v>50</v>
      </c>
      <c r="AK232" s="7" t="str">
        <f t="shared" si="3"/>
        <v>No</v>
      </c>
    </row>
    <row r="233" spans="1:37">
      <c r="A233" s="7" t="s">
        <v>301</v>
      </c>
      <c r="B233" s="7" t="s">
        <v>302</v>
      </c>
      <c r="C233" s="37" t="s">
        <v>12</v>
      </c>
      <c r="D233" s="296">
        <v>9016</v>
      </c>
      <c r="E233" s="297">
        <v>90016</v>
      </c>
      <c r="F233" s="27" t="s">
        <v>142</v>
      </c>
      <c r="G233" s="27" t="s">
        <v>137</v>
      </c>
      <c r="H233" s="35">
        <v>3281212</v>
      </c>
      <c r="I233" s="35">
        <v>154</v>
      </c>
      <c r="J233" s="9" t="s">
        <v>6</v>
      </c>
      <c r="K233" s="9" t="s">
        <v>138</v>
      </c>
      <c r="L233" s="8">
        <v>132</v>
      </c>
      <c r="M233" s="8">
        <v>12568</v>
      </c>
      <c r="N233" s="9"/>
      <c r="O233" s="8">
        <v>4852</v>
      </c>
      <c r="P233" s="9"/>
      <c r="Q233" s="8">
        <v>0</v>
      </c>
      <c r="R233" s="9"/>
      <c r="S233" s="8">
        <v>203</v>
      </c>
      <c r="T233" s="9"/>
      <c r="U233" s="8">
        <v>0</v>
      </c>
      <c r="V233" s="9"/>
      <c r="W233" s="33">
        <v>17623</v>
      </c>
      <c r="X233" s="9"/>
      <c r="Y233" s="30">
        <v>8</v>
      </c>
      <c r="Z233" s="9"/>
      <c r="AA233" s="30">
        <v>0</v>
      </c>
      <c r="AB233" s="9"/>
      <c r="AC233" s="30">
        <v>0</v>
      </c>
      <c r="AD233" s="9"/>
      <c r="AE233" s="30">
        <v>0</v>
      </c>
      <c r="AF233" s="9"/>
      <c r="AG233" s="19">
        <v>0</v>
      </c>
      <c r="AI233" s="32">
        <v>8</v>
      </c>
      <c r="AK233" s="7" t="str">
        <f t="shared" si="3"/>
        <v>No</v>
      </c>
    </row>
    <row r="234" spans="1:37">
      <c r="A234" s="7" t="s">
        <v>989</v>
      </c>
      <c r="B234" s="7" t="s">
        <v>295</v>
      </c>
      <c r="C234" s="37" t="s">
        <v>12</v>
      </c>
      <c r="D234" s="296">
        <v>9027</v>
      </c>
      <c r="E234" s="297">
        <v>90027</v>
      </c>
      <c r="F234" s="27" t="s">
        <v>140</v>
      </c>
      <c r="G234" s="27" t="s">
        <v>137</v>
      </c>
      <c r="H234" s="35">
        <v>654628</v>
      </c>
      <c r="I234" s="35">
        <v>150</v>
      </c>
      <c r="J234" s="9" t="s">
        <v>6</v>
      </c>
      <c r="K234" s="9" t="s">
        <v>138</v>
      </c>
      <c r="L234" s="8">
        <v>98</v>
      </c>
      <c r="M234" s="8">
        <v>0</v>
      </c>
      <c r="N234" s="9"/>
      <c r="O234" s="8">
        <v>0</v>
      </c>
      <c r="P234" s="9"/>
      <c r="Q234" s="8">
        <v>0</v>
      </c>
      <c r="R234" s="9"/>
      <c r="S234" s="8">
        <v>0</v>
      </c>
      <c r="T234" s="9"/>
      <c r="U234" s="8">
        <v>0</v>
      </c>
      <c r="V234" s="9"/>
      <c r="W234" s="33">
        <v>0</v>
      </c>
      <c r="X234" s="9"/>
      <c r="Y234" s="30">
        <v>0</v>
      </c>
      <c r="Z234" s="9"/>
      <c r="AA234" s="30">
        <v>0</v>
      </c>
      <c r="AB234" s="9"/>
      <c r="AC234" s="30">
        <v>0</v>
      </c>
      <c r="AD234" s="9"/>
      <c r="AE234" s="30">
        <v>0</v>
      </c>
      <c r="AF234" s="9"/>
      <c r="AG234" s="19">
        <v>0</v>
      </c>
      <c r="AI234" s="32">
        <v>0</v>
      </c>
      <c r="AK234" s="7" t="str">
        <f t="shared" si="3"/>
        <v>No</v>
      </c>
    </row>
    <row r="235" spans="1:37">
      <c r="A235" s="7" t="s">
        <v>990</v>
      </c>
      <c r="B235" s="7" t="s">
        <v>373</v>
      </c>
      <c r="C235" s="37" t="s">
        <v>67</v>
      </c>
      <c r="D235" s="296">
        <v>4003</v>
      </c>
      <c r="E235" s="297">
        <v>40003</v>
      </c>
      <c r="F235" s="27" t="s">
        <v>140</v>
      </c>
      <c r="G235" s="27" t="s">
        <v>137</v>
      </c>
      <c r="H235" s="35">
        <v>1060061</v>
      </c>
      <c r="I235" s="35">
        <v>145</v>
      </c>
      <c r="J235" s="9" t="s">
        <v>9</v>
      </c>
      <c r="K235" s="9" t="s">
        <v>138</v>
      </c>
      <c r="L235" s="8">
        <v>40</v>
      </c>
      <c r="M235" s="8">
        <v>0</v>
      </c>
      <c r="N235" s="9"/>
      <c r="O235" s="8">
        <v>0</v>
      </c>
      <c r="P235" s="9"/>
      <c r="Q235" s="8">
        <v>0</v>
      </c>
      <c r="R235" s="9"/>
      <c r="S235" s="8">
        <v>0</v>
      </c>
      <c r="T235" s="9"/>
      <c r="U235" s="8">
        <v>0</v>
      </c>
      <c r="V235" s="9"/>
      <c r="W235" s="33">
        <v>0</v>
      </c>
      <c r="X235" s="9"/>
      <c r="Y235" s="30">
        <v>0</v>
      </c>
      <c r="Z235" s="9"/>
      <c r="AA235" s="30">
        <v>0</v>
      </c>
      <c r="AB235" s="9"/>
      <c r="AC235" s="30">
        <v>0</v>
      </c>
      <c r="AD235" s="9"/>
      <c r="AE235" s="30">
        <v>0</v>
      </c>
      <c r="AF235" s="9"/>
      <c r="AG235" s="19">
        <v>0</v>
      </c>
      <c r="AI235" s="32">
        <v>0</v>
      </c>
      <c r="AK235" s="7" t="str">
        <f t="shared" si="3"/>
        <v>No</v>
      </c>
    </row>
    <row r="236" spans="1:37">
      <c r="A236" s="7" t="s">
        <v>990</v>
      </c>
      <c r="B236" s="7" t="s">
        <v>373</v>
      </c>
      <c r="C236" s="37" t="s">
        <v>67</v>
      </c>
      <c r="D236" s="296">
        <v>4003</v>
      </c>
      <c r="E236" s="297">
        <v>40003</v>
      </c>
      <c r="F236" s="27" t="s">
        <v>140</v>
      </c>
      <c r="G236" s="27" t="s">
        <v>137</v>
      </c>
      <c r="H236" s="35">
        <v>1060061</v>
      </c>
      <c r="I236" s="35">
        <v>145</v>
      </c>
      <c r="J236" s="9" t="s">
        <v>10</v>
      </c>
      <c r="K236" s="9" t="s">
        <v>138</v>
      </c>
      <c r="L236" s="8">
        <v>3</v>
      </c>
      <c r="M236" s="8">
        <v>0</v>
      </c>
      <c r="N236" s="9"/>
      <c r="O236" s="8">
        <v>0</v>
      </c>
      <c r="P236" s="9"/>
      <c r="Q236" s="8">
        <v>0</v>
      </c>
      <c r="R236" s="9"/>
      <c r="S236" s="8">
        <v>0</v>
      </c>
      <c r="T236" s="9"/>
      <c r="U236" s="8">
        <v>0</v>
      </c>
      <c r="V236" s="9"/>
      <c r="W236" s="33">
        <v>0</v>
      </c>
      <c r="X236" s="9"/>
      <c r="Y236" s="30">
        <v>0</v>
      </c>
      <c r="Z236" s="9"/>
      <c r="AA236" s="30">
        <v>0</v>
      </c>
      <c r="AB236" s="9"/>
      <c r="AC236" s="30">
        <v>0</v>
      </c>
      <c r="AD236" s="9"/>
      <c r="AE236" s="30">
        <v>0</v>
      </c>
      <c r="AF236" s="9"/>
      <c r="AG236" s="19">
        <v>0</v>
      </c>
      <c r="AI236" s="32">
        <v>0</v>
      </c>
      <c r="AK236" s="7" t="str">
        <f t="shared" si="3"/>
        <v>No</v>
      </c>
    </row>
    <row r="237" spans="1:37">
      <c r="A237" s="7" t="s">
        <v>990</v>
      </c>
      <c r="B237" s="7" t="s">
        <v>373</v>
      </c>
      <c r="C237" s="37" t="s">
        <v>67</v>
      </c>
      <c r="D237" s="296">
        <v>4003</v>
      </c>
      <c r="E237" s="297">
        <v>40003</v>
      </c>
      <c r="F237" s="27" t="s">
        <v>140</v>
      </c>
      <c r="G237" s="27" t="s">
        <v>137</v>
      </c>
      <c r="H237" s="35">
        <v>1060061</v>
      </c>
      <c r="I237" s="35">
        <v>145</v>
      </c>
      <c r="J237" s="9" t="s">
        <v>6</v>
      </c>
      <c r="K237" s="9" t="s">
        <v>138</v>
      </c>
      <c r="L237" s="8">
        <v>102</v>
      </c>
      <c r="M237" s="8">
        <v>1813</v>
      </c>
      <c r="N237" s="9"/>
      <c r="O237" s="8">
        <v>0</v>
      </c>
      <c r="P237" s="9"/>
      <c r="Q237" s="8">
        <v>0</v>
      </c>
      <c r="R237" s="9"/>
      <c r="S237" s="8">
        <v>4036</v>
      </c>
      <c r="T237" s="9"/>
      <c r="U237" s="8">
        <v>0</v>
      </c>
      <c r="V237" s="9"/>
      <c r="W237" s="33">
        <v>5849</v>
      </c>
      <c r="X237" s="9"/>
      <c r="Y237" s="30">
        <v>3</v>
      </c>
      <c r="Z237" s="9"/>
      <c r="AA237" s="30">
        <v>0</v>
      </c>
      <c r="AB237" s="9"/>
      <c r="AC237" s="30">
        <v>0</v>
      </c>
      <c r="AD237" s="9"/>
      <c r="AE237" s="30">
        <v>3</v>
      </c>
      <c r="AF237" s="9"/>
      <c r="AG237" s="19">
        <v>0</v>
      </c>
      <c r="AI237" s="32">
        <v>6</v>
      </c>
      <c r="AK237" s="7" t="str">
        <f t="shared" si="3"/>
        <v>No</v>
      </c>
    </row>
    <row r="238" spans="1:37">
      <c r="A238" s="7" t="s">
        <v>364</v>
      </c>
      <c r="B238" s="7" t="s">
        <v>365</v>
      </c>
      <c r="C238" s="37" t="s">
        <v>30</v>
      </c>
      <c r="D238" s="296">
        <v>5146</v>
      </c>
      <c r="E238" s="297">
        <v>50146</v>
      </c>
      <c r="F238" s="27" t="s">
        <v>142</v>
      </c>
      <c r="G238" s="27" t="s">
        <v>137</v>
      </c>
      <c r="H238" s="35">
        <v>2150706</v>
      </c>
      <c r="I238" s="35">
        <v>144</v>
      </c>
      <c r="J238" s="9" t="s">
        <v>7</v>
      </c>
      <c r="K238" s="9" t="s">
        <v>138</v>
      </c>
      <c r="L238" s="8">
        <v>54</v>
      </c>
      <c r="M238" s="8">
        <v>0</v>
      </c>
      <c r="N238" s="9"/>
      <c r="O238" s="8">
        <v>0</v>
      </c>
      <c r="P238" s="9"/>
      <c r="Q238" s="8">
        <v>0</v>
      </c>
      <c r="R238" s="9"/>
      <c r="S238" s="8">
        <v>0</v>
      </c>
      <c r="T238" s="9"/>
      <c r="U238" s="8">
        <v>0</v>
      </c>
      <c r="V238" s="9"/>
      <c r="W238" s="33">
        <v>0</v>
      </c>
      <c r="X238" s="9"/>
      <c r="Y238" s="30">
        <v>0</v>
      </c>
      <c r="Z238" s="9"/>
      <c r="AA238" s="30">
        <v>0</v>
      </c>
      <c r="AB238" s="9"/>
      <c r="AC238" s="30">
        <v>0</v>
      </c>
      <c r="AD238" s="9"/>
      <c r="AE238" s="30">
        <v>0</v>
      </c>
      <c r="AF238" s="9"/>
      <c r="AG238" s="19">
        <v>0</v>
      </c>
      <c r="AI238" s="32">
        <v>0</v>
      </c>
      <c r="AK238" s="7" t="str">
        <f t="shared" si="3"/>
        <v>No</v>
      </c>
    </row>
    <row r="239" spans="1:37">
      <c r="A239" s="7" t="s">
        <v>991</v>
      </c>
      <c r="B239" s="7" t="s">
        <v>208</v>
      </c>
      <c r="C239" s="37" t="s">
        <v>12</v>
      </c>
      <c r="D239" s="296">
        <v>9078</v>
      </c>
      <c r="E239" s="297">
        <v>90078</v>
      </c>
      <c r="F239" s="27" t="s">
        <v>142</v>
      </c>
      <c r="G239" s="27" t="s">
        <v>137</v>
      </c>
      <c r="H239" s="35">
        <v>615968</v>
      </c>
      <c r="I239" s="35">
        <v>140</v>
      </c>
      <c r="J239" s="9" t="s">
        <v>6</v>
      </c>
      <c r="K239" s="9" t="s">
        <v>138</v>
      </c>
      <c r="L239" s="8">
        <v>92</v>
      </c>
      <c r="M239" s="8">
        <v>6047</v>
      </c>
      <c r="N239" s="9"/>
      <c r="O239" s="8">
        <v>0</v>
      </c>
      <c r="P239" s="9"/>
      <c r="Q239" s="8">
        <v>0</v>
      </c>
      <c r="R239" s="9"/>
      <c r="S239" s="8">
        <v>0</v>
      </c>
      <c r="T239" s="9"/>
      <c r="U239" s="8">
        <v>0</v>
      </c>
      <c r="V239" s="9"/>
      <c r="W239" s="33">
        <v>6047</v>
      </c>
      <c r="X239" s="9"/>
      <c r="Y239" s="30">
        <v>6</v>
      </c>
      <c r="Z239" s="9"/>
      <c r="AA239" s="30">
        <v>0</v>
      </c>
      <c r="AB239" s="9"/>
      <c r="AC239" s="30">
        <v>0</v>
      </c>
      <c r="AD239" s="9"/>
      <c r="AE239" s="30">
        <v>0</v>
      </c>
      <c r="AF239" s="9"/>
      <c r="AG239" s="19">
        <v>0</v>
      </c>
      <c r="AI239" s="32">
        <v>6</v>
      </c>
      <c r="AK239" s="7" t="str">
        <f t="shared" si="3"/>
        <v>No</v>
      </c>
    </row>
    <row r="240" spans="1:37">
      <c r="A240" s="7" t="s">
        <v>992</v>
      </c>
      <c r="B240" s="7" t="s">
        <v>444</v>
      </c>
      <c r="C240" s="37" t="s">
        <v>44</v>
      </c>
      <c r="D240" s="296">
        <v>4108</v>
      </c>
      <c r="E240" s="297">
        <v>40108</v>
      </c>
      <c r="F240" s="27" t="s">
        <v>142</v>
      </c>
      <c r="G240" s="27" t="s">
        <v>137</v>
      </c>
      <c r="H240" s="35">
        <v>347602</v>
      </c>
      <c r="I240" s="35">
        <v>140</v>
      </c>
      <c r="J240" s="9" t="s">
        <v>6</v>
      </c>
      <c r="K240" s="9" t="s">
        <v>138</v>
      </c>
      <c r="L240" s="8">
        <v>57</v>
      </c>
      <c r="M240" s="8">
        <v>12206</v>
      </c>
      <c r="N240" s="9"/>
      <c r="O240" s="8">
        <v>0</v>
      </c>
      <c r="P240" s="9"/>
      <c r="Q240" s="8">
        <v>0</v>
      </c>
      <c r="R240" s="9"/>
      <c r="S240" s="8">
        <v>2701</v>
      </c>
      <c r="T240" s="9"/>
      <c r="U240" s="8">
        <v>0</v>
      </c>
      <c r="V240" s="9"/>
      <c r="W240" s="33">
        <v>14907</v>
      </c>
      <c r="X240" s="9"/>
      <c r="Y240" s="30">
        <v>12</v>
      </c>
      <c r="Z240" s="9"/>
      <c r="AA240" s="30">
        <v>0</v>
      </c>
      <c r="AB240" s="9"/>
      <c r="AC240" s="30">
        <v>0</v>
      </c>
      <c r="AD240" s="9"/>
      <c r="AE240" s="30">
        <v>3</v>
      </c>
      <c r="AF240" s="9"/>
      <c r="AG240" s="19">
        <v>0</v>
      </c>
      <c r="AI240" s="32">
        <v>15</v>
      </c>
      <c r="AK240" s="7" t="str">
        <f t="shared" si="3"/>
        <v>No</v>
      </c>
    </row>
    <row r="241" spans="1:37">
      <c r="A241" s="7" t="s">
        <v>992</v>
      </c>
      <c r="B241" s="7" t="s">
        <v>444</v>
      </c>
      <c r="C241" s="37" t="s">
        <v>44</v>
      </c>
      <c r="D241" s="296">
        <v>4108</v>
      </c>
      <c r="E241" s="297">
        <v>40108</v>
      </c>
      <c r="F241" s="27" t="s">
        <v>142</v>
      </c>
      <c r="G241" s="27" t="s">
        <v>137</v>
      </c>
      <c r="H241" s="35">
        <v>347602</v>
      </c>
      <c r="I241" s="35">
        <v>140</v>
      </c>
      <c r="J241" s="9" t="s">
        <v>7</v>
      </c>
      <c r="K241" s="9" t="s">
        <v>138</v>
      </c>
      <c r="L241" s="8">
        <v>51</v>
      </c>
      <c r="M241" s="8">
        <v>0</v>
      </c>
      <c r="N241" s="9"/>
      <c r="O241" s="8">
        <v>0</v>
      </c>
      <c r="P241" s="9"/>
      <c r="Q241" s="8">
        <v>0</v>
      </c>
      <c r="R241" s="9"/>
      <c r="S241" s="8">
        <v>2251</v>
      </c>
      <c r="T241" s="9"/>
      <c r="U241" s="8">
        <v>0</v>
      </c>
      <c r="V241" s="9"/>
      <c r="W241" s="33">
        <v>2251</v>
      </c>
      <c r="X241" s="9"/>
      <c r="Y241" s="30">
        <v>0</v>
      </c>
      <c r="Z241" s="9"/>
      <c r="AA241" s="30">
        <v>0</v>
      </c>
      <c r="AB241" s="9"/>
      <c r="AC241" s="30">
        <v>0</v>
      </c>
      <c r="AD241" s="9"/>
      <c r="AE241" s="30">
        <v>2</v>
      </c>
      <c r="AF241" s="9"/>
      <c r="AG241" s="19">
        <v>0</v>
      </c>
      <c r="AI241" s="32">
        <v>2</v>
      </c>
      <c r="AK241" s="7" t="str">
        <f t="shared" si="3"/>
        <v>No</v>
      </c>
    </row>
    <row r="242" spans="1:37">
      <c r="A242" s="7" t="s">
        <v>992</v>
      </c>
      <c r="B242" s="7" t="s">
        <v>444</v>
      </c>
      <c r="C242" s="37" t="s">
        <v>44</v>
      </c>
      <c r="D242" s="296">
        <v>4108</v>
      </c>
      <c r="E242" s="297">
        <v>40108</v>
      </c>
      <c r="F242" s="27" t="s">
        <v>142</v>
      </c>
      <c r="G242" s="27" t="s">
        <v>137</v>
      </c>
      <c r="H242" s="35">
        <v>347602</v>
      </c>
      <c r="I242" s="35">
        <v>140</v>
      </c>
      <c r="J242" s="9" t="s">
        <v>9</v>
      </c>
      <c r="K242" s="9" t="s">
        <v>138</v>
      </c>
      <c r="L242" s="8">
        <v>19</v>
      </c>
      <c r="M242" s="8">
        <v>401</v>
      </c>
      <c r="N242" s="9"/>
      <c r="O242" s="8">
        <v>0</v>
      </c>
      <c r="P242" s="9"/>
      <c r="Q242" s="8">
        <v>0</v>
      </c>
      <c r="R242" s="9"/>
      <c r="S242" s="8">
        <v>675</v>
      </c>
      <c r="T242" s="9"/>
      <c r="U242" s="8">
        <v>0</v>
      </c>
      <c r="V242" s="9"/>
      <c r="W242" s="33">
        <v>1076</v>
      </c>
      <c r="X242" s="9"/>
      <c r="Y242" s="30">
        <v>2</v>
      </c>
      <c r="Z242" s="9"/>
      <c r="AA242" s="30">
        <v>0</v>
      </c>
      <c r="AB242" s="9"/>
      <c r="AC242" s="30">
        <v>0</v>
      </c>
      <c r="AD242" s="9"/>
      <c r="AE242" s="30">
        <v>1</v>
      </c>
      <c r="AF242" s="9"/>
      <c r="AG242" s="19">
        <v>0</v>
      </c>
      <c r="AI242" s="32">
        <v>3</v>
      </c>
      <c r="AK242" s="7" t="str">
        <f t="shared" si="3"/>
        <v>No</v>
      </c>
    </row>
    <row r="243" spans="1:37">
      <c r="A243" s="7" t="s">
        <v>18</v>
      </c>
      <c r="B243" s="7" t="s">
        <v>458</v>
      </c>
      <c r="C243" s="37" t="s">
        <v>12</v>
      </c>
      <c r="D243" s="296">
        <v>9223</v>
      </c>
      <c r="E243" s="297">
        <v>90223</v>
      </c>
      <c r="F243" s="27" t="s">
        <v>142</v>
      </c>
      <c r="G243" s="27" t="s">
        <v>137</v>
      </c>
      <c r="H243" s="35">
        <v>1723634</v>
      </c>
      <c r="I243" s="35">
        <v>137</v>
      </c>
      <c r="J243" s="9" t="s">
        <v>9</v>
      </c>
      <c r="K243" s="9" t="s">
        <v>138</v>
      </c>
      <c r="L243" s="8">
        <v>100</v>
      </c>
      <c r="M243" s="8">
        <v>9440</v>
      </c>
      <c r="N243" s="9"/>
      <c r="O243" s="8">
        <v>0</v>
      </c>
      <c r="P243" s="9"/>
      <c r="Q243" s="8">
        <v>0</v>
      </c>
      <c r="R243" s="9"/>
      <c r="S243" s="8">
        <v>695</v>
      </c>
      <c r="T243" s="9"/>
      <c r="U243" s="8">
        <v>0</v>
      </c>
      <c r="V243" s="9"/>
      <c r="W243" s="33">
        <v>10135</v>
      </c>
      <c r="X243" s="9"/>
      <c r="Y243" s="30">
        <v>8.6999999999999993</v>
      </c>
      <c r="Z243" s="9"/>
      <c r="AA243" s="30">
        <v>0</v>
      </c>
      <c r="AB243" s="9"/>
      <c r="AC243" s="30">
        <v>0</v>
      </c>
      <c r="AD243" s="9"/>
      <c r="AE243" s="30">
        <v>0.7</v>
      </c>
      <c r="AF243" s="9"/>
      <c r="AG243" s="19">
        <v>0</v>
      </c>
      <c r="AI243" s="32">
        <v>9.4</v>
      </c>
      <c r="AK243" s="7" t="str">
        <f t="shared" si="3"/>
        <v>No</v>
      </c>
    </row>
    <row r="244" spans="1:37">
      <c r="A244" s="7" t="s">
        <v>993</v>
      </c>
      <c r="B244" s="7" t="s">
        <v>488</v>
      </c>
      <c r="C244" s="37" t="s">
        <v>26</v>
      </c>
      <c r="D244" s="296">
        <v>4063</v>
      </c>
      <c r="E244" s="297">
        <v>40063</v>
      </c>
      <c r="F244" s="27" t="s">
        <v>140</v>
      </c>
      <c r="G244" s="27" t="s">
        <v>137</v>
      </c>
      <c r="H244" s="35">
        <v>452791</v>
      </c>
      <c r="I244" s="35">
        <v>135</v>
      </c>
      <c r="J244" s="9" t="s">
        <v>6</v>
      </c>
      <c r="K244" s="9" t="s">
        <v>138</v>
      </c>
      <c r="L244" s="8">
        <v>32</v>
      </c>
      <c r="M244" s="8">
        <v>10025</v>
      </c>
      <c r="N244" s="9"/>
      <c r="O244" s="8">
        <v>0</v>
      </c>
      <c r="P244" s="9"/>
      <c r="Q244" s="8">
        <v>0</v>
      </c>
      <c r="R244" s="9"/>
      <c r="S244" s="8">
        <v>842</v>
      </c>
      <c r="T244" s="9"/>
      <c r="U244" s="8">
        <v>0</v>
      </c>
      <c r="V244" s="9"/>
      <c r="W244" s="33">
        <v>10867</v>
      </c>
      <c r="X244" s="9"/>
      <c r="Y244" s="30">
        <v>7.02</v>
      </c>
      <c r="Z244" s="9"/>
      <c r="AA244" s="30">
        <v>0</v>
      </c>
      <c r="AB244" s="9"/>
      <c r="AC244" s="30">
        <v>0</v>
      </c>
      <c r="AD244" s="9"/>
      <c r="AE244" s="30">
        <v>1</v>
      </c>
      <c r="AF244" s="9"/>
      <c r="AG244" s="19">
        <v>0</v>
      </c>
      <c r="AI244" s="32">
        <v>8.02</v>
      </c>
      <c r="AK244" s="7" t="str">
        <f t="shared" si="3"/>
        <v>No</v>
      </c>
    </row>
    <row r="245" spans="1:37">
      <c r="A245" s="7" t="s">
        <v>993</v>
      </c>
      <c r="B245" s="7" t="s">
        <v>488</v>
      </c>
      <c r="C245" s="37" t="s">
        <v>26</v>
      </c>
      <c r="D245" s="296">
        <v>4063</v>
      </c>
      <c r="E245" s="297">
        <v>40063</v>
      </c>
      <c r="F245" s="27" t="s">
        <v>140</v>
      </c>
      <c r="G245" s="27" t="s">
        <v>137</v>
      </c>
      <c r="H245" s="35">
        <v>452791</v>
      </c>
      <c r="I245" s="35">
        <v>135</v>
      </c>
      <c r="J245" s="9" t="s">
        <v>9</v>
      </c>
      <c r="K245" s="9" t="s">
        <v>138</v>
      </c>
      <c r="L245" s="8">
        <v>27</v>
      </c>
      <c r="M245" s="8">
        <v>8539</v>
      </c>
      <c r="N245" s="9"/>
      <c r="O245" s="8">
        <v>0</v>
      </c>
      <c r="P245" s="9"/>
      <c r="Q245" s="8">
        <v>0</v>
      </c>
      <c r="R245" s="9"/>
      <c r="S245" s="8">
        <v>0</v>
      </c>
      <c r="T245" s="9"/>
      <c r="U245" s="8">
        <v>0</v>
      </c>
      <c r="V245" s="9"/>
      <c r="W245" s="33">
        <v>8539</v>
      </c>
      <c r="X245" s="9"/>
      <c r="Y245" s="30">
        <v>5.98</v>
      </c>
      <c r="Z245" s="9"/>
      <c r="AA245" s="30">
        <v>0</v>
      </c>
      <c r="AB245" s="9"/>
      <c r="AC245" s="30">
        <v>0</v>
      </c>
      <c r="AD245" s="9"/>
      <c r="AE245" s="30">
        <v>0</v>
      </c>
      <c r="AF245" s="9"/>
      <c r="AG245" s="19">
        <v>0</v>
      </c>
      <c r="AI245" s="32">
        <v>5.98</v>
      </c>
      <c r="AK245" s="7" t="str">
        <f t="shared" si="3"/>
        <v>No</v>
      </c>
    </row>
    <row r="246" spans="1:37">
      <c r="A246" s="7" t="s">
        <v>994</v>
      </c>
      <c r="B246" s="7" t="s">
        <v>271</v>
      </c>
      <c r="C246" s="37" t="s">
        <v>61</v>
      </c>
      <c r="D246" s="296">
        <v>3014</v>
      </c>
      <c r="E246" s="297">
        <v>30014</v>
      </c>
      <c r="F246" s="27" t="s">
        <v>142</v>
      </c>
      <c r="G246" s="27" t="s">
        <v>137</v>
      </c>
      <c r="H246" s="35">
        <v>444474</v>
      </c>
      <c r="I246" s="35">
        <v>125</v>
      </c>
      <c r="J246" s="9" t="s">
        <v>6</v>
      </c>
      <c r="K246" s="9" t="s">
        <v>138</v>
      </c>
      <c r="L246" s="8">
        <v>68</v>
      </c>
      <c r="M246" s="8">
        <v>0</v>
      </c>
      <c r="N246" s="9"/>
      <c r="O246" s="8">
        <v>0</v>
      </c>
      <c r="P246" s="9"/>
      <c r="Q246" s="8">
        <v>0</v>
      </c>
      <c r="R246" s="9"/>
      <c r="S246" s="8">
        <v>0</v>
      </c>
      <c r="T246" s="9"/>
      <c r="U246" s="8">
        <v>0</v>
      </c>
      <c r="V246" s="9"/>
      <c r="W246" s="33">
        <v>0</v>
      </c>
      <c r="X246" s="9"/>
      <c r="Y246" s="30">
        <v>0</v>
      </c>
      <c r="Z246" s="9"/>
      <c r="AA246" s="30">
        <v>0</v>
      </c>
      <c r="AB246" s="9"/>
      <c r="AC246" s="30">
        <v>0</v>
      </c>
      <c r="AD246" s="9"/>
      <c r="AE246" s="30">
        <v>0</v>
      </c>
      <c r="AF246" s="9"/>
      <c r="AG246" s="19">
        <v>0</v>
      </c>
      <c r="AI246" s="32">
        <v>0</v>
      </c>
      <c r="AK246" s="7" t="str">
        <f t="shared" si="3"/>
        <v>No</v>
      </c>
    </row>
    <row r="247" spans="1:37">
      <c r="A247" s="7" t="s">
        <v>994</v>
      </c>
      <c r="B247" s="7" t="s">
        <v>271</v>
      </c>
      <c r="C247" s="37" t="s">
        <v>61</v>
      </c>
      <c r="D247" s="296">
        <v>3014</v>
      </c>
      <c r="E247" s="297">
        <v>30014</v>
      </c>
      <c r="F247" s="27" t="s">
        <v>142</v>
      </c>
      <c r="G247" s="27" t="s">
        <v>137</v>
      </c>
      <c r="H247" s="35">
        <v>444474</v>
      </c>
      <c r="I247" s="35">
        <v>125</v>
      </c>
      <c r="J247" s="9" t="s">
        <v>9</v>
      </c>
      <c r="K247" s="9" t="s">
        <v>138</v>
      </c>
      <c r="L247" s="8">
        <v>34</v>
      </c>
      <c r="M247" s="8">
        <v>2175</v>
      </c>
      <c r="N247" s="9"/>
      <c r="O247" s="8">
        <v>0</v>
      </c>
      <c r="P247" s="9"/>
      <c r="Q247" s="8">
        <v>0</v>
      </c>
      <c r="R247" s="9"/>
      <c r="S247" s="8">
        <v>0</v>
      </c>
      <c r="T247" s="9"/>
      <c r="U247" s="8">
        <v>0</v>
      </c>
      <c r="V247" s="9"/>
      <c r="W247" s="33">
        <v>2175</v>
      </c>
      <c r="X247" s="9"/>
      <c r="Y247" s="30">
        <v>1</v>
      </c>
      <c r="Z247" s="9"/>
      <c r="AA247" s="30">
        <v>0</v>
      </c>
      <c r="AB247" s="9"/>
      <c r="AC247" s="30">
        <v>0</v>
      </c>
      <c r="AD247" s="9"/>
      <c r="AE247" s="30">
        <v>0</v>
      </c>
      <c r="AF247" s="9"/>
      <c r="AG247" s="19">
        <v>0</v>
      </c>
      <c r="AI247" s="32">
        <v>1</v>
      </c>
      <c r="AK247" s="7" t="str">
        <f t="shared" si="3"/>
        <v>No</v>
      </c>
    </row>
    <row r="248" spans="1:37">
      <c r="A248" s="7" t="s">
        <v>615</v>
      </c>
      <c r="B248" s="7" t="s">
        <v>271</v>
      </c>
      <c r="C248" s="37" t="s">
        <v>30</v>
      </c>
      <c r="D248" s="296">
        <v>5211</v>
      </c>
      <c r="E248" s="297">
        <v>50211</v>
      </c>
      <c r="F248" s="27" t="s">
        <v>142</v>
      </c>
      <c r="G248" s="27" t="s">
        <v>137</v>
      </c>
      <c r="H248" s="35">
        <v>67821</v>
      </c>
      <c r="I248" s="35">
        <v>125</v>
      </c>
      <c r="J248" s="9" t="s">
        <v>6</v>
      </c>
      <c r="K248" s="9" t="s">
        <v>138</v>
      </c>
      <c r="L248" s="8">
        <v>125</v>
      </c>
      <c r="M248" s="8">
        <v>711</v>
      </c>
      <c r="N248" s="9"/>
      <c r="O248" s="8">
        <v>516</v>
      </c>
      <c r="P248" s="9"/>
      <c r="Q248" s="8">
        <v>557</v>
      </c>
      <c r="R248" s="9"/>
      <c r="S248" s="8">
        <v>0</v>
      </c>
      <c r="T248" s="9"/>
      <c r="U248" s="8">
        <v>0</v>
      </c>
      <c r="V248" s="9"/>
      <c r="W248" s="33">
        <v>1784</v>
      </c>
      <c r="X248" s="9"/>
      <c r="Y248" s="30">
        <v>1</v>
      </c>
      <c r="Z248" s="9"/>
      <c r="AA248" s="30">
        <v>2</v>
      </c>
      <c r="AB248" s="9"/>
      <c r="AC248" s="30">
        <v>1</v>
      </c>
      <c r="AD248" s="9"/>
      <c r="AE248" s="30">
        <v>0</v>
      </c>
      <c r="AF248" s="9"/>
      <c r="AG248" s="19">
        <v>0</v>
      </c>
      <c r="AI248" s="32">
        <v>4</v>
      </c>
      <c r="AK248" s="7" t="str">
        <f t="shared" si="3"/>
        <v>No</v>
      </c>
    </row>
    <row r="249" spans="1:37">
      <c r="A249" s="7" t="s">
        <v>381</v>
      </c>
      <c r="B249" s="7" t="s">
        <v>382</v>
      </c>
      <c r="C249" s="37" t="s">
        <v>63</v>
      </c>
      <c r="D249" s="296">
        <v>4086</v>
      </c>
      <c r="E249" s="297">
        <v>40086</v>
      </c>
      <c r="F249" s="27" t="s">
        <v>142</v>
      </c>
      <c r="G249" s="27" t="s">
        <v>137</v>
      </c>
      <c r="H249" s="35">
        <v>2148346</v>
      </c>
      <c r="I249" s="35">
        <v>124</v>
      </c>
      <c r="J249" s="9" t="s">
        <v>6</v>
      </c>
      <c r="K249" s="9" t="s">
        <v>138</v>
      </c>
      <c r="L249" s="8">
        <v>87</v>
      </c>
      <c r="M249" s="8">
        <v>0</v>
      </c>
      <c r="N249" s="9"/>
      <c r="O249" s="8">
        <v>0</v>
      </c>
      <c r="P249" s="9"/>
      <c r="Q249" s="8">
        <v>0</v>
      </c>
      <c r="R249" s="9"/>
      <c r="S249" s="8">
        <v>0</v>
      </c>
      <c r="T249" s="9"/>
      <c r="U249" s="8">
        <v>0</v>
      </c>
      <c r="V249" s="9"/>
      <c r="W249" s="33">
        <v>0</v>
      </c>
      <c r="X249" s="9"/>
      <c r="Y249" s="30">
        <v>0</v>
      </c>
      <c r="Z249" s="9"/>
      <c r="AA249" s="30">
        <v>0</v>
      </c>
      <c r="AB249" s="9"/>
      <c r="AC249" s="30">
        <v>0</v>
      </c>
      <c r="AD249" s="9"/>
      <c r="AE249" s="30">
        <v>0</v>
      </c>
      <c r="AF249" s="9"/>
      <c r="AG249" s="19">
        <v>0</v>
      </c>
      <c r="AI249" s="32">
        <v>0</v>
      </c>
      <c r="AK249" s="7" t="str">
        <f t="shared" si="3"/>
        <v>No</v>
      </c>
    </row>
    <row r="250" spans="1:37">
      <c r="A250" s="7" t="s">
        <v>381</v>
      </c>
      <c r="B250" s="7" t="s">
        <v>382</v>
      </c>
      <c r="C250" s="37" t="s">
        <v>63</v>
      </c>
      <c r="D250" s="296">
        <v>4086</v>
      </c>
      <c r="E250" s="297">
        <v>40086</v>
      </c>
      <c r="F250" s="27" t="s">
        <v>142</v>
      </c>
      <c r="G250" s="27" t="s">
        <v>137</v>
      </c>
      <c r="H250" s="35">
        <v>2148346</v>
      </c>
      <c r="I250" s="35">
        <v>124</v>
      </c>
      <c r="J250" s="9" t="s">
        <v>9</v>
      </c>
      <c r="K250" s="9" t="s">
        <v>138</v>
      </c>
      <c r="L250" s="8">
        <v>37</v>
      </c>
      <c r="M250" s="8">
        <v>0</v>
      </c>
      <c r="N250" s="9"/>
      <c r="O250" s="8">
        <v>0</v>
      </c>
      <c r="P250" s="9"/>
      <c r="Q250" s="8">
        <v>0</v>
      </c>
      <c r="R250" s="9"/>
      <c r="S250" s="8">
        <v>0</v>
      </c>
      <c r="T250" s="9"/>
      <c r="U250" s="8">
        <v>0</v>
      </c>
      <c r="V250" s="9"/>
      <c r="W250" s="33">
        <v>0</v>
      </c>
      <c r="X250" s="9"/>
      <c r="Y250" s="30">
        <v>0</v>
      </c>
      <c r="Z250" s="9"/>
      <c r="AA250" s="30">
        <v>0</v>
      </c>
      <c r="AB250" s="9"/>
      <c r="AC250" s="30">
        <v>0</v>
      </c>
      <c r="AD250" s="9"/>
      <c r="AE250" s="30">
        <v>0</v>
      </c>
      <c r="AF250" s="9"/>
      <c r="AG250" s="19">
        <v>0</v>
      </c>
      <c r="AI250" s="32">
        <v>0</v>
      </c>
      <c r="AK250" s="7" t="str">
        <f t="shared" si="3"/>
        <v>No</v>
      </c>
    </row>
    <row r="251" spans="1:37">
      <c r="A251" s="7" t="s">
        <v>521</v>
      </c>
      <c r="B251" s="7" t="s">
        <v>522</v>
      </c>
      <c r="C251" s="37" t="s">
        <v>34</v>
      </c>
      <c r="D251" s="296">
        <v>4019</v>
      </c>
      <c r="E251" s="297">
        <v>40019</v>
      </c>
      <c r="F251" s="27" t="s">
        <v>142</v>
      </c>
      <c r="G251" s="27" t="s">
        <v>137</v>
      </c>
      <c r="H251" s="35">
        <v>1624827</v>
      </c>
      <c r="I251" s="35">
        <v>123</v>
      </c>
      <c r="J251" s="9" t="s">
        <v>6</v>
      </c>
      <c r="K251" s="9" t="s">
        <v>138</v>
      </c>
      <c r="L251" s="8">
        <v>97</v>
      </c>
      <c r="M251" s="8">
        <v>33906</v>
      </c>
      <c r="N251" s="9"/>
      <c r="O251" s="8">
        <v>3664</v>
      </c>
      <c r="P251" s="9"/>
      <c r="Q251" s="8">
        <v>1102</v>
      </c>
      <c r="R251" s="9"/>
      <c r="S251" s="8">
        <v>2694</v>
      </c>
      <c r="T251" s="9"/>
      <c r="U251" s="8">
        <v>0</v>
      </c>
      <c r="V251" s="9"/>
      <c r="W251" s="33">
        <v>41366</v>
      </c>
      <c r="X251" s="9"/>
      <c r="Y251" s="30">
        <v>28</v>
      </c>
      <c r="Z251" s="9"/>
      <c r="AA251" s="30">
        <v>3</v>
      </c>
      <c r="AB251" s="9"/>
      <c r="AC251" s="30">
        <v>0.8</v>
      </c>
      <c r="AD251" s="9"/>
      <c r="AE251" s="30">
        <v>2.4</v>
      </c>
      <c r="AF251" s="9"/>
      <c r="AG251" s="19">
        <v>0</v>
      </c>
      <c r="AI251" s="32">
        <v>34.200000000000003</v>
      </c>
      <c r="AK251" s="7" t="str">
        <f t="shared" si="3"/>
        <v>No</v>
      </c>
    </row>
    <row r="252" spans="1:37">
      <c r="A252" s="7" t="s">
        <v>521</v>
      </c>
      <c r="B252" s="7" t="s">
        <v>522</v>
      </c>
      <c r="C252" s="37" t="s">
        <v>34</v>
      </c>
      <c r="D252" s="296">
        <v>4019</v>
      </c>
      <c r="E252" s="297">
        <v>40019</v>
      </c>
      <c r="F252" s="27" t="s">
        <v>142</v>
      </c>
      <c r="G252" s="27" t="s">
        <v>137</v>
      </c>
      <c r="H252" s="35">
        <v>1624827</v>
      </c>
      <c r="I252" s="35">
        <v>123</v>
      </c>
      <c r="J252" s="9" t="s">
        <v>9</v>
      </c>
      <c r="K252" s="9" t="s">
        <v>138</v>
      </c>
      <c r="L252" s="8">
        <v>26</v>
      </c>
      <c r="M252" s="8">
        <v>9838</v>
      </c>
      <c r="N252" s="9"/>
      <c r="O252" s="8">
        <v>873</v>
      </c>
      <c r="P252" s="9"/>
      <c r="Q252" s="8">
        <v>266</v>
      </c>
      <c r="R252" s="9"/>
      <c r="S252" s="8">
        <v>652</v>
      </c>
      <c r="T252" s="9"/>
      <c r="U252" s="8">
        <v>0</v>
      </c>
      <c r="V252" s="9"/>
      <c r="W252" s="33">
        <v>11629</v>
      </c>
      <c r="X252" s="9"/>
      <c r="Y252" s="30">
        <v>7</v>
      </c>
      <c r="Z252" s="9"/>
      <c r="AA252" s="30">
        <v>1</v>
      </c>
      <c r="AB252" s="9"/>
      <c r="AC252" s="30">
        <v>0.2</v>
      </c>
      <c r="AD252" s="9"/>
      <c r="AE252" s="30">
        <v>0.6</v>
      </c>
      <c r="AF252" s="9"/>
      <c r="AG252" s="19">
        <v>0</v>
      </c>
      <c r="AI252" s="32">
        <v>8.8000000000000007</v>
      </c>
      <c r="AK252" s="7" t="str">
        <f t="shared" si="3"/>
        <v>No</v>
      </c>
    </row>
    <row r="253" spans="1:37">
      <c r="A253" s="7" t="s">
        <v>399</v>
      </c>
      <c r="B253" s="7" t="s">
        <v>400</v>
      </c>
      <c r="C253" s="37" t="s">
        <v>12</v>
      </c>
      <c r="D253" s="296">
        <v>9062</v>
      </c>
      <c r="E253" s="297">
        <v>90062</v>
      </c>
      <c r="F253" s="27" t="s">
        <v>142</v>
      </c>
      <c r="G253" s="27" t="s">
        <v>137</v>
      </c>
      <c r="H253" s="35">
        <v>114237</v>
      </c>
      <c r="I253" s="35">
        <v>120</v>
      </c>
      <c r="J253" s="9" t="s">
        <v>13</v>
      </c>
      <c r="K253" s="9" t="s">
        <v>138</v>
      </c>
      <c r="L253" s="8">
        <v>6</v>
      </c>
      <c r="M253" s="8">
        <v>0</v>
      </c>
      <c r="N253" s="9"/>
      <c r="O253" s="8">
        <v>0</v>
      </c>
      <c r="P253" s="9"/>
      <c r="Q253" s="8">
        <v>0</v>
      </c>
      <c r="R253" s="9"/>
      <c r="S253" s="8">
        <v>29</v>
      </c>
      <c r="T253" s="9"/>
      <c r="U253" s="8">
        <v>0</v>
      </c>
      <c r="V253" s="9"/>
      <c r="W253" s="33">
        <v>29</v>
      </c>
      <c r="X253" s="9"/>
      <c r="Y253" s="30">
        <v>0</v>
      </c>
      <c r="Z253" s="9"/>
      <c r="AA253" s="30">
        <v>0</v>
      </c>
      <c r="AB253" s="9"/>
      <c r="AC253" s="30">
        <v>0</v>
      </c>
      <c r="AD253" s="9"/>
      <c r="AE253" s="30">
        <v>0.1</v>
      </c>
      <c r="AF253" s="9"/>
      <c r="AG253" s="19">
        <v>0</v>
      </c>
      <c r="AI253" s="32">
        <v>0.1</v>
      </c>
      <c r="AK253" s="7" t="str">
        <f t="shared" si="3"/>
        <v>No</v>
      </c>
    </row>
    <row r="254" spans="1:37">
      <c r="A254" s="7" t="s">
        <v>399</v>
      </c>
      <c r="B254" s="7" t="s">
        <v>400</v>
      </c>
      <c r="C254" s="37" t="s">
        <v>12</v>
      </c>
      <c r="D254" s="296">
        <v>9062</v>
      </c>
      <c r="E254" s="297">
        <v>90062</v>
      </c>
      <c r="F254" s="27" t="s">
        <v>142</v>
      </c>
      <c r="G254" s="27" t="s">
        <v>137</v>
      </c>
      <c r="H254" s="35">
        <v>114237</v>
      </c>
      <c r="I254" s="35">
        <v>120</v>
      </c>
      <c r="J254" s="9" t="s">
        <v>6</v>
      </c>
      <c r="K254" s="9" t="s">
        <v>138</v>
      </c>
      <c r="L254" s="8">
        <v>54</v>
      </c>
      <c r="M254" s="8">
        <v>0</v>
      </c>
      <c r="N254" s="9"/>
      <c r="O254" s="8">
        <v>0</v>
      </c>
      <c r="P254" s="9"/>
      <c r="Q254" s="8">
        <v>0</v>
      </c>
      <c r="R254" s="9"/>
      <c r="S254" s="8">
        <v>221</v>
      </c>
      <c r="T254" s="9"/>
      <c r="U254" s="8">
        <v>0</v>
      </c>
      <c r="V254" s="9"/>
      <c r="W254" s="33">
        <v>221</v>
      </c>
      <c r="X254" s="9"/>
      <c r="Y254" s="30">
        <v>0</v>
      </c>
      <c r="Z254" s="9"/>
      <c r="AA254" s="30">
        <v>0</v>
      </c>
      <c r="AB254" s="9"/>
      <c r="AC254" s="30">
        <v>0</v>
      </c>
      <c r="AD254" s="9"/>
      <c r="AE254" s="30">
        <v>0.9</v>
      </c>
      <c r="AF254" s="9"/>
      <c r="AG254" s="19">
        <v>0</v>
      </c>
      <c r="AI254" s="32">
        <v>0.9</v>
      </c>
      <c r="AK254" s="7" t="str">
        <f t="shared" si="3"/>
        <v>No</v>
      </c>
    </row>
    <row r="255" spans="1:37">
      <c r="A255" s="7" t="s">
        <v>286</v>
      </c>
      <c r="B255" s="7" t="s">
        <v>287</v>
      </c>
      <c r="C255" s="37" t="s">
        <v>61</v>
      </c>
      <c r="D255" s="296">
        <v>3013</v>
      </c>
      <c r="E255" s="297">
        <v>30013</v>
      </c>
      <c r="F255" s="27" t="s">
        <v>142</v>
      </c>
      <c r="G255" s="27" t="s">
        <v>137</v>
      </c>
      <c r="H255" s="35">
        <v>196611</v>
      </c>
      <c r="I255" s="35">
        <v>117</v>
      </c>
      <c r="J255" s="9" t="s">
        <v>6</v>
      </c>
      <c r="K255" s="9" t="s">
        <v>138</v>
      </c>
      <c r="L255" s="8">
        <v>70</v>
      </c>
      <c r="M255" s="8">
        <v>2650</v>
      </c>
      <c r="N255" s="9"/>
      <c r="O255" s="8">
        <v>0</v>
      </c>
      <c r="P255" s="9"/>
      <c r="Q255" s="8">
        <v>0</v>
      </c>
      <c r="R255" s="9"/>
      <c r="S255" s="8">
        <v>0</v>
      </c>
      <c r="T255" s="9"/>
      <c r="U255" s="8">
        <v>0</v>
      </c>
      <c r="V255" s="9"/>
      <c r="W255" s="33">
        <v>2650</v>
      </c>
      <c r="X255" s="9"/>
      <c r="Y255" s="30">
        <v>3</v>
      </c>
      <c r="Z255" s="9"/>
      <c r="AA255" s="30">
        <v>0</v>
      </c>
      <c r="AB255" s="9"/>
      <c r="AC255" s="30">
        <v>0</v>
      </c>
      <c r="AD255" s="9"/>
      <c r="AE255" s="30">
        <v>0</v>
      </c>
      <c r="AF255" s="9"/>
      <c r="AG255" s="19">
        <v>0</v>
      </c>
      <c r="AI255" s="32">
        <v>3</v>
      </c>
      <c r="AK255" s="7" t="str">
        <f t="shared" si="3"/>
        <v>No</v>
      </c>
    </row>
    <row r="256" spans="1:37">
      <c r="A256" s="7" t="s">
        <v>286</v>
      </c>
      <c r="B256" s="7" t="s">
        <v>287</v>
      </c>
      <c r="C256" s="37" t="s">
        <v>61</v>
      </c>
      <c r="D256" s="296">
        <v>3013</v>
      </c>
      <c r="E256" s="297">
        <v>30013</v>
      </c>
      <c r="F256" s="27" t="s">
        <v>142</v>
      </c>
      <c r="G256" s="27" t="s">
        <v>137</v>
      </c>
      <c r="H256" s="35">
        <v>196611</v>
      </c>
      <c r="I256" s="35">
        <v>117</v>
      </c>
      <c r="J256" s="9" t="s">
        <v>9</v>
      </c>
      <c r="K256" s="9" t="s">
        <v>138</v>
      </c>
      <c r="L256" s="8">
        <v>47</v>
      </c>
      <c r="M256" s="8">
        <v>33937</v>
      </c>
      <c r="N256" s="9"/>
      <c r="O256" s="8">
        <v>0</v>
      </c>
      <c r="P256" s="9"/>
      <c r="Q256" s="8">
        <v>0</v>
      </c>
      <c r="R256" s="9"/>
      <c r="S256" s="8">
        <v>0</v>
      </c>
      <c r="T256" s="9"/>
      <c r="U256" s="8">
        <v>0</v>
      </c>
      <c r="V256" s="9"/>
      <c r="W256" s="33">
        <v>33937</v>
      </c>
      <c r="X256" s="9"/>
      <c r="Y256" s="30">
        <v>26</v>
      </c>
      <c r="Z256" s="9"/>
      <c r="AA256" s="30">
        <v>0</v>
      </c>
      <c r="AB256" s="9"/>
      <c r="AC256" s="30">
        <v>0</v>
      </c>
      <c r="AD256" s="9"/>
      <c r="AE256" s="30">
        <v>0</v>
      </c>
      <c r="AF256" s="9"/>
      <c r="AG256" s="19">
        <v>0</v>
      </c>
      <c r="AI256" s="32">
        <v>26</v>
      </c>
      <c r="AK256" s="7" t="str">
        <f t="shared" si="3"/>
        <v>No</v>
      </c>
    </row>
    <row r="257" spans="1:37">
      <c r="A257" s="7" t="s">
        <v>545</v>
      </c>
      <c r="B257" s="7" t="s">
        <v>546</v>
      </c>
      <c r="C257" s="37" t="s">
        <v>73</v>
      </c>
      <c r="D257" s="296">
        <v>21</v>
      </c>
      <c r="E257" s="297">
        <v>21</v>
      </c>
      <c r="F257" s="27" t="s">
        <v>142</v>
      </c>
      <c r="G257" s="27" t="s">
        <v>137</v>
      </c>
      <c r="H257" s="35">
        <v>114473</v>
      </c>
      <c r="I257" s="35">
        <v>114</v>
      </c>
      <c r="J257" s="9" t="s">
        <v>6</v>
      </c>
      <c r="K257" s="9" t="s">
        <v>138</v>
      </c>
      <c r="L257" s="8">
        <v>47</v>
      </c>
      <c r="M257" s="8">
        <v>0</v>
      </c>
      <c r="N257" s="9"/>
      <c r="O257" s="8">
        <v>0</v>
      </c>
      <c r="P257" s="9"/>
      <c r="Q257" s="8">
        <v>0</v>
      </c>
      <c r="R257" s="9"/>
      <c r="S257" s="8">
        <v>63</v>
      </c>
      <c r="T257" s="9"/>
      <c r="U257" s="8">
        <v>0</v>
      </c>
      <c r="V257" s="9"/>
      <c r="W257" s="33">
        <v>63</v>
      </c>
      <c r="X257" s="9"/>
      <c r="Y257" s="30">
        <v>0</v>
      </c>
      <c r="Z257" s="9"/>
      <c r="AA257" s="30">
        <v>0</v>
      </c>
      <c r="AB257" s="9"/>
      <c r="AC257" s="30">
        <v>0</v>
      </c>
      <c r="AD257" s="9"/>
      <c r="AE257" s="30">
        <v>0.05</v>
      </c>
      <c r="AF257" s="9"/>
      <c r="AG257" s="19">
        <v>0</v>
      </c>
      <c r="AI257" s="32">
        <v>0.05</v>
      </c>
      <c r="AK257" s="7" t="str">
        <f t="shared" si="3"/>
        <v>No</v>
      </c>
    </row>
    <row r="258" spans="1:37">
      <c r="A258" s="7" t="s">
        <v>545</v>
      </c>
      <c r="B258" s="7" t="s">
        <v>546</v>
      </c>
      <c r="C258" s="37" t="s">
        <v>73</v>
      </c>
      <c r="D258" s="296">
        <v>21</v>
      </c>
      <c r="E258" s="297">
        <v>21</v>
      </c>
      <c r="F258" s="27" t="s">
        <v>142</v>
      </c>
      <c r="G258" s="27" t="s">
        <v>137</v>
      </c>
      <c r="H258" s="35">
        <v>114473</v>
      </c>
      <c r="I258" s="35">
        <v>114</v>
      </c>
      <c r="J258" s="9" t="s">
        <v>9</v>
      </c>
      <c r="K258" s="9" t="s">
        <v>138</v>
      </c>
      <c r="L258" s="8">
        <v>41</v>
      </c>
      <c r="M258" s="8">
        <v>999</v>
      </c>
      <c r="N258" s="9"/>
      <c r="O258" s="8">
        <v>0</v>
      </c>
      <c r="P258" s="9"/>
      <c r="Q258" s="8">
        <v>0</v>
      </c>
      <c r="R258" s="9"/>
      <c r="S258" s="8">
        <v>63</v>
      </c>
      <c r="T258" s="9"/>
      <c r="U258" s="8">
        <v>0</v>
      </c>
      <c r="V258" s="9"/>
      <c r="W258" s="33">
        <v>1062</v>
      </c>
      <c r="X258" s="9"/>
      <c r="Y258" s="30">
        <v>1</v>
      </c>
      <c r="Z258" s="9"/>
      <c r="AA258" s="30">
        <v>0</v>
      </c>
      <c r="AB258" s="9"/>
      <c r="AC258" s="30">
        <v>0</v>
      </c>
      <c r="AD258" s="9"/>
      <c r="AE258" s="30">
        <v>0.05</v>
      </c>
      <c r="AF258" s="9"/>
      <c r="AG258" s="19">
        <v>0</v>
      </c>
      <c r="AI258" s="32">
        <v>1.05</v>
      </c>
      <c r="AK258" s="7" t="str">
        <f t="shared" ref="AK258:AK321" si="4">IF(AJ258&amp;AH258&amp;AF258&amp;AD258&amp;AB258&amp;Z258&amp;X258&amp;V258&amp;T258&amp;R258&amp;P258&amp;N258&lt;&gt;"","Yes","No")</f>
        <v>No</v>
      </c>
    </row>
    <row r="259" spans="1:37">
      <c r="A259" s="7" t="s">
        <v>545</v>
      </c>
      <c r="B259" s="7" t="s">
        <v>546</v>
      </c>
      <c r="C259" s="37" t="s">
        <v>73</v>
      </c>
      <c r="D259" s="296">
        <v>21</v>
      </c>
      <c r="E259" s="297">
        <v>21</v>
      </c>
      <c r="F259" s="27" t="s">
        <v>142</v>
      </c>
      <c r="G259" s="27" t="s">
        <v>137</v>
      </c>
      <c r="H259" s="35">
        <v>114473</v>
      </c>
      <c r="I259" s="35">
        <v>114</v>
      </c>
      <c r="J259" s="9" t="s">
        <v>7</v>
      </c>
      <c r="K259" s="9" t="s">
        <v>138</v>
      </c>
      <c r="L259" s="8">
        <v>24</v>
      </c>
      <c r="M259" s="8">
        <v>1130</v>
      </c>
      <c r="N259" s="9"/>
      <c r="O259" s="8">
        <v>0</v>
      </c>
      <c r="P259" s="9"/>
      <c r="Q259" s="8">
        <v>0</v>
      </c>
      <c r="R259" s="9"/>
      <c r="S259" s="8">
        <v>0</v>
      </c>
      <c r="T259" s="9"/>
      <c r="U259" s="8">
        <v>0</v>
      </c>
      <c r="V259" s="9"/>
      <c r="W259" s="33">
        <v>1130</v>
      </c>
      <c r="X259" s="9"/>
      <c r="Y259" s="30">
        <v>0.9</v>
      </c>
      <c r="Z259" s="9"/>
      <c r="AA259" s="30">
        <v>0</v>
      </c>
      <c r="AB259" s="9"/>
      <c r="AC259" s="30">
        <v>0</v>
      </c>
      <c r="AD259" s="9"/>
      <c r="AE259" s="30">
        <v>0</v>
      </c>
      <c r="AF259" s="9"/>
      <c r="AG259" s="19">
        <v>0</v>
      </c>
      <c r="AI259" s="32">
        <v>0.9</v>
      </c>
      <c r="AK259" s="7" t="str">
        <f t="shared" si="4"/>
        <v>No</v>
      </c>
    </row>
    <row r="260" spans="1:37">
      <c r="A260" s="7" t="s">
        <v>217</v>
      </c>
      <c r="B260" s="7" t="s">
        <v>218</v>
      </c>
      <c r="C260" s="37" t="s">
        <v>30</v>
      </c>
      <c r="D260" s="296">
        <v>5060</v>
      </c>
      <c r="E260" s="297">
        <v>50060</v>
      </c>
      <c r="F260" s="27" t="s">
        <v>142</v>
      </c>
      <c r="G260" s="27" t="s">
        <v>137</v>
      </c>
      <c r="H260" s="35">
        <v>145361</v>
      </c>
      <c r="I260" s="35">
        <v>113</v>
      </c>
      <c r="J260" s="9" t="s">
        <v>6</v>
      </c>
      <c r="K260" s="9" t="s">
        <v>138</v>
      </c>
      <c r="L260" s="8">
        <v>93</v>
      </c>
      <c r="M260" s="8">
        <v>117313</v>
      </c>
      <c r="N260" s="9"/>
      <c r="O260" s="8">
        <v>1352</v>
      </c>
      <c r="P260" s="9"/>
      <c r="Q260" s="8">
        <v>5948</v>
      </c>
      <c r="R260" s="9"/>
      <c r="S260" s="8">
        <v>10447</v>
      </c>
      <c r="T260" s="9"/>
      <c r="U260" s="8">
        <v>0</v>
      </c>
      <c r="V260" s="9"/>
      <c r="W260" s="33">
        <v>135060</v>
      </c>
      <c r="X260" s="9"/>
      <c r="Y260" s="30">
        <v>125</v>
      </c>
      <c r="Z260" s="9"/>
      <c r="AA260" s="30">
        <v>1.4</v>
      </c>
      <c r="AB260" s="9"/>
      <c r="AC260" s="30">
        <v>4.9000000000000004</v>
      </c>
      <c r="AD260" s="9"/>
      <c r="AE260" s="30">
        <v>10.1</v>
      </c>
      <c r="AF260" s="9"/>
      <c r="AG260" s="19">
        <v>0</v>
      </c>
      <c r="AI260" s="32">
        <v>141.4</v>
      </c>
      <c r="AK260" s="7" t="str">
        <f t="shared" si="4"/>
        <v>No</v>
      </c>
    </row>
    <row r="261" spans="1:37">
      <c r="A261" s="7" t="s">
        <v>523</v>
      </c>
      <c r="B261" s="7" t="s">
        <v>524</v>
      </c>
      <c r="C261" s="37" t="s">
        <v>46</v>
      </c>
      <c r="D261" s="296">
        <v>7002</v>
      </c>
      <c r="E261" s="297">
        <v>70002</v>
      </c>
      <c r="F261" s="27" t="s">
        <v>142</v>
      </c>
      <c r="G261" s="27" t="s">
        <v>137</v>
      </c>
      <c r="H261" s="35">
        <v>725008</v>
      </c>
      <c r="I261" s="35">
        <v>113</v>
      </c>
      <c r="J261" s="9" t="s">
        <v>6</v>
      </c>
      <c r="K261" s="9" t="s">
        <v>138</v>
      </c>
      <c r="L261" s="8">
        <v>88</v>
      </c>
      <c r="M261" s="8">
        <v>0</v>
      </c>
      <c r="N261" s="9"/>
      <c r="O261" s="8">
        <v>0</v>
      </c>
      <c r="P261" s="9"/>
      <c r="Q261" s="8">
        <v>0</v>
      </c>
      <c r="R261" s="9"/>
      <c r="S261" s="8">
        <v>1436</v>
      </c>
      <c r="T261" s="9"/>
      <c r="U261" s="8">
        <v>0</v>
      </c>
      <c r="V261" s="9"/>
      <c r="W261" s="33">
        <v>1436</v>
      </c>
      <c r="X261" s="9"/>
      <c r="Y261" s="30">
        <v>0</v>
      </c>
      <c r="Z261" s="9"/>
      <c r="AA261" s="30">
        <v>0</v>
      </c>
      <c r="AB261" s="9"/>
      <c r="AC261" s="30">
        <v>0</v>
      </c>
      <c r="AD261" s="9"/>
      <c r="AE261" s="30">
        <v>1</v>
      </c>
      <c r="AF261" s="9"/>
      <c r="AG261" s="19">
        <v>0</v>
      </c>
      <c r="AI261" s="32">
        <v>1</v>
      </c>
      <c r="AK261" s="7" t="str">
        <f t="shared" si="4"/>
        <v>No</v>
      </c>
    </row>
    <row r="262" spans="1:37">
      <c r="A262" s="7" t="s">
        <v>217</v>
      </c>
      <c r="B262" s="7" t="s">
        <v>218</v>
      </c>
      <c r="C262" s="37" t="s">
        <v>30</v>
      </c>
      <c r="D262" s="296">
        <v>5060</v>
      </c>
      <c r="E262" s="297">
        <v>50060</v>
      </c>
      <c r="F262" s="27" t="s">
        <v>142</v>
      </c>
      <c r="G262" s="27" t="s">
        <v>137</v>
      </c>
      <c r="H262" s="35">
        <v>145361</v>
      </c>
      <c r="I262" s="35">
        <v>113</v>
      </c>
      <c r="J262" s="9" t="s">
        <v>9</v>
      </c>
      <c r="K262" s="9" t="s">
        <v>138</v>
      </c>
      <c r="L262" s="8">
        <v>8</v>
      </c>
      <c r="M262" s="8">
        <v>11520</v>
      </c>
      <c r="N262" s="9"/>
      <c r="O262" s="8">
        <v>1040</v>
      </c>
      <c r="P262" s="9"/>
      <c r="Q262" s="8">
        <v>68</v>
      </c>
      <c r="R262" s="9"/>
      <c r="S262" s="8">
        <v>1341</v>
      </c>
      <c r="T262" s="9"/>
      <c r="U262" s="8">
        <v>0</v>
      </c>
      <c r="V262" s="9"/>
      <c r="W262" s="33">
        <v>13969</v>
      </c>
      <c r="X262" s="9"/>
      <c r="Y262" s="30">
        <v>9.3000000000000007</v>
      </c>
      <c r="Z262" s="9"/>
      <c r="AA262" s="30">
        <v>1</v>
      </c>
      <c r="AB262" s="9"/>
      <c r="AC262" s="30">
        <v>0.1</v>
      </c>
      <c r="AD262" s="9"/>
      <c r="AE262" s="30">
        <v>1.9</v>
      </c>
      <c r="AF262" s="9"/>
      <c r="AG262" s="19">
        <v>0</v>
      </c>
      <c r="AI262" s="32">
        <v>12.3</v>
      </c>
      <c r="AK262" s="7" t="str">
        <f t="shared" si="4"/>
        <v>No</v>
      </c>
    </row>
    <row r="263" spans="1:37">
      <c r="A263" s="7" t="s">
        <v>523</v>
      </c>
      <c r="B263" s="7" t="s">
        <v>524</v>
      </c>
      <c r="C263" s="37" t="s">
        <v>46</v>
      </c>
      <c r="D263" s="296">
        <v>7002</v>
      </c>
      <c r="E263" s="297">
        <v>70002</v>
      </c>
      <c r="F263" s="27" t="s">
        <v>142</v>
      </c>
      <c r="G263" s="27" t="s">
        <v>137</v>
      </c>
      <c r="H263" s="35">
        <v>725008</v>
      </c>
      <c r="I263" s="35">
        <v>113</v>
      </c>
      <c r="J263" s="9" t="s">
        <v>9</v>
      </c>
      <c r="K263" s="9" t="s">
        <v>138</v>
      </c>
      <c r="L263" s="8">
        <v>25</v>
      </c>
      <c r="M263" s="8">
        <v>0</v>
      </c>
      <c r="N263" s="9"/>
      <c r="O263" s="8">
        <v>744</v>
      </c>
      <c r="P263" s="9"/>
      <c r="Q263" s="8">
        <v>500</v>
      </c>
      <c r="R263" s="9"/>
      <c r="S263" s="8">
        <v>875</v>
      </c>
      <c r="T263" s="9"/>
      <c r="U263" s="8">
        <v>0</v>
      </c>
      <c r="V263" s="9"/>
      <c r="W263" s="33">
        <v>2119</v>
      </c>
      <c r="X263" s="9"/>
      <c r="Y263" s="30">
        <v>0</v>
      </c>
      <c r="Z263" s="9"/>
      <c r="AA263" s="30">
        <v>1</v>
      </c>
      <c r="AB263" s="9"/>
      <c r="AC263" s="30">
        <v>1</v>
      </c>
      <c r="AD263" s="9"/>
      <c r="AE263" s="30">
        <v>1</v>
      </c>
      <c r="AF263" s="9"/>
      <c r="AG263" s="19">
        <v>0</v>
      </c>
      <c r="AI263" s="32">
        <v>3</v>
      </c>
      <c r="AK263" s="7" t="str">
        <f t="shared" si="4"/>
        <v>No</v>
      </c>
    </row>
    <row r="264" spans="1:37">
      <c r="A264" s="7" t="s">
        <v>264</v>
      </c>
      <c r="B264" s="7" t="s">
        <v>265</v>
      </c>
      <c r="C264" s="37" t="s">
        <v>68</v>
      </c>
      <c r="D264" s="296">
        <v>6051</v>
      </c>
      <c r="E264" s="297">
        <v>60051</v>
      </c>
      <c r="F264" s="27" t="s">
        <v>142</v>
      </c>
      <c r="G264" s="27" t="s">
        <v>137</v>
      </c>
      <c r="H264" s="35">
        <v>320069</v>
      </c>
      <c r="I264" s="35">
        <v>112</v>
      </c>
      <c r="J264" s="9" t="s">
        <v>6</v>
      </c>
      <c r="K264" s="9" t="s">
        <v>138</v>
      </c>
      <c r="L264" s="8">
        <v>58</v>
      </c>
      <c r="M264" s="8">
        <v>4692</v>
      </c>
      <c r="N264" s="9"/>
      <c r="O264" s="8">
        <v>0</v>
      </c>
      <c r="P264" s="9"/>
      <c r="Q264" s="8">
        <v>795</v>
      </c>
      <c r="R264" s="9"/>
      <c r="S264" s="8">
        <v>3259</v>
      </c>
      <c r="T264" s="9"/>
      <c r="U264" s="8">
        <v>0</v>
      </c>
      <c r="V264" s="9"/>
      <c r="W264" s="33">
        <v>8746</v>
      </c>
      <c r="X264" s="9"/>
      <c r="Y264" s="30">
        <v>6.14</v>
      </c>
      <c r="Z264" s="9"/>
      <c r="AA264" s="30">
        <v>0</v>
      </c>
      <c r="AB264" s="9"/>
      <c r="AC264" s="30">
        <v>0.88</v>
      </c>
      <c r="AD264" s="9"/>
      <c r="AE264" s="30">
        <v>1</v>
      </c>
      <c r="AF264" s="9"/>
      <c r="AG264" s="19">
        <v>0</v>
      </c>
      <c r="AI264" s="32">
        <v>8.02</v>
      </c>
      <c r="AK264" s="7" t="str">
        <f t="shared" si="4"/>
        <v>No</v>
      </c>
    </row>
    <row r="265" spans="1:37">
      <c r="A265" s="7" t="s">
        <v>264</v>
      </c>
      <c r="B265" s="7" t="s">
        <v>265</v>
      </c>
      <c r="C265" s="37" t="s">
        <v>68</v>
      </c>
      <c r="D265" s="296">
        <v>6051</v>
      </c>
      <c r="E265" s="297">
        <v>60051</v>
      </c>
      <c r="F265" s="27" t="s">
        <v>142</v>
      </c>
      <c r="G265" s="27" t="s">
        <v>137</v>
      </c>
      <c r="H265" s="35">
        <v>320069</v>
      </c>
      <c r="I265" s="35">
        <v>112</v>
      </c>
      <c r="J265" s="9" t="s">
        <v>9</v>
      </c>
      <c r="K265" s="9" t="s">
        <v>138</v>
      </c>
      <c r="L265" s="8">
        <v>1</v>
      </c>
      <c r="M265" s="8">
        <v>6</v>
      </c>
      <c r="N265" s="9"/>
      <c r="O265" s="8">
        <v>0</v>
      </c>
      <c r="P265" s="9"/>
      <c r="Q265" s="8">
        <v>0</v>
      </c>
      <c r="R265" s="9"/>
      <c r="S265" s="8">
        <v>0</v>
      </c>
      <c r="T265" s="9"/>
      <c r="U265" s="8">
        <v>0</v>
      </c>
      <c r="V265" s="9"/>
      <c r="W265" s="33">
        <v>6</v>
      </c>
      <c r="X265" s="9"/>
      <c r="Y265" s="30">
        <v>0.02</v>
      </c>
      <c r="Z265" s="9"/>
      <c r="AA265" s="30">
        <v>0</v>
      </c>
      <c r="AB265" s="9"/>
      <c r="AC265" s="30">
        <v>0</v>
      </c>
      <c r="AD265" s="9"/>
      <c r="AE265" s="30">
        <v>0</v>
      </c>
      <c r="AF265" s="9"/>
      <c r="AG265" s="19">
        <v>0</v>
      </c>
      <c r="AI265" s="32">
        <v>0.02</v>
      </c>
      <c r="AK265" s="7" t="str">
        <f t="shared" si="4"/>
        <v>No</v>
      </c>
    </row>
    <row r="266" spans="1:37">
      <c r="A266" s="7" t="s">
        <v>995</v>
      </c>
      <c r="B266" s="7" t="s">
        <v>354</v>
      </c>
      <c r="C266" s="37" t="s">
        <v>26</v>
      </c>
      <c r="D266" s="296">
        <v>4028</v>
      </c>
      <c r="E266" s="297">
        <v>40028</v>
      </c>
      <c r="F266" s="27" t="s">
        <v>140</v>
      </c>
      <c r="G266" s="27" t="s">
        <v>137</v>
      </c>
      <c r="H266" s="35">
        <v>530290</v>
      </c>
      <c r="I266" s="35">
        <v>111</v>
      </c>
      <c r="J266" s="9" t="s">
        <v>6</v>
      </c>
      <c r="K266" s="9" t="s">
        <v>138</v>
      </c>
      <c r="L266" s="8">
        <v>48</v>
      </c>
      <c r="M266" s="8">
        <v>18017</v>
      </c>
      <c r="N266" s="9"/>
      <c r="O266" s="8">
        <v>5730</v>
      </c>
      <c r="P266" s="9"/>
      <c r="Q266" s="8">
        <v>0</v>
      </c>
      <c r="R266" s="9"/>
      <c r="S266" s="8">
        <v>112</v>
      </c>
      <c r="T266" s="9"/>
      <c r="U266" s="8">
        <v>0</v>
      </c>
      <c r="V266" s="9"/>
      <c r="W266" s="33">
        <v>23859</v>
      </c>
      <c r="X266" s="9"/>
      <c r="Y266" s="30">
        <v>14</v>
      </c>
      <c r="Z266" s="9"/>
      <c r="AA266" s="30">
        <v>4.5</v>
      </c>
      <c r="AB266" s="9"/>
      <c r="AC266" s="30">
        <v>0</v>
      </c>
      <c r="AD266" s="9"/>
      <c r="AE266" s="30">
        <v>0.5</v>
      </c>
      <c r="AF266" s="9"/>
      <c r="AG266" s="19">
        <v>0</v>
      </c>
      <c r="AI266" s="32">
        <v>19</v>
      </c>
      <c r="AK266" s="7" t="str">
        <f t="shared" si="4"/>
        <v>No</v>
      </c>
    </row>
    <row r="267" spans="1:37">
      <c r="A267" s="7" t="s">
        <v>995</v>
      </c>
      <c r="B267" s="7" t="s">
        <v>354</v>
      </c>
      <c r="C267" s="37" t="s">
        <v>26</v>
      </c>
      <c r="D267" s="296">
        <v>4028</v>
      </c>
      <c r="E267" s="297">
        <v>40028</v>
      </c>
      <c r="F267" s="27" t="s">
        <v>140</v>
      </c>
      <c r="G267" s="27" t="s">
        <v>137</v>
      </c>
      <c r="H267" s="35">
        <v>530290</v>
      </c>
      <c r="I267" s="35">
        <v>111</v>
      </c>
      <c r="J267" s="9" t="s">
        <v>9</v>
      </c>
      <c r="K267" s="9" t="s">
        <v>138</v>
      </c>
      <c r="L267" s="8">
        <v>41</v>
      </c>
      <c r="M267" s="8">
        <v>10950</v>
      </c>
      <c r="N267" s="9"/>
      <c r="O267" s="8">
        <v>3663</v>
      </c>
      <c r="P267" s="9"/>
      <c r="Q267" s="8">
        <v>0</v>
      </c>
      <c r="R267" s="9"/>
      <c r="S267" s="8">
        <v>48</v>
      </c>
      <c r="T267" s="9"/>
      <c r="U267" s="8">
        <v>0</v>
      </c>
      <c r="V267" s="9"/>
      <c r="W267" s="33">
        <v>14661</v>
      </c>
      <c r="X267" s="9"/>
      <c r="Y267" s="30">
        <v>7</v>
      </c>
      <c r="Z267" s="9"/>
      <c r="AA267" s="30">
        <v>2.44</v>
      </c>
      <c r="AB267" s="9"/>
      <c r="AC267" s="30">
        <v>0</v>
      </c>
      <c r="AD267" s="9"/>
      <c r="AE267" s="30">
        <v>0.15</v>
      </c>
      <c r="AF267" s="9"/>
      <c r="AG267" s="19">
        <v>0</v>
      </c>
      <c r="AI267" s="32">
        <v>9.59</v>
      </c>
      <c r="AK267" s="7" t="str">
        <f t="shared" si="4"/>
        <v>No</v>
      </c>
    </row>
    <row r="268" spans="1:37">
      <c r="A268" s="7" t="s">
        <v>215</v>
      </c>
      <c r="B268" s="7" t="s">
        <v>216</v>
      </c>
      <c r="C268" s="37" t="s">
        <v>61</v>
      </c>
      <c r="D268" s="296">
        <v>3054</v>
      </c>
      <c r="E268" s="297">
        <v>30054</v>
      </c>
      <c r="F268" s="27" t="s">
        <v>142</v>
      </c>
      <c r="G268" s="27" t="s">
        <v>137</v>
      </c>
      <c r="H268" s="35">
        <v>87454</v>
      </c>
      <c r="I268" s="35">
        <v>110</v>
      </c>
      <c r="J268" s="9" t="s">
        <v>6</v>
      </c>
      <c r="K268" s="9" t="s">
        <v>138</v>
      </c>
      <c r="L268" s="8">
        <v>62</v>
      </c>
      <c r="M268" s="8">
        <v>0</v>
      </c>
      <c r="N268" s="9"/>
      <c r="O268" s="8">
        <v>0</v>
      </c>
      <c r="P268" s="9"/>
      <c r="Q268" s="8">
        <v>0</v>
      </c>
      <c r="R268" s="9"/>
      <c r="S268" s="8">
        <v>0</v>
      </c>
      <c r="T268" s="9"/>
      <c r="U268" s="8">
        <v>0</v>
      </c>
      <c r="V268" s="9"/>
      <c r="W268" s="33">
        <v>0</v>
      </c>
      <c r="X268" s="9"/>
      <c r="Y268" s="30">
        <v>0</v>
      </c>
      <c r="Z268" s="9"/>
      <c r="AA268" s="30">
        <v>0</v>
      </c>
      <c r="AB268" s="9"/>
      <c r="AC268" s="30">
        <v>0</v>
      </c>
      <c r="AD268" s="9"/>
      <c r="AE268" s="30">
        <v>0</v>
      </c>
      <c r="AF268" s="9"/>
      <c r="AG268" s="19">
        <v>0</v>
      </c>
      <c r="AI268" s="32">
        <v>0</v>
      </c>
      <c r="AK268" s="7" t="str">
        <f t="shared" si="4"/>
        <v>No</v>
      </c>
    </row>
    <row r="269" spans="1:37">
      <c r="A269" s="7" t="s">
        <v>215</v>
      </c>
      <c r="B269" s="7" t="s">
        <v>216</v>
      </c>
      <c r="C269" s="37" t="s">
        <v>61</v>
      </c>
      <c r="D269" s="296">
        <v>3054</v>
      </c>
      <c r="E269" s="297">
        <v>30054</v>
      </c>
      <c r="F269" s="27" t="s">
        <v>142</v>
      </c>
      <c r="G269" s="27" t="s">
        <v>137</v>
      </c>
      <c r="H269" s="35">
        <v>87454</v>
      </c>
      <c r="I269" s="35">
        <v>110</v>
      </c>
      <c r="J269" s="9" t="s">
        <v>7</v>
      </c>
      <c r="K269" s="9" t="s">
        <v>138</v>
      </c>
      <c r="L269" s="8">
        <v>38</v>
      </c>
      <c r="M269" s="8">
        <v>0</v>
      </c>
      <c r="N269" s="9"/>
      <c r="O269" s="8">
        <v>0</v>
      </c>
      <c r="P269" s="9"/>
      <c r="Q269" s="8">
        <v>0</v>
      </c>
      <c r="R269" s="9"/>
      <c r="S269" s="8">
        <v>0</v>
      </c>
      <c r="T269" s="9"/>
      <c r="U269" s="8">
        <v>0</v>
      </c>
      <c r="V269" s="9"/>
      <c r="W269" s="33">
        <v>0</v>
      </c>
      <c r="X269" s="9"/>
      <c r="Y269" s="30">
        <v>0</v>
      </c>
      <c r="Z269" s="9"/>
      <c r="AA269" s="30">
        <v>0</v>
      </c>
      <c r="AB269" s="9"/>
      <c r="AC269" s="30">
        <v>0</v>
      </c>
      <c r="AD269" s="9"/>
      <c r="AE269" s="30">
        <v>0</v>
      </c>
      <c r="AF269" s="9"/>
      <c r="AG269" s="19">
        <v>0</v>
      </c>
      <c r="AI269" s="32">
        <v>0</v>
      </c>
      <c r="AK269" s="7" t="str">
        <f t="shared" si="4"/>
        <v>No</v>
      </c>
    </row>
    <row r="270" spans="1:37">
      <c r="A270" s="7" t="s">
        <v>996</v>
      </c>
      <c r="B270" s="7" t="s">
        <v>150</v>
      </c>
      <c r="C270" s="37" t="s">
        <v>37</v>
      </c>
      <c r="D270" s="296">
        <v>3085</v>
      </c>
      <c r="E270" s="297">
        <v>30085</v>
      </c>
      <c r="F270" s="27" t="s">
        <v>140</v>
      </c>
      <c r="G270" s="27" t="s">
        <v>137</v>
      </c>
      <c r="H270" s="35">
        <v>4586770</v>
      </c>
      <c r="I270" s="35">
        <v>109</v>
      </c>
      <c r="J270" s="9" t="s">
        <v>9</v>
      </c>
      <c r="K270" s="9" t="s">
        <v>138</v>
      </c>
      <c r="L270" s="8">
        <v>31</v>
      </c>
      <c r="M270" s="8">
        <v>5602</v>
      </c>
      <c r="N270" s="9"/>
      <c r="O270" s="8">
        <v>0</v>
      </c>
      <c r="P270" s="9"/>
      <c r="Q270" s="8">
        <v>0</v>
      </c>
      <c r="R270" s="9"/>
      <c r="S270" s="8">
        <v>0</v>
      </c>
      <c r="T270" s="9"/>
      <c r="U270" s="8">
        <v>0</v>
      </c>
      <c r="V270" s="9"/>
      <c r="W270" s="33">
        <v>5602</v>
      </c>
      <c r="X270" s="9"/>
      <c r="Y270" s="30">
        <v>3.85</v>
      </c>
      <c r="Z270" s="9"/>
      <c r="AA270" s="30">
        <v>0</v>
      </c>
      <c r="AB270" s="9"/>
      <c r="AC270" s="30">
        <v>0</v>
      </c>
      <c r="AD270" s="9"/>
      <c r="AE270" s="30">
        <v>0</v>
      </c>
      <c r="AF270" s="9"/>
      <c r="AG270" s="19">
        <v>0</v>
      </c>
      <c r="AI270" s="32">
        <v>3.85</v>
      </c>
      <c r="AK270" s="7" t="str">
        <f t="shared" si="4"/>
        <v>No</v>
      </c>
    </row>
    <row r="271" spans="1:37">
      <c r="A271" s="7" t="s">
        <v>519</v>
      </c>
      <c r="B271" s="7" t="s">
        <v>520</v>
      </c>
      <c r="C271" s="37" t="s">
        <v>34</v>
      </c>
      <c r="D271" s="296">
        <v>4017</v>
      </c>
      <c r="E271" s="297">
        <v>40017</v>
      </c>
      <c r="F271" s="27" t="s">
        <v>142</v>
      </c>
      <c r="G271" s="27" t="s">
        <v>137</v>
      </c>
      <c r="H271" s="35">
        <v>290263</v>
      </c>
      <c r="I271" s="35">
        <v>108</v>
      </c>
      <c r="J271" s="9" t="s">
        <v>6</v>
      </c>
      <c r="K271" s="9" t="s">
        <v>138</v>
      </c>
      <c r="L271" s="8">
        <v>52</v>
      </c>
      <c r="M271" s="8">
        <v>3425</v>
      </c>
      <c r="N271" s="9"/>
      <c r="O271" s="8">
        <v>0</v>
      </c>
      <c r="P271" s="9"/>
      <c r="Q271" s="8">
        <v>0</v>
      </c>
      <c r="R271" s="9"/>
      <c r="S271" s="8">
        <v>0</v>
      </c>
      <c r="T271" s="9"/>
      <c r="U271" s="8">
        <v>0</v>
      </c>
      <c r="V271" s="9"/>
      <c r="W271" s="33">
        <v>3425</v>
      </c>
      <c r="X271" s="9"/>
      <c r="Y271" s="30">
        <v>5</v>
      </c>
      <c r="Z271" s="9"/>
      <c r="AA271" s="30">
        <v>0</v>
      </c>
      <c r="AB271" s="9"/>
      <c r="AC271" s="30">
        <v>0</v>
      </c>
      <c r="AD271" s="9"/>
      <c r="AE271" s="30">
        <v>0</v>
      </c>
      <c r="AF271" s="9"/>
      <c r="AG271" s="19">
        <v>0</v>
      </c>
      <c r="AI271" s="32">
        <v>5</v>
      </c>
      <c r="AK271" s="7" t="str">
        <f t="shared" si="4"/>
        <v>No</v>
      </c>
    </row>
    <row r="272" spans="1:37">
      <c r="A272" s="7" t="s">
        <v>997</v>
      </c>
      <c r="B272" s="7" t="s">
        <v>398</v>
      </c>
      <c r="C272" s="37" t="s">
        <v>12</v>
      </c>
      <c r="D272" s="296">
        <v>9041</v>
      </c>
      <c r="E272" s="297">
        <v>90041</v>
      </c>
      <c r="F272" s="27" t="s">
        <v>140</v>
      </c>
      <c r="G272" s="27" t="s">
        <v>137</v>
      </c>
      <c r="H272" s="35">
        <v>12150996</v>
      </c>
      <c r="I272" s="35">
        <v>107</v>
      </c>
      <c r="J272" s="9" t="s">
        <v>6</v>
      </c>
      <c r="K272" s="9" t="s">
        <v>138</v>
      </c>
      <c r="L272" s="8">
        <v>62</v>
      </c>
      <c r="M272" s="8">
        <v>73603</v>
      </c>
      <c r="N272" s="9"/>
      <c r="O272" s="8">
        <v>0</v>
      </c>
      <c r="P272" s="9"/>
      <c r="Q272" s="8">
        <v>0</v>
      </c>
      <c r="R272" s="9"/>
      <c r="S272" s="8">
        <v>6381</v>
      </c>
      <c r="T272" s="9"/>
      <c r="U272" s="8">
        <v>0</v>
      </c>
      <c r="V272" s="9"/>
      <c r="W272" s="33">
        <v>79984</v>
      </c>
      <c r="X272" s="9"/>
      <c r="Y272" s="30">
        <v>36</v>
      </c>
      <c r="Z272" s="9"/>
      <c r="AA272" s="30">
        <v>0</v>
      </c>
      <c r="AB272" s="9"/>
      <c r="AC272" s="30">
        <v>0</v>
      </c>
      <c r="AD272" s="9"/>
      <c r="AE272" s="30">
        <v>4</v>
      </c>
      <c r="AF272" s="9"/>
      <c r="AG272" s="19">
        <v>0</v>
      </c>
      <c r="AI272" s="32">
        <v>40</v>
      </c>
      <c r="AK272" s="7" t="str">
        <f t="shared" si="4"/>
        <v>No</v>
      </c>
    </row>
    <row r="273" spans="1:37">
      <c r="A273" s="7" t="s">
        <v>998</v>
      </c>
      <c r="B273" s="7" t="s">
        <v>229</v>
      </c>
      <c r="C273" s="37" t="s">
        <v>70</v>
      </c>
      <c r="D273" s="296">
        <v>3071</v>
      </c>
      <c r="E273" s="297">
        <v>30071</v>
      </c>
      <c r="F273" s="27" t="s">
        <v>140</v>
      </c>
      <c r="G273" s="27" t="s">
        <v>137</v>
      </c>
      <c r="H273" s="35">
        <v>4586770</v>
      </c>
      <c r="I273" s="35">
        <v>105</v>
      </c>
      <c r="J273" s="9" t="s">
        <v>6</v>
      </c>
      <c r="K273" s="9" t="s">
        <v>138</v>
      </c>
      <c r="L273" s="8">
        <v>72</v>
      </c>
      <c r="M273" s="8">
        <v>15435</v>
      </c>
      <c r="N273" s="9"/>
      <c r="O273" s="8">
        <v>0</v>
      </c>
      <c r="P273" s="9"/>
      <c r="Q273" s="8">
        <v>0</v>
      </c>
      <c r="R273" s="9"/>
      <c r="S273" s="8">
        <v>3389</v>
      </c>
      <c r="T273" s="9"/>
      <c r="U273" s="8">
        <v>0</v>
      </c>
      <c r="V273" s="9"/>
      <c r="W273" s="33">
        <v>18824</v>
      </c>
      <c r="X273" s="9"/>
      <c r="Y273" s="30">
        <v>18</v>
      </c>
      <c r="Z273" s="9"/>
      <c r="AA273" s="30">
        <v>0</v>
      </c>
      <c r="AB273" s="9"/>
      <c r="AC273" s="30">
        <v>0</v>
      </c>
      <c r="AD273" s="9"/>
      <c r="AE273" s="30">
        <v>2</v>
      </c>
      <c r="AF273" s="9"/>
      <c r="AG273" s="19">
        <v>0</v>
      </c>
      <c r="AI273" s="32">
        <v>20</v>
      </c>
      <c r="AK273" s="7" t="str">
        <f t="shared" si="4"/>
        <v>No</v>
      </c>
    </row>
    <row r="274" spans="1:37">
      <c r="A274" s="7" t="s">
        <v>471</v>
      </c>
      <c r="B274" s="7" t="s">
        <v>472</v>
      </c>
      <c r="C274" s="37" t="s">
        <v>12</v>
      </c>
      <c r="D274" s="296">
        <v>9006</v>
      </c>
      <c r="E274" s="297">
        <v>90006</v>
      </c>
      <c r="F274" s="27" t="s">
        <v>142</v>
      </c>
      <c r="G274" s="27" t="s">
        <v>137</v>
      </c>
      <c r="H274" s="35">
        <v>163703</v>
      </c>
      <c r="I274" s="35">
        <v>105</v>
      </c>
      <c r="J274" s="9" t="s">
        <v>6</v>
      </c>
      <c r="K274" s="9" t="s">
        <v>138</v>
      </c>
      <c r="L274" s="8">
        <v>64</v>
      </c>
      <c r="M274" s="8">
        <v>0</v>
      </c>
      <c r="N274" s="9"/>
      <c r="O274" s="8">
        <v>0</v>
      </c>
      <c r="P274" s="9"/>
      <c r="Q274" s="8">
        <v>0</v>
      </c>
      <c r="R274" s="9"/>
      <c r="S274" s="8">
        <v>0</v>
      </c>
      <c r="T274" s="9"/>
      <c r="U274" s="8">
        <v>0</v>
      </c>
      <c r="V274" s="9"/>
      <c r="W274" s="33">
        <v>0</v>
      </c>
      <c r="X274" s="9"/>
      <c r="Y274" s="30">
        <v>0</v>
      </c>
      <c r="Z274" s="9"/>
      <c r="AA274" s="30">
        <v>0</v>
      </c>
      <c r="AB274" s="9"/>
      <c r="AC274" s="30">
        <v>0</v>
      </c>
      <c r="AD274" s="9"/>
      <c r="AE274" s="30">
        <v>0</v>
      </c>
      <c r="AF274" s="9"/>
      <c r="AG274" s="19">
        <v>0</v>
      </c>
      <c r="AI274" s="32">
        <v>0</v>
      </c>
      <c r="AK274" s="7" t="str">
        <f t="shared" si="4"/>
        <v>No</v>
      </c>
    </row>
    <row r="275" spans="1:37">
      <c r="A275" s="7" t="s">
        <v>471</v>
      </c>
      <c r="B275" s="7" t="s">
        <v>472</v>
      </c>
      <c r="C275" s="37" t="s">
        <v>12</v>
      </c>
      <c r="D275" s="296">
        <v>9006</v>
      </c>
      <c r="E275" s="297">
        <v>90006</v>
      </c>
      <c r="F275" s="27" t="s">
        <v>142</v>
      </c>
      <c r="G275" s="27" t="s">
        <v>137</v>
      </c>
      <c r="H275" s="35">
        <v>163703</v>
      </c>
      <c r="I275" s="35">
        <v>105</v>
      </c>
      <c r="J275" s="9" t="s">
        <v>9</v>
      </c>
      <c r="K275" s="9" t="s">
        <v>138</v>
      </c>
      <c r="L275" s="8">
        <v>29</v>
      </c>
      <c r="M275" s="8">
        <v>0</v>
      </c>
      <c r="N275" s="9"/>
      <c r="O275" s="8">
        <v>0</v>
      </c>
      <c r="P275" s="9"/>
      <c r="Q275" s="8">
        <v>0</v>
      </c>
      <c r="R275" s="9"/>
      <c r="S275" s="8">
        <v>0</v>
      </c>
      <c r="T275" s="9"/>
      <c r="U275" s="8">
        <v>0</v>
      </c>
      <c r="V275" s="9"/>
      <c r="W275" s="33">
        <v>0</v>
      </c>
      <c r="X275" s="9"/>
      <c r="Y275" s="30">
        <v>0</v>
      </c>
      <c r="Z275" s="9"/>
      <c r="AA275" s="30">
        <v>0</v>
      </c>
      <c r="AB275" s="9"/>
      <c r="AC275" s="30">
        <v>0</v>
      </c>
      <c r="AD275" s="9"/>
      <c r="AE275" s="30">
        <v>0</v>
      </c>
      <c r="AF275" s="9"/>
      <c r="AG275" s="19">
        <v>0</v>
      </c>
      <c r="AI275" s="32">
        <v>0</v>
      </c>
      <c r="AK275" s="7" t="str">
        <f t="shared" si="4"/>
        <v>No</v>
      </c>
    </row>
    <row r="276" spans="1:37">
      <c r="A276" s="7" t="s">
        <v>471</v>
      </c>
      <c r="B276" s="7" t="s">
        <v>472</v>
      </c>
      <c r="C276" s="37" t="s">
        <v>12</v>
      </c>
      <c r="D276" s="296">
        <v>9006</v>
      </c>
      <c r="E276" s="297">
        <v>90006</v>
      </c>
      <c r="F276" s="27" t="s">
        <v>142</v>
      </c>
      <c r="G276" s="27" t="s">
        <v>137</v>
      </c>
      <c r="H276" s="35">
        <v>163703</v>
      </c>
      <c r="I276" s="35">
        <v>105</v>
      </c>
      <c r="J276" s="9" t="s">
        <v>13</v>
      </c>
      <c r="K276" s="9" t="s">
        <v>138</v>
      </c>
      <c r="L276" s="8">
        <v>12</v>
      </c>
      <c r="M276" s="8">
        <v>0</v>
      </c>
      <c r="N276" s="9"/>
      <c r="O276" s="8">
        <v>0</v>
      </c>
      <c r="P276" s="9"/>
      <c r="Q276" s="8">
        <v>0</v>
      </c>
      <c r="R276" s="9"/>
      <c r="S276" s="8">
        <v>0</v>
      </c>
      <c r="T276" s="9"/>
      <c r="U276" s="8">
        <v>0</v>
      </c>
      <c r="V276" s="9"/>
      <c r="W276" s="33">
        <v>0</v>
      </c>
      <c r="X276" s="9"/>
      <c r="Y276" s="30">
        <v>0</v>
      </c>
      <c r="Z276" s="9"/>
      <c r="AA276" s="30">
        <v>0</v>
      </c>
      <c r="AB276" s="9"/>
      <c r="AC276" s="30">
        <v>0</v>
      </c>
      <c r="AD276" s="9"/>
      <c r="AE276" s="30">
        <v>0</v>
      </c>
      <c r="AF276" s="9"/>
      <c r="AG276" s="19">
        <v>0</v>
      </c>
      <c r="AI276" s="32">
        <v>0</v>
      </c>
      <c r="AK276" s="7" t="str">
        <f t="shared" si="4"/>
        <v>No</v>
      </c>
    </row>
    <row r="277" spans="1:37">
      <c r="A277" s="7" t="s">
        <v>571</v>
      </c>
      <c r="B277" s="7" t="s">
        <v>572</v>
      </c>
      <c r="C277" s="37" t="s">
        <v>68</v>
      </c>
      <c r="D277" s="296">
        <v>6101</v>
      </c>
      <c r="E277" s="297">
        <v>60101</v>
      </c>
      <c r="F277" s="27" t="s">
        <v>142</v>
      </c>
      <c r="G277" s="27" t="s">
        <v>137</v>
      </c>
      <c r="H277" s="35">
        <v>366174</v>
      </c>
      <c r="I277" s="35">
        <v>104</v>
      </c>
      <c r="J277" s="9" t="s">
        <v>6</v>
      </c>
      <c r="K277" s="9" t="s">
        <v>138</v>
      </c>
      <c r="L277" s="8">
        <v>52</v>
      </c>
      <c r="M277" s="8">
        <v>44748</v>
      </c>
      <c r="N277" s="9"/>
      <c r="O277" s="8">
        <v>0</v>
      </c>
      <c r="P277" s="9"/>
      <c r="Q277" s="8">
        <v>0</v>
      </c>
      <c r="R277" s="9"/>
      <c r="S277" s="8">
        <v>0</v>
      </c>
      <c r="T277" s="9"/>
      <c r="U277" s="8">
        <v>0</v>
      </c>
      <c r="V277" s="9"/>
      <c r="W277" s="33">
        <v>44748</v>
      </c>
      <c r="X277" s="9"/>
      <c r="Y277" s="30">
        <v>33.869999999999997</v>
      </c>
      <c r="Z277" s="9"/>
      <c r="AA277" s="30">
        <v>0</v>
      </c>
      <c r="AB277" s="9"/>
      <c r="AC277" s="30">
        <v>0</v>
      </c>
      <c r="AD277" s="9"/>
      <c r="AE277" s="30">
        <v>0</v>
      </c>
      <c r="AF277" s="9"/>
      <c r="AG277" s="19">
        <v>0</v>
      </c>
      <c r="AI277" s="32">
        <v>33.869999999999997</v>
      </c>
      <c r="AK277" s="7" t="str">
        <f t="shared" si="4"/>
        <v>No</v>
      </c>
    </row>
    <row r="278" spans="1:37">
      <c r="A278" s="7" t="s">
        <v>571</v>
      </c>
      <c r="B278" s="7" t="s">
        <v>572</v>
      </c>
      <c r="C278" s="37" t="s">
        <v>68</v>
      </c>
      <c r="D278" s="296">
        <v>6101</v>
      </c>
      <c r="E278" s="297">
        <v>60101</v>
      </c>
      <c r="F278" s="27" t="s">
        <v>142</v>
      </c>
      <c r="G278" s="27" t="s">
        <v>137</v>
      </c>
      <c r="H278" s="35">
        <v>366174</v>
      </c>
      <c r="I278" s="35">
        <v>104</v>
      </c>
      <c r="J278" s="9" t="s">
        <v>9</v>
      </c>
      <c r="K278" s="9" t="s">
        <v>138</v>
      </c>
      <c r="L278" s="8">
        <v>10</v>
      </c>
      <c r="M278" s="8">
        <v>8100</v>
      </c>
      <c r="N278" s="9"/>
      <c r="O278" s="8">
        <v>0</v>
      </c>
      <c r="P278" s="9"/>
      <c r="Q278" s="8">
        <v>0</v>
      </c>
      <c r="R278" s="9"/>
      <c r="S278" s="8">
        <v>0</v>
      </c>
      <c r="T278" s="9"/>
      <c r="U278" s="8">
        <v>0</v>
      </c>
      <c r="V278" s="9"/>
      <c r="W278" s="33">
        <v>8100</v>
      </c>
      <c r="X278" s="9"/>
      <c r="Y278" s="30">
        <v>6.13</v>
      </c>
      <c r="Z278" s="9"/>
      <c r="AA278" s="30">
        <v>0</v>
      </c>
      <c r="AB278" s="9"/>
      <c r="AC278" s="30">
        <v>0</v>
      </c>
      <c r="AD278" s="9"/>
      <c r="AE278" s="30">
        <v>0</v>
      </c>
      <c r="AF278" s="9"/>
      <c r="AG278" s="19">
        <v>0</v>
      </c>
      <c r="AI278" s="32">
        <v>6.13</v>
      </c>
      <c r="AK278" s="7" t="str">
        <f t="shared" si="4"/>
        <v>No</v>
      </c>
    </row>
    <row r="279" spans="1:37">
      <c r="A279" s="7" t="s">
        <v>181</v>
      </c>
      <c r="B279" s="7" t="s">
        <v>182</v>
      </c>
      <c r="C279" s="37" t="s">
        <v>8</v>
      </c>
      <c r="D279" s="296">
        <v>4042</v>
      </c>
      <c r="E279" s="297">
        <v>40042</v>
      </c>
      <c r="F279" s="27" t="s">
        <v>142</v>
      </c>
      <c r="G279" s="27" t="s">
        <v>137</v>
      </c>
      <c r="H279" s="35">
        <v>749495</v>
      </c>
      <c r="I279" s="35">
        <v>99</v>
      </c>
      <c r="J279" s="9" t="s">
        <v>6</v>
      </c>
      <c r="K279" s="9" t="s">
        <v>138</v>
      </c>
      <c r="L279" s="8">
        <v>70</v>
      </c>
      <c r="M279" s="8">
        <v>3792</v>
      </c>
      <c r="N279" s="9"/>
      <c r="O279" s="8">
        <v>0</v>
      </c>
      <c r="P279" s="9"/>
      <c r="Q279" s="8">
        <v>0</v>
      </c>
      <c r="R279" s="9"/>
      <c r="S279" s="8">
        <v>0</v>
      </c>
      <c r="T279" s="9"/>
      <c r="U279" s="8">
        <v>0</v>
      </c>
      <c r="V279" s="9"/>
      <c r="W279" s="33">
        <v>3792</v>
      </c>
      <c r="X279" s="9"/>
      <c r="Y279" s="30">
        <v>3</v>
      </c>
      <c r="Z279" s="9"/>
      <c r="AA279" s="30">
        <v>0</v>
      </c>
      <c r="AB279" s="9"/>
      <c r="AC279" s="30">
        <v>0</v>
      </c>
      <c r="AD279" s="9"/>
      <c r="AE279" s="30">
        <v>0</v>
      </c>
      <c r="AF279" s="9"/>
      <c r="AG279" s="19">
        <v>0</v>
      </c>
      <c r="AI279" s="32">
        <v>3</v>
      </c>
      <c r="AK279" s="7" t="str">
        <f t="shared" si="4"/>
        <v>No</v>
      </c>
    </row>
    <row r="280" spans="1:37">
      <c r="A280" s="7" t="s">
        <v>551</v>
      </c>
      <c r="B280" s="7" t="s">
        <v>552</v>
      </c>
      <c r="C280" s="37" t="s">
        <v>36</v>
      </c>
      <c r="D280" s="296">
        <v>1014</v>
      </c>
      <c r="E280" s="297">
        <v>10014</v>
      </c>
      <c r="F280" s="27" t="s">
        <v>142</v>
      </c>
      <c r="G280" s="27" t="s">
        <v>137</v>
      </c>
      <c r="H280" s="35">
        <v>486514</v>
      </c>
      <c r="I280" s="35">
        <v>99</v>
      </c>
      <c r="J280" s="9" t="s">
        <v>6</v>
      </c>
      <c r="K280" s="9" t="s">
        <v>138</v>
      </c>
      <c r="L280" s="8">
        <v>41</v>
      </c>
      <c r="M280" s="8">
        <v>12399</v>
      </c>
      <c r="N280" s="9"/>
      <c r="O280" s="8">
        <v>316</v>
      </c>
      <c r="P280" s="9"/>
      <c r="Q280" s="8">
        <v>0</v>
      </c>
      <c r="R280" s="9"/>
      <c r="S280" s="8">
        <v>936</v>
      </c>
      <c r="T280" s="9"/>
      <c r="U280" s="8">
        <v>0</v>
      </c>
      <c r="V280" s="9"/>
      <c r="W280" s="33">
        <v>13651</v>
      </c>
      <c r="X280" s="9"/>
      <c r="Y280" s="30">
        <v>11.7</v>
      </c>
      <c r="Z280" s="9"/>
      <c r="AA280" s="30">
        <v>0.3</v>
      </c>
      <c r="AB280" s="9"/>
      <c r="AC280" s="30">
        <v>0</v>
      </c>
      <c r="AD280" s="9"/>
      <c r="AE280" s="30">
        <v>0.9</v>
      </c>
      <c r="AF280" s="9"/>
      <c r="AG280" s="19">
        <v>0</v>
      </c>
      <c r="AI280" s="32">
        <v>12.9</v>
      </c>
      <c r="AK280" s="7" t="str">
        <f t="shared" si="4"/>
        <v>No</v>
      </c>
    </row>
    <row r="281" spans="1:37">
      <c r="A281" s="7" t="s">
        <v>181</v>
      </c>
      <c r="B281" s="7" t="s">
        <v>182</v>
      </c>
      <c r="C281" s="37" t="s">
        <v>8</v>
      </c>
      <c r="D281" s="296">
        <v>4042</v>
      </c>
      <c r="E281" s="297">
        <v>40042</v>
      </c>
      <c r="F281" s="27" t="s">
        <v>142</v>
      </c>
      <c r="G281" s="27" t="s">
        <v>137</v>
      </c>
      <c r="H281" s="35">
        <v>749495</v>
      </c>
      <c r="I281" s="35">
        <v>99</v>
      </c>
      <c r="J281" s="9" t="s">
        <v>9</v>
      </c>
      <c r="K281" s="9" t="s">
        <v>138</v>
      </c>
      <c r="L281" s="8">
        <v>29</v>
      </c>
      <c r="M281" s="8">
        <v>0</v>
      </c>
      <c r="N281" s="9"/>
      <c r="O281" s="8">
        <v>0</v>
      </c>
      <c r="P281" s="9"/>
      <c r="Q281" s="8">
        <v>0</v>
      </c>
      <c r="R281" s="9"/>
      <c r="S281" s="8">
        <v>0</v>
      </c>
      <c r="T281" s="9"/>
      <c r="U281" s="8">
        <v>0</v>
      </c>
      <c r="V281" s="9"/>
      <c r="W281" s="33">
        <v>0</v>
      </c>
      <c r="X281" s="9"/>
      <c r="Y281" s="30">
        <v>0</v>
      </c>
      <c r="Z281" s="9"/>
      <c r="AA281" s="30">
        <v>0</v>
      </c>
      <c r="AB281" s="9"/>
      <c r="AC281" s="30">
        <v>0</v>
      </c>
      <c r="AD281" s="9"/>
      <c r="AE281" s="30">
        <v>0</v>
      </c>
      <c r="AF281" s="9"/>
      <c r="AG281" s="19">
        <v>0</v>
      </c>
      <c r="AI281" s="32">
        <v>0</v>
      </c>
      <c r="AK281" s="7" t="str">
        <f t="shared" si="4"/>
        <v>No</v>
      </c>
    </row>
    <row r="282" spans="1:37">
      <c r="A282" s="7" t="s">
        <v>551</v>
      </c>
      <c r="B282" s="7" t="s">
        <v>552</v>
      </c>
      <c r="C282" s="37" t="s">
        <v>36</v>
      </c>
      <c r="D282" s="296">
        <v>1014</v>
      </c>
      <c r="E282" s="297">
        <v>10014</v>
      </c>
      <c r="F282" s="27" t="s">
        <v>142</v>
      </c>
      <c r="G282" s="27" t="s">
        <v>137</v>
      </c>
      <c r="H282" s="35">
        <v>486514</v>
      </c>
      <c r="I282" s="35">
        <v>99</v>
      </c>
      <c r="J282" s="9" t="s">
        <v>9</v>
      </c>
      <c r="K282" s="9" t="s">
        <v>138</v>
      </c>
      <c r="L282" s="8">
        <v>10</v>
      </c>
      <c r="M282" s="8">
        <v>4160</v>
      </c>
      <c r="N282" s="9"/>
      <c r="O282" s="8">
        <v>0</v>
      </c>
      <c r="P282" s="9"/>
      <c r="Q282" s="8">
        <v>0</v>
      </c>
      <c r="R282" s="9"/>
      <c r="S282" s="8">
        <v>0</v>
      </c>
      <c r="T282" s="9"/>
      <c r="U282" s="8">
        <v>0</v>
      </c>
      <c r="V282" s="9"/>
      <c r="W282" s="33">
        <v>4160</v>
      </c>
      <c r="X282" s="9"/>
      <c r="Y282" s="30">
        <v>4</v>
      </c>
      <c r="Z282" s="9"/>
      <c r="AA282" s="30">
        <v>0</v>
      </c>
      <c r="AB282" s="9"/>
      <c r="AC282" s="30">
        <v>0</v>
      </c>
      <c r="AD282" s="9"/>
      <c r="AE282" s="30">
        <v>0</v>
      </c>
      <c r="AF282" s="9"/>
      <c r="AG282" s="19">
        <v>0</v>
      </c>
      <c r="AI282" s="32">
        <v>4</v>
      </c>
      <c r="AK282" s="7" t="str">
        <f t="shared" si="4"/>
        <v>No</v>
      </c>
    </row>
    <row r="283" spans="1:37">
      <c r="A283" s="7" t="s">
        <v>261</v>
      </c>
      <c r="B283" s="7" t="s">
        <v>260</v>
      </c>
      <c r="C283" s="37" t="s">
        <v>22</v>
      </c>
      <c r="D283" s="296">
        <v>1055</v>
      </c>
      <c r="E283" s="297">
        <v>10055</v>
      </c>
      <c r="F283" s="27" t="s">
        <v>136</v>
      </c>
      <c r="G283" s="27" t="s">
        <v>137</v>
      </c>
      <c r="H283" s="35">
        <v>562839</v>
      </c>
      <c r="I283" s="35">
        <v>98</v>
      </c>
      <c r="J283" s="9" t="s">
        <v>6</v>
      </c>
      <c r="K283" s="9" t="s">
        <v>138</v>
      </c>
      <c r="L283" s="8">
        <v>98</v>
      </c>
      <c r="M283" s="8">
        <v>7666</v>
      </c>
      <c r="N283" s="9"/>
      <c r="O283" s="8">
        <v>0</v>
      </c>
      <c r="P283" s="9"/>
      <c r="Q283" s="8">
        <v>0</v>
      </c>
      <c r="R283" s="9"/>
      <c r="S283" s="8">
        <v>12053</v>
      </c>
      <c r="T283" s="9"/>
      <c r="U283" s="8">
        <v>0</v>
      </c>
      <c r="V283" s="9"/>
      <c r="W283" s="33">
        <v>19719</v>
      </c>
      <c r="X283" s="9"/>
      <c r="Y283" s="30">
        <v>9</v>
      </c>
      <c r="Z283" s="9"/>
      <c r="AA283" s="30">
        <v>0</v>
      </c>
      <c r="AB283" s="9"/>
      <c r="AC283" s="30">
        <v>0</v>
      </c>
      <c r="AD283" s="9"/>
      <c r="AE283" s="30">
        <v>17</v>
      </c>
      <c r="AF283" s="9"/>
      <c r="AG283" s="19">
        <v>0</v>
      </c>
      <c r="AI283" s="32">
        <v>26</v>
      </c>
      <c r="AK283" s="7" t="str">
        <f t="shared" si="4"/>
        <v>No</v>
      </c>
    </row>
    <row r="284" spans="1:37">
      <c r="A284" s="7" t="s">
        <v>497</v>
      </c>
      <c r="B284" s="7" t="s">
        <v>498</v>
      </c>
      <c r="C284" s="37" t="s">
        <v>48</v>
      </c>
      <c r="D284" s="296">
        <v>2128</v>
      </c>
      <c r="E284" s="297">
        <v>20128</v>
      </c>
      <c r="F284" s="27" t="s">
        <v>149</v>
      </c>
      <c r="G284" s="27" t="s">
        <v>137</v>
      </c>
      <c r="H284" s="35">
        <v>18351295</v>
      </c>
      <c r="I284" s="35">
        <v>98</v>
      </c>
      <c r="J284" s="9" t="s">
        <v>13</v>
      </c>
      <c r="K284" s="9" t="s">
        <v>138</v>
      </c>
      <c r="L284" s="8">
        <v>98</v>
      </c>
      <c r="M284" s="8">
        <v>48921</v>
      </c>
      <c r="N284" s="9"/>
      <c r="O284" s="8">
        <v>1363</v>
      </c>
      <c r="P284" s="9"/>
      <c r="Q284" s="8">
        <v>0</v>
      </c>
      <c r="R284" s="9"/>
      <c r="S284" s="8">
        <v>17113</v>
      </c>
      <c r="T284" s="9"/>
      <c r="U284" s="8">
        <v>0</v>
      </c>
      <c r="V284" s="9"/>
      <c r="W284" s="33">
        <v>67397</v>
      </c>
      <c r="X284" s="9"/>
      <c r="Y284" s="30">
        <v>32</v>
      </c>
      <c r="Z284" s="9"/>
      <c r="AA284" s="30">
        <v>1</v>
      </c>
      <c r="AB284" s="9"/>
      <c r="AC284" s="30">
        <v>0</v>
      </c>
      <c r="AD284" s="9"/>
      <c r="AE284" s="30">
        <v>6</v>
      </c>
      <c r="AF284" s="9"/>
      <c r="AG284" s="19">
        <v>0</v>
      </c>
      <c r="AI284" s="32">
        <v>39</v>
      </c>
      <c r="AK284" s="7" t="str">
        <f t="shared" si="4"/>
        <v>No</v>
      </c>
    </row>
    <row r="285" spans="1:37">
      <c r="A285" s="7" t="s">
        <v>999</v>
      </c>
      <c r="B285" s="7" t="s">
        <v>220</v>
      </c>
      <c r="C285" s="37" t="s">
        <v>44</v>
      </c>
      <c r="D285" s="296">
        <v>4228</v>
      </c>
      <c r="E285" s="297">
        <v>40228</v>
      </c>
      <c r="F285" s="27" t="s">
        <v>140</v>
      </c>
      <c r="G285" s="27" t="s">
        <v>137</v>
      </c>
      <c r="H285" s="35">
        <v>1249442</v>
      </c>
      <c r="I285" s="35">
        <v>98</v>
      </c>
      <c r="J285" s="9" t="s">
        <v>9</v>
      </c>
      <c r="K285" s="9" t="s">
        <v>138</v>
      </c>
      <c r="L285" s="8">
        <v>22</v>
      </c>
      <c r="M285" s="8">
        <v>1987</v>
      </c>
      <c r="N285" s="9"/>
      <c r="O285" s="8">
        <v>0</v>
      </c>
      <c r="P285" s="9"/>
      <c r="Q285" s="8">
        <v>0</v>
      </c>
      <c r="R285" s="9"/>
      <c r="S285" s="8">
        <v>0</v>
      </c>
      <c r="T285" s="9"/>
      <c r="U285" s="8">
        <v>0</v>
      </c>
      <c r="V285" s="9"/>
      <c r="W285" s="33">
        <v>1987</v>
      </c>
      <c r="X285" s="9"/>
      <c r="Y285" s="30">
        <v>2</v>
      </c>
      <c r="Z285" s="9"/>
      <c r="AA285" s="30">
        <v>0</v>
      </c>
      <c r="AB285" s="9"/>
      <c r="AC285" s="30">
        <v>0</v>
      </c>
      <c r="AD285" s="9"/>
      <c r="AE285" s="30">
        <v>0</v>
      </c>
      <c r="AF285" s="9"/>
      <c r="AG285" s="19">
        <v>0</v>
      </c>
      <c r="AI285" s="32">
        <v>2</v>
      </c>
      <c r="AK285" s="7" t="str">
        <f t="shared" si="4"/>
        <v>No</v>
      </c>
    </row>
    <row r="286" spans="1:37">
      <c r="A286" s="7" t="s">
        <v>500</v>
      </c>
      <c r="B286" s="7" t="s">
        <v>501</v>
      </c>
      <c r="C286" s="37" t="s">
        <v>12</v>
      </c>
      <c r="D286" s="296">
        <v>9079</v>
      </c>
      <c r="E286" s="297">
        <v>90079</v>
      </c>
      <c r="F286" s="27" t="s">
        <v>142</v>
      </c>
      <c r="G286" s="27" t="s">
        <v>137</v>
      </c>
      <c r="H286" s="35">
        <v>345580</v>
      </c>
      <c r="I286" s="35">
        <v>96</v>
      </c>
      <c r="J286" s="9" t="s">
        <v>6</v>
      </c>
      <c r="K286" s="9" t="s">
        <v>138</v>
      </c>
      <c r="L286" s="8">
        <v>57</v>
      </c>
      <c r="M286" s="8">
        <v>16848</v>
      </c>
      <c r="N286" s="9"/>
      <c r="O286" s="8">
        <v>0</v>
      </c>
      <c r="P286" s="9"/>
      <c r="Q286" s="8">
        <v>0</v>
      </c>
      <c r="R286" s="9"/>
      <c r="S286" s="8">
        <v>6172</v>
      </c>
      <c r="T286" s="9"/>
      <c r="U286" s="8">
        <v>0</v>
      </c>
      <c r="V286" s="9"/>
      <c r="W286" s="33">
        <v>23020</v>
      </c>
      <c r="X286" s="9"/>
      <c r="Y286" s="30">
        <v>15</v>
      </c>
      <c r="Z286" s="9"/>
      <c r="AA286" s="30">
        <v>0</v>
      </c>
      <c r="AB286" s="9"/>
      <c r="AC286" s="30">
        <v>0</v>
      </c>
      <c r="AD286" s="9"/>
      <c r="AE286" s="30">
        <v>7.7</v>
      </c>
      <c r="AF286" s="9"/>
      <c r="AG286" s="19">
        <v>0</v>
      </c>
      <c r="AI286" s="32">
        <v>22.7</v>
      </c>
      <c r="AK286" s="7" t="str">
        <f t="shared" si="4"/>
        <v>No</v>
      </c>
    </row>
    <row r="287" spans="1:37">
      <c r="A287" s="7" t="s">
        <v>500</v>
      </c>
      <c r="B287" s="7" t="s">
        <v>501</v>
      </c>
      <c r="C287" s="37" t="s">
        <v>12</v>
      </c>
      <c r="D287" s="296">
        <v>9079</v>
      </c>
      <c r="E287" s="297">
        <v>90079</v>
      </c>
      <c r="F287" s="27" t="s">
        <v>142</v>
      </c>
      <c r="G287" s="27" t="s">
        <v>137</v>
      </c>
      <c r="H287" s="35">
        <v>345580</v>
      </c>
      <c r="I287" s="35">
        <v>96</v>
      </c>
      <c r="J287" s="9" t="s">
        <v>9</v>
      </c>
      <c r="K287" s="9" t="s">
        <v>138</v>
      </c>
      <c r="L287" s="8">
        <v>30</v>
      </c>
      <c r="M287" s="8">
        <v>4739</v>
      </c>
      <c r="N287" s="9"/>
      <c r="O287" s="8">
        <v>0</v>
      </c>
      <c r="P287" s="9"/>
      <c r="Q287" s="8">
        <v>0</v>
      </c>
      <c r="R287" s="9"/>
      <c r="S287" s="8">
        <v>448</v>
      </c>
      <c r="T287" s="9"/>
      <c r="U287" s="8">
        <v>0</v>
      </c>
      <c r="V287" s="9"/>
      <c r="W287" s="33">
        <v>5187</v>
      </c>
      <c r="X287" s="9"/>
      <c r="Y287" s="30">
        <v>5</v>
      </c>
      <c r="Z287" s="9"/>
      <c r="AA287" s="30">
        <v>0</v>
      </c>
      <c r="AB287" s="9"/>
      <c r="AC287" s="30">
        <v>0</v>
      </c>
      <c r="AD287" s="9"/>
      <c r="AE287" s="30">
        <v>0.43</v>
      </c>
      <c r="AF287" s="9"/>
      <c r="AG287" s="19">
        <v>0</v>
      </c>
      <c r="AI287" s="32">
        <v>5.43</v>
      </c>
      <c r="AK287" s="7" t="str">
        <f t="shared" si="4"/>
        <v>No</v>
      </c>
    </row>
    <row r="288" spans="1:37">
      <c r="A288" s="7" t="s">
        <v>1000</v>
      </c>
      <c r="B288" s="7" t="s">
        <v>443</v>
      </c>
      <c r="C288" s="37" t="s">
        <v>21</v>
      </c>
      <c r="D288" s="296">
        <v>8109</v>
      </c>
      <c r="E288" s="297">
        <v>80109</v>
      </c>
      <c r="F288" s="27" t="s">
        <v>196</v>
      </c>
      <c r="G288" s="27" t="s">
        <v>137</v>
      </c>
      <c r="H288" s="35">
        <v>2374203</v>
      </c>
      <c r="I288" s="35">
        <v>95</v>
      </c>
      <c r="J288" s="9" t="s">
        <v>7</v>
      </c>
      <c r="K288" s="9" t="s">
        <v>138</v>
      </c>
      <c r="L288" s="8">
        <v>95</v>
      </c>
      <c r="M288" s="8">
        <v>0</v>
      </c>
      <c r="N288" s="9"/>
      <c r="O288" s="8">
        <v>0</v>
      </c>
      <c r="P288" s="9"/>
      <c r="Q288" s="8">
        <v>0</v>
      </c>
      <c r="R288" s="9"/>
      <c r="S288" s="8">
        <v>4336</v>
      </c>
      <c r="T288" s="9"/>
      <c r="U288" s="8">
        <v>0</v>
      </c>
      <c r="V288" s="9"/>
      <c r="W288" s="33">
        <v>4336</v>
      </c>
      <c r="X288" s="9"/>
      <c r="Y288" s="30">
        <v>0</v>
      </c>
      <c r="Z288" s="9"/>
      <c r="AA288" s="30">
        <v>0</v>
      </c>
      <c r="AB288" s="9"/>
      <c r="AC288" s="30">
        <v>0</v>
      </c>
      <c r="AD288" s="9"/>
      <c r="AE288" s="30">
        <v>3</v>
      </c>
      <c r="AF288" s="9"/>
      <c r="AG288" s="19">
        <v>0</v>
      </c>
      <c r="AI288" s="32">
        <v>3</v>
      </c>
      <c r="AK288" s="7" t="str">
        <f t="shared" si="4"/>
        <v>No</v>
      </c>
    </row>
    <row r="289" spans="1:37">
      <c r="A289" s="7" t="s">
        <v>1001</v>
      </c>
      <c r="B289" s="7" t="s">
        <v>227</v>
      </c>
      <c r="C289" s="37" t="s">
        <v>68</v>
      </c>
      <c r="D289" s="296">
        <v>6010</v>
      </c>
      <c r="E289" s="297">
        <v>60010</v>
      </c>
      <c r="F289" s="27" t="s">
        <v>140</v>
      </c>
      <c r="G289" s="27" t="s">
        <v>137</v>
      </c>
      <c r="H289" s="35">
        <v>237356</v>
      </c>
      <c r="I289" s="35">
        <v>94</v>
      </c>
      <c r="J289" s="9" t="s">
        <v>6</v>
      </c>
      <c r="K289" s="9" t="s">
        <v>138</v>
      </c>
      <c r="L289" s="8">
        <v>65</v>
      </c>
      <c r="M289" s="8">
        <v>50475</v>
      </c>
      <c r="N289" s="9"/>
      <c r="O289" s="8">
        <v>0</v>
      </c>
      <c r="P289" s="9"/>
      <c r="Q289" s="8">
        <v>0</v>
      </c>
      <c r="R289" s="9"/>
      <c r="S289" s="8">
        <v>0</v>
      </c>
      <c r="T289" s="9"/>
      <c r="U289" s="8">
        <v>0</v>
      </c>
      <c r="V289" s="9"/>
      <c r="W289" s="33">
        <v>50475</v>
      </c>
      <c r="X289" s="9"/>
      <c r="Y289" s="30">
        <v>46</v>
      </c>
      <c r="Z289" s="9"/>
      <c r="AA289" s="30">
        <v>0</v>
      </c>
      <c r="AB289" s="9"/>
      <c r="AC289" s="30">
        <v>0</v>
      </c>
      <c r="AD289" s="9"/>
      <c r="AE289" s="30">
        <v>0</v>
      </c>
      <c r="AF289" s="9"/>
      <c r="AG289" s="19">
        <v>0</v>
      </c>
      <c r="AI289" s="32">
        <v>46</v>
      </c>
      <c r="AK289" s="7" t="str">
        <f t="shared" si="4"/>
        <v>No</v>
      </c>
    </row>
    <row r="290" spans="1:37">
      <c r="A290" s="7" t="s">
        <v>1001</v>
      </c>
      <c r="B290" s="7" t="s">
        <v>227</v>
      </c>
      <c r="C290" s="37" t="s">
        <v>68</v>
      </c>
      <c r="D290" s="296">
        <v>6010</v>
      </c>
      <c r="E290" s="297">
        <v>60010</v>
      </c>
      <c r="F290" s="27" t="s">
        <v>140</v>
      </c>
      <c r="G290" s="27" t="s">
        <v>137</v>
      </c>
      <c r="H290" s="35">
        <v>237356</v>
      </c>
      <c r="I290" s="35">
        <v>94</v>
      </c>
      <c r="J290" s="9" t="s">
        <v>9</v>
      </c>
      <c r="K290" s="9" t="s">
        <v>138</v>
      </c>
      <c r="L290" s="8">
        <v>29</v>
      </c>
      <c r="M290" s="8">
        <v>0</v>
      </c>
      <c r="N290" s="9"/>
      <c r="O290" s="8">
        <v>0</v>
      </c>
      <c r="P290" s="9"/>
      <c r="Q290" s="8">
        <v>0</v>
      </c>
      <c r="R290" s="9"/>
      <c r="S290" s="8">
        <v>0</v>
      </c>
      <c r="T290" s="9"/>
      <c r="U290" s="8">
        <v>0</v>
      </c>
      <c r="V290" s="9"/>
      <c r="W290" s="33">
        <v>0</v>
      </c>
      <c r="X290" s="9"/>
      <c r="Y290" s="30">
        <v>0</v>
      </c>
      <c r="Z290" s="9"/>
      <c r="AA290" s="30">
        <v>0</v>
      </c>
      <c r="AB290" s="9"/>
      <c r="AC290" s="30">
        <v>0</v>
      </c>
      <c r="AD290" s="9"/>
      <c r="AE290" s="30">
        <v>0</v>
      </c>
      <c r="AF290" s="9"/>
      <c r="AG290" s="19">
        <v>0</v>
      </c>
      <c r="AI290" s="32">
        <v>0</v>
      </c>
      <c r="AK290" s="7" t="str">
        <f t="shared" si="4"/>
        <v>No</v>
      </c>
    </row>
    <row r="291" spans="1:37">
      <c r="A291" s="7" t="s">
        <v>467</v>
      </c>
      <c r="B291" s="7" t="s">
        <v>468</v>
      </c>
      <c r="C291" s="37" t="s">
        <v>12</v>
      </c>
      <c r="D291" s="296">
        <v>9020</v>
      </c>
      <c r="E291" s="297">
        <v>90020</v>
      </c>
      <c r="F291" s="27" t="s">
        <v>142</v>
      </c>
      <c r="G291" s="27" t="s">
        <v>137</v>
      </c>
      <c r="H291" s="35">
        <v>195861</v>
      </c>
      <c r="I291" s="35">
        <v>93</v>
      </c>
      <c r="J291" s="9" t="s">
        <v>6</v>
      </c>
      <c r="K291" s="9" t="s">
        <v>138</v>
      </c>
      <c r="L291" s="8">
        <v>93</v>
      </c>
      <c r="M291" s="8">
        <v>1037</v>
      </c>
      <c r="N291" s="9"/>
      <c r="O291" s="8">
        <v>14215</v>
      </c>
      <c r="P291" s="9"/>
      <c r="Q291" s="8">
        <v>507</v>
      </c>
      <c r="R291" s="9"/>
      <c r="S291" s="8">
        <v>0</v>
      </c>
      <c r="T291" s="9"/>
      <c r="U291" s="8">
        <v>0</v>
      </c>
      <c r="V291" s="9"/>
      <c r="W291" s="33">
        <v>15759</v>
      </c>
      <c r="X291" s="9"/>
      <c r="Y291" s="30">
        <v>0.66</v>
      </c>
      <c r="Z291" s="9"/>
      <c r="AA291" s="30">
        <v>8</v>
      </c>
      <c r="AB291" s="9"/>
      <c r="AC291" s="30">
        <v>0.34</v>
      </c>
      <c r="AD291" s="9"/>
      <c r="AE291" s="30">
        <v>0</v>
      </c>
      <c r="AF291" s="9"/>
      <c r="AG291" s="19">
        <v>0</v>
      </c>
      <c r="AI291" s="32">
        <v>9</v>
      </c>
      <c r="AK291" s="7" t="str">
        <f t="shared" si="4"/>
        <v>No</v>
      </c>
    </row>
    <row r="292" spans="1:37">
      <c r="A292" s="7" t="s">
        <v>1002</v>
      </c>
      <c r="B292" s="7" t="s">
        <v>219</v>
      </c>
      <c r="C292" s="37" t="s">
        <v>44</v>
      </c>
      <c r="D292" s="296">
        <v>4051</v>
      </c>
      <c r="E292" s="297">
        <v>40051</v>
      </c>
      <c r="F292" s="27" t="s">
        <v>140</v>
      </c>
      <c r="G292" s="27" t="s">
        <v>137</v>
      </c>
      <c r="H292" s="35">
        <v>347602</v>
      </c>
      <c r="I292" s="35">
        <v>93</v>
      </c>
      <c r="J292" s="9" t="s">
        <v>6</v>
      </c>
      <c r="K292" s="9" t="s">
        <v>138</v>
      </c>
      <c r="L292" s="8">
        <v>79</v>
      </c>
      <c r="M292" s="8">
        <v>1233</v>
      </c>
      <c r="N292" s="9"/>
      <c r="O292" s="8">
        <v>0</v>
      </c>
      <c r="P292" s="9"/>
      <c r="Q292" s="8">
        <v>1194</v>
      </c>
      <c r="R292" s="9"/>
      <c r="S292" s="8">
        <v>0</v>
      </c>
      <c r="T292" s="9"/>
      <c r="U292" s="8">
        <v>0</v>
      </c>
      <c r="V292" s="9"/>
      <c r="W292" s="33">
        <v>2427</v>
      </c>
      <c r="X292" s="9"/>
      <c r="Y292" s="30">
        <v>0.8</v>
      </c>
      <c r="Z292" s="9"/>
      <c r="AA292" s="30">
        <v>0</v>
      </c>
      <c r="AB292" s="9"/>
      <c r="AC292" s="30">
        <v>0.75</v>
      </c>
      <c r="AD292" s="9"/>
      <c r="AE292" s="30">
        <v>0</v>
      </c>
      <c r="AF292" s="9"/>
      <c r="AG292" s="19">
        <v>0</v>
      </c>
      <c r="AI292" s="32">
        <v>1.55</v>
      </c>
      <c r="AK292" s="7" t="str">
        <f t="shared" si="4"/>
        <v>No</v>
      </c>
    </row>
    <row r="293" spans="1:37">
      <c r="A293" s="7" t="s">
        <v>1002</v>
      </c>
      <c r="B293" s="7" t="s">
        <v>219</v>
      </c>
      <c r="C293" s="37" t="s">
        <v>44</v>
      </c>
      <c r="D293" s="296">
        <v>4051</v>
      </c>
      <c r="E293" s="297">
        <v>40051</v>
      </c>
      <c r="F293" s="27" t="s">
        <v>140</v>
      </c>
      <c r="G293" s="27" t="s">
        <v>137</v>
      </c>
      <c r="H293" s="35">
        <v>347602</v>
      </c>
      <c r="I293" s="35">
        <v>93</v>
      </c>
      <c r="J293" s="9" t="s">
        <v>9</v>
      </c>
      <c r="K293" s="9" t="s">
        <v>138</v>
      </c>
      <c r="L293" s="8">
        <v>14</v>
      </c>
      <c r="M293" s="8">
        <v>1244</v>
      </c>
      <c r="N293" s="9"/>
      <c r="O293" s="8">
        <v>0</v>
      </c>
      <c r="P293" s="9"/>
      <c r="Q293" s="8">
        <v>153</v>
      </c>
      <c r="R293" s="9"/>
      <c r="S293" s="8">
        <v>0</v>
      </c>
      <c r="T293" s="9"/>
      <c r="U293" s="8">
        <v>0</v>
      </c>
      <c r="V293" s="9"/>
      <c r="W293" s="33">
        <v>1397</v>
      </c>
      <c r="X293" s="9"/>
      <c r="Y293" s="30">
        <v>0.8</v>
      </c>
      <c r="Z293" s="9"/>
      <c r="AA293" s="30">
        <v>0</v>
      </c>
      <c r="AB293" s="9"/>
      <c r="AC293" s="30">
        <v>0.13</v>
      </c>
      <c r="AD293" s="9"/>
      <c r="AE293" s="30">
        <v>0</v>
      </c>
      <c r="AF293" s="9"/>
      <c r="AG293" s="19">
        <v>0</v>
      </c>
      <c r="AI293" s="32">
        <v>0.93</v>
      </c>
      <c r="AK293" s="7" t="str">
        <f t="shared" si="4"/>
        <v>No</v>
      </c>
    </row>
    <row r="294" spans="1:37">
      <c r="A294" s="7" t="s">
        <v>387</v>
      </c>
      <c r="B294" s="7" t="s">
        <v>388</v>
      </c>
      <c r="C294" s="37" t="s">
        <v>59</v>
      </c>
      <c r="D294" s="296">
        <v>6018</v>
      </c>
      <c r="E294" s="297">
        <v>60018</v>
      </c>
      <c r="F294" s="27" t="s">
        <v>140</v>
      </c>
      <c r="G294" s="27" t="s">
        <v>137</v>
      </c>
      <c r="H294" s="35">
        <v>655479</v>
      </c>
      <c r="I294" s="35">
        <v>92</v>
      </c>
      <c r="J294" s="9" t="s">
        <v>6</v>
      </c>
      <c r="K294" s="9" t="s">
        <v>138</v>
      </c>
      <c r="L294" s="8">
        <v>52</v>
      </c>
      <c r="M294" s="8">
        <v>0</v>
      </c>
      <c r="N294" s="9"/>
      <c r="O294" s="8">
        <v>0</v>
      </c>
      <c r="P294" s="9"/>
      <c r="Q294" s="8">
        <v>0</v>
      </c>
      <c r="R294" s="9"/>
      <c r="S294" s="8">
        <v>2237</v>
      </c>
      <c r="T294" s="9"/>
      <c r="U294" s="8">
        <v>0</v>
      </c>
      <c r="V294" s="9"/>
      <c r="W294" s="33">
        <v>2237</v>
      </c>
      <c r="X294" s="9"/>
      <c r="Y294" s="30">
        <v>0</v>
      </c>
      <c r="Z294" s="9"/>
      <c r="AA294" s="30">
        <v>0</v>
      </c>
      <c r="AB294" s="9"/>
      <c r="AC294" s="30">
        <v>0</v>
      </c>
      <c r="AD294" s="9"/>
      <c r="AE294" s="30">
        <v>2</v>
      </c>
      <c r="AF294" s="9"/>
      <c r="AG294" s="19">
        <v>0</v>
      </c>
      <c r="AI294" s="32">
        <v>2</v>
      </c>
      <c r="AK294" s="7" t="str">
        <f t="shared" si="4"/>
        <v>No</v>
      </c>
    </row>
    <row r="295" spans="1:37">
      <c r="A295" s="7" t="s">
        <v>465</v>
      </c>
      <c r="B295" s="7" t="s">
        <v>466</v>
      </c>
      <c r="C295" s="37" t="s">
        <v>12</v>
      </c>
      <c r="D295" s="296">
        <v>9012</v>
      </c>
      <c r="E295" s="297">
        <v>90012</v>
      </c>
      <c r="F295" s="27" t="s">
        <v>142</v>
      </c>
      <c r="G295" s="27" t="s">
        <v>137</v>
      </c>
      <c r="H295" s="35">
        <v>370583</v>
      </c>
      <c r="I295" s="35">
        <v>92</v>
      </c>
      <c r="J295" s="9" t="s">
        <v>6</v>
      </c>
      <c r="K295" s="9" t="s">
        <v>138</v>
      </c>
      <c r="L295" s="8">
        <v>41</v>
      </c>
      <c r="M295" s="8">
        <v>11780</v>
      </c>
      <c r="N295" s="9"/>
      <c r="O295" s="8">
        <v>0</v>
      </c>
      <c r="P295" s="9"/>
      <c r="Q295" s="8">
        <v>0</v>
      </c>
      <c r="R295" s="9"/>
      <c r="S295" s="8">
        <v>5419</v>
      </c>
      <c r="T295" s="9"/>
      <c r="U295" s="8">
        <v>0</v>
      </c>
      <c r="V295" s="9"/>
      <c r="W295" s="33">
        <v>17199</v>
      </c>
      <c r="X295" s="9"/>
      <c r="Y295" s="30">
        <v>9</v>
      </c>
      <c r="Z295" s="9"/>
      <c r="AA295" s="30">
        <v>0</v>
      </c>
      <c r="AB295" s="9"/>
      <c r="AC295" s="30">
        <v>0</v>
      </c>
      <c r="AD295" s="9"/>
      <c r="AE295" s="30">
        <v>6</v>
      </c>
      <c r="AF295" s="9"/>
      <c r="AG295" s="19">
        <v>0</v>
      </c>
      <c r="AI295" s="32">
        <v>15</v>
      </c>
      <c r="AK295" s="7" t="str">
        <f t="shared" si="4"/>
        <v>No</v>
      </c>
    </row>
    <row r="296" spans="1:37">
      <c r="A296" s="7" t="s">
        <v>144</v>
      </c>
      <c r="B296" s="7" t="s">
        <v>145</v>
      </c>
      <c r="C296" s="37" t="s">
        <v>68</v>
      </c>
      <c r="D296" s="296">
        <v>6091</v>
      </c>
      <c r="E296" s="297">
        <v>60091</v>
      </c>
      <c r="F296" s="27" t="s">
        <v>142</v>
      </c>
      <c r="G296" s="27" t="s">
        <v>137</v>
      </c>
      <c r="H296" s="35">
        <v>217630</v>
      </c>
      <c r="I296" s="35">
        <v>91</v>
      </c>
      <c r="J296" s="9" t="s">
        <v>9</v>
      </c>
      <c r="K296" s="9" t="s">
        <v>138</v>
      </c>
      <c r="L296" s="8">
        <v>81</v>
      </c>
      <c r="M296" s="8">
        <v>0</v>
      </c>
      <c r="N296" s="9"/>
      <c r="O296" s="8">
        <v>0</v>
      </c>
      <c r="P296" s="9"/>
      <c r="Q296" s="8">
        <v>0</v>
      </c>
      <c r="R296" s="9"/>
      <c r="S296" s="8">
        <v>0</v>
      </c>
      <c r="T296" s="9"/>
      <c r="U296" s="8">
        <v>0</v>
      </c>
      <c r="V296" s="9"/>
      <c r="W296" s="33">
        <v>0</v>
      </c>
      <c r="X296" s="9"/>
      <c r="Y296" s="30">
        <v>0</v>
      </c>
      <c r="Z296" s="9"/>
      <c r="AA296" s="30">
        <v>0</v>
      </c>
      <c r="AB296" s="9"/>
      <c r="AC296" s="30">
        <v>0</v>
      </c>
      <c r="AD296" s="9"/>
      <c r="AE296" s="30">
        <v>0</v>
      </c>
      <c r="AF296" s="9"/>
      <c r="AG296" s="19">
        <v>0</v>
      </c>
      <c r="AI296" s="32">
        <v>0</v>
      </c>
      <c r="AK296" s="7" t="str">
        <f t="shared" si="4"/>
        <v>No</v>
      </c>
    </row>
    <row r="297" spans="1:37">
      <c r="A297" s="7" t="s">
        <v>58</v>
      </c>
      <c r="B297" s="7" t="s">
        <v>348</v>
      </c>
      <c r="C297" s="37" t="s">
        <v>57</v>
      </c>
      <c r="D297" s="296">
        <v>5117</v>
      </c>
      <c r="E297" s="297">
        <v>50117</v>
      </c>
      <c r="F297" s="27" t="s">
        <v>142</v>
      </c>
      <c r="G297" s="27" t="s">
        <v>137</v>
      </c>
      <c r="H297" s="35">
        <v>1780673</v>
      </c>
      <c r="I297" s="35">
        <v>91</v>
      </c>
      <c r="J297" s="9" t="s">
        <v>9</v>
      </c>
      <c r="K297" s="9" t="s">
        <v>138</v>
      </c>
      <c r="L297" s="8">
        <v>67</v>
      </c>
      <c r="M297" s="8">
        <v>89029</v>
      </c>
      <c r="N297" s="9"/>
      <c r="O297" s="8">
        <v>0</v>
      </c>
      <c r="P297" s="9"/>
      <c r="Q297" s="8">
        <v>0</v>
      </c>
      <c r="R297" s="9"/>
      <c r="S297" s="8">
        <v>500</v>
      </c>
      <c r="T297" s="9"/>
      <c r="U297" s="8">
        <v>0</v>
      </c>
      <c r="V297" s="9"/>
      <c r="W297" s="33">
        <v>89529</v>
      </c>
      <c r="X297" s="9"/>
      <c r="Y297" s="30">
        <v>79.5</v>
      </c>
      <c r="Z297" s="9"/>
      <c r="AA297" s="30">
        <v>0</v>
      </c>
      <c r="AB297" s="9"/>
      <c r="AC297" s="30">
        <v>0</v>
      </c>
      <c r="AD297" s="9"/>
      <c r="AE297" s="30">
        <v>0.5</v>
      </c>
      <c r="AF297" s="9"/>
      <c r="AG297" s="19">
        <v>0</v>
      </c>
      <c r="AI297" s="32">
        <v>80</v>
      </c>
      <c r="AK297" s="7" t="str">
        <f t="shared" si="4"/>
        <v>No</v>
      </c>
    </row>
    <row r="298" spans="1:37">
      <c r="A298" s="7" t="s">
        <v>58</v>
      </c>
      <c r="B298" s="7" t="s">
        <v>348</v>
      </c>
      <c r="C298" s="37" t="s">
        <v>57</v>
      </c>
      <c r="D298" s="296">
        <v>5117</v>
      </c>
      <c r="E298" s="297">
        <v>50117</v>
      </c>
      <c r="F298" s="27" t="s">
        <v>142</v>
      </c>
      <c r="G298" s="27" t="s">
        <v>137</v>
      </c>
      <c r="H298" s="35">
        <v>1780673</v>
      </c>
      <c r="I298" s="35">
        <v>91</v>
      </c>
      <c r="J298" s="9" t="s">
        <v>13</v>
      </c>
      <c r="K298" s="9" t="s">
        <v>138</v>
      </c>
      <c r="L298" s="8">
        <v>14</v>
      </c>
      <c r="M298" s="8">
        <v>469</v>
      </c>
      <c r="N298" s="9"/>
      <c r="O298" s="8">
        <v>0</v>
      </c>
      <c r="P298" s="9"/>
      <c r="Q298" s="8">
        <v>0</v>
      </c>
      <c r="R298" s="9"/>
      <c r="S298" s="8">
        <v>0</v>
      </c>
      <c r="T298" s="9"/>
      <c r="U298" s="8">
        <v>0</v>
      </c>
      <c r="V298" s="9"/>
      <c r="W298" s="33">
        <v>469</v>
      </c>
      <c r="X298" s="9"/>
      <c r="Y298" s="30">
        <v>0.5</v>
      </c>
      <c r="Z298" s="9"/>
      <c r="AA298" s="30">
        <v>0</v>
      </c>
      <c r="AB298" s="9"/>
      <c r="AC298" s="30">
        <v>0</v>
      </c>
      <c r="AD298" s="9"/>
      <c r="AE298" s="30">
        <v>0</v>
      </c>
      <c r="AF298" s="9"/>
      <c r="AG298" s="19">
        <v>0</v>
      </c>
      <c r="AI298" s="32">
        <v>0.5</v>
      </c>
      <c r="AK298" s="7" t="str">
        <f t="shared" si="4"/>
        <v>No</v>
      </c>
    </row>
    <row r="299" spans="1:37">
      <c r="A299" s="7" t="s">
        <v>58</v>
      </c>
      <c r="B299" s="7" t="s">
        <v>348</v>
      </c>
      <c r="C299" s="37" t="s">
        <v>57</v>
      </c>
      <c r="D299" s="296">
        <v>5117</v>
      </c>
      <c r="E299" s="297">
        <v>50117</v>
      </c>
      <c r="F299" s="27" t="s">
        <v>142</v>
      </c>
      <c r="G299" s="27" t="s">
        <v>137</v>
      </c>
      <c r="H299" s="35">
        <v>1780673</v>
      </c>
      <c r="I299" s="35">
        <v>91</v>
      </c>
      <c r="J299" s="9" t="s">
        <v>6</v>
      </c>
      <c r="K299" s="9" t="s">
        <v>138</v>
      </c>
      <c r="L299" s="8">
        <v>10</v>
      </c>
      <c r="M299" s="8">
        <v>938</v>
      </c>
      <c r="N299" s="9"/>
      <c r="O299" s="8">
        <v>0</v>
      </c>
      <c r="P299" s="9"/>
      <c r="Q299" s="8">
        <v>0</v>
      </c>
      <c r="R299" s="9"/>
      <c r="S299" s="8">
        <v>500</v>
      </c>
      <c r="T299" s="9"/>
      <c r="U299" s="8">
        <v>0</v>
      </c>
      <c r="V299" s="9"/>
      <c r="W299" s="33">
        <v>1438</v>
      </c>
      <c r="X299" s="9"/>
      <c r="Y299" s="30">
        <v>1</v>
      </c>
      <c r="Z299" s="9"/>
      <c r="AA299" s="30">
        <v>0</v>
      </c>
      <c r="AB299" s="9"/>
      <c r="AC299" s="30">
        <v>0</v>
      </c>
      <c r="AD299" s="9"/>
      <c r="AE299" s="30">
        <v>0.5</v>
      </c>
      <c r="AF299" s="9"/>
      <c r="AG299" s="19">
        <v>0</v>
      </c>
      <c r="AI299" s="32">
        <v>1.5</v>
      </c>
      <c r="AK299" s="7" t="str">
        <f t="shared" si="4"/>
        <v>No</v>
      </c>
    </row>
    <row r="300" spans="1:37">
      <c r="A300" s="7" t="s">
        <v>144</v>
      </c>
      <c r="B300" s="7" t="s">
        <v>145</v>
      </c>
      <c r="C300" s="37" t="s">
        <v>68</v>
      </c>
      <c r="D300" s="296">
        <v>6091</v>
      </c>
      <c r="E300" s="297">
        <v>60091</v>
      </c>
      <c r="F300" s="27" t="s">
        <v>142</v>
      </c>
      <c r="G300" s="27" t="s">
        <v>137</v>
      </c>
      <c r="H300" s="35">
        <v>217630</v>
      </c>
      <c r="I300" s="35">
        <v>91</v>
      </c>
      <c r="J300" s="9" t="s">
        <v>6</v>
      </c>
      <c r="K300" s="9" t="s">
        <v>138</v>
      </c>
      <c r="L300" s="8">
        <v>10</v>
      </c>
      <c r="M300" s="8">
        <v>0</v>
      </c>
      <c r="N300" s="9"/>
      <c r="O300" s="8">
        <v>0</v>
      </c>
      <c r="P300" s="9"/>
      <c r="Q300" s="8">
        <v>0</v>
      </c>
      <c r="R300" s="9"/>
      <c r="S300" s="8">
        <v>0</v>
      </c>
      <c r="T300" s="9"/>
      <c r="U300" s="8">
        <v>0</v>
      </c>
      <c r="V300" s="9"/>
      <c r="W300" s="33">
        <v>0</v>
      </c>
      <c r="X300" s="9"/>
      <c r="Y300" s="30">
        <v>0</v>
      </c>
      <c r="Z300" s="9"/>
      <c r="AA300" s="30">
        <v>0</v>
      </c>
      <c r="AB300" s="9"/>
      <c r="AC300" s="30">
        <v>0</v>
      </c>
      <c r="AD300" s="9"/>
      <c r="AE300" s="30">
        <v>0</v>
      </c>
      <c r="AF300" s="9"/>
      <c r="AG300" s="19">
        <v>0</v>
      </c>
      <c r="AI300" s="32">
        <v>0</v>
      </c>
      <c r="AK300" s="7" t="str">
        <f t="shared" si="4"/>
        <v>No</v>
      </c>
    </row>
    <row r="301" spans="1:37">
      <c r="A301" s="7" t="s">
        <v>76</v>
      </c>
      <c r="B301" s="7" t="s">
        <v>154</v>
      </c>
      <c r="C301" s="37" t="s">
        <v>73</v>
      </c>
      <c r="D301" s="296">
        <v>44</v>
      </c>
      <c r="E301" s="297">
        <v>44</v>
      </c>
      <c r="F301" s="27" t="s">
        <v>142</v>
      </c>
      <c r="G301" s="27" t="s">
        <v>137</v>
      </c>
      <c r="H301" s="35">
        <v>62966</v>
      </c>
      <c r="I301" s="35">
        <v>88</v>
      </c>
      <c r="J301" s="9" t="s">
        <v>13</v>
      </c>
      <c r="K301" s="9" t="s">
        <v>138</v>
      </c>
      <c r="L301" s="8">
        <v>5</v>
      </c>
      <c r="M301" s="8">
        <v>5191</v>
      </c>
      <c r="N301" s="9"/>
      <c r="O301" s="8">
        <v>0</v>
      </c>
      <c r="P301" s="9"/>
      <c r="Q301" s="8">
        <v>0</v>
      </c>
      <c r="R301" s="9"/>
      <c r="S301" s="8">
        <v>39</v>
      </c>
      <c r="T301" s="9"/>
      <c r="U301" s="8">
        <v>0</v>
      </c>
      <c r="V301" s="9"/>
      <c r="W301" s="33">
        <v>5230</v>
      </c>
      <c r="X301" s="9"/>
      <c r="Y301" s="30">
        <v>4.12</v>
      </c>
      <c r="Z301" s="9"/>
      <c r="AA301" s="30">
        <v>0</v>
      </c>
      <c r="AB301" s="9"/>
      <c r="AC301" s="30">
        <v>0</v>
      </c>
      <c r="AD301" s="9"/>
      <c r="AE301" s="30">
        <v>0.14000000000000001</v>
      </c>
      <c r="AF301" s="9"/>
      <c r="AG301" s="19">
        <v>0</v>
      </c>
      <c r="AI301" s="32">
        <v>4.26</v>
      </c>
      <c r="AK301" s="7" t="str">
        <f t="shared" si="4"/>
        <v>No</v>
      </c>
    </row>
    <row r="302" spans="1:37">
      <c r="A302" s="7" t="s">
        <v>76</v>
      </c>
      <c r="B302" s="7" t="s">
        <v>154</v>
      </c>
      <c r="C302" s="37" t="s">
        <v>73</v>
      </c>
      <c r="D302" s="296">
        <v>44</v>
      </c>
      <c r="E302" s="297">
        <v>44</v>
      </c>
      <c r="F302" s="27" t="s">
        <v>142</v>
      </c>
      <c r="G302" s="27" t="s">
        <v>137</v>
      </c>
      <c r="H302" s="35">
        <v>62966</v>
      </c>
      <c r="I302" s="35">
        <v>88</v>
      </c>
      <c r="J302" s="9" t="s">
        <v>7</v>
      </c>
      <c r="K302" s="9" t="s">
        <v>138</v>
      </c>
      <c r="L302" s="8">
        <v>48</v>
      </c>
      <c r="M302" s="8">
        <v>0</v>
      </c>
      <c r="N302" s="9"/>
      <c r="O302" s="8">
        <v>0</v>
      </c>
      <c r="P302" s="9"/>
      <c r="Q302" s="8">
        <v>0</v>
      </c>
      <c r="R302" s="9"/>
      <c r="S302" s="8">
        <v>0</v>
      </c>
      <c r="T302" s="9"/>
      <c r="U302" s="8">
        <v>0</v>
      </c>
      <c r="V302" s="9"/>
      <c r="W302" s="33">
        <v>0</v>
      </c>
      <c r="X302" s="9"/>
      <c r="Y302" s="30">
        <v>0</v>
      </c>
      <c r="Z302" s="9"/>
      <c r="AA302" s="30">
        <v>0</v>
      </c>
      <c r="AB302" s="9"/>
      <c r="AC302" s="30">
        <v>0</v>
      </c>
      <c r="AD302" s="9"/>
      <c r="AE302" s="30">
        <v>0</v>
      </c>
      <c r="AF302" s="9"/>
      <c r="AG302" s="19">
        <v>0</v>
      </c>
      <c r="AI302" s="32">
        <v>0</v>
      </c>
      <c r="AK302" s="7" t="str">
        <f t="shared" si="4"/>
        <v>No</v>
      </c>
    </row>
    <row r="303" spans="1:37">
      <c r="A303" s="7" t="s">
        <v>1003</v>
      </c>
      <c r="B303" s="7" t="s">
        <v>475</v>
      </c>
      <c r="C303" s="37" t="s">
        <v>26</v>
      </c>
      <c r="D303" s="296">
        <v>4046</v>
      </c>
      <c r="E303" s="297">
        <v>40046</v>
      </c>
      <c r="F303" s="27" t="s">
        <v>140</v>
      </c>
      <c r="G303" s="27" t="s">
        <v>137</v>
      </c>
      <c r="H303" s="35">
        <v>643260</v>
      </c>
      <c r="I303" s="35">
        <v>88</v>
      </c>
      <c r="J303" s="9" t="s">
        <v>6</v>
      </c>
      <c r="K303" s="9" t="s">
        <v>138</v>
      </c>
      <c r="L303" s="8">
        <v>46</v>
      </c>
      <c r="M303" s="8">
        <v>0</v>
      </c>
      <c r="N303" s="9"/>
      <c r="O303" s="8">
        <v>0</v>
      </c>
      <c r="P303" s="9"/>
      <c r="Q303" s="8">
        <v>0</v>
      </c>
      <c r="R303" s="9"/>
      <c r="S303" s="8">
        <v>0</v>
      </c>
      <c r="T303" s="9"/>
      <c r="U303" s="8">
        <v>0</v>
      </c>
      <c r="V303" s="9"/>
      <c r="W303" s="33">
        <v>0</v>
      </c>
      <c r="X303" s="9"/>
      <c r="Y303" s="30">
        <v>0</v>
      </c>
      <c r="Z303" s="9"/>
      <c r="AA303" s="30">
        <v>0</v>
      </c>
      <c r="AB303" s="9"/>
      <c r="AC303" s="30">
        <v>0</v>
      </c>
      <c r="AD303" s="9"/>
      <c r="AE303" s="30">
        <v>0</v>
      </c>
      <c r="AF303" s="9"/>
      <c r="AG303" s="19">
        <v>0</v>
      </c>
      <c r="AI303" s="32">
        <v>0</v>
      </c>
      <c r="AK303" s="7" t="str">
        <f t="shared" si="4"/>
        <v>No</v>
      </c>
    </row>
    <row r="304" spans="1:37">
      <c r="A304" s="7" t="s">
        <v>1003</v>
      </c>
      <c r="B304" s="7" t="s">
        <v>475</v>
      </c>
      <c r="C304" s="37" t="s">
        <v>26</v>
      </c>
      <c r="D304" s="296">
        <v>4046</v>
      </c>
      <c r="E304" s="297">
        <v>40046</v>
      </c>
      <c r="F304" s="27" t="s">
        <v>140</v>
      </c>
      <c r="G304" s="27" t="s">
        <v>137</v>
      </c>
      <c r="H304" s="35">
        <v>643260</v>
      </c>
      <c r="I304" s="35">
        <v>88</v>
      </c>
      <c r="J304" s="9" t="s">
        <v>13</v>
      </c>
      <c r="K304" s="9" t="s">
        <v>138</v>
      </c>
      <c r="L304" s="8">
        <v>3</v>
      </c>
      <c r="M304" s="8">
        <v>0</v>
      </c>
      <c r="N304" s="9"/>
      <c r="O304" s="8">
        <v>0</v>
      </c>
      <c r="P304" s="9"/>
      <c r="Q304" s="8">
        <v>0</v>
      </c>
      <c r="R304" s="9"/>
      <c r="S304" s="8">
        <v>0</v>
      </c>
      <c r="T304" s="9"/>
      <c r="U304" s="8">
        <v>0</v>
      </c>
      <c r="V304" s="9"/>
      <c r="W304" s="33">
        <v>0</v>
      </c>
      <c r="X304" s="9"/>
      <c r="Y304" s="30">
        <v>0</v>
      </c>
      <c r="Z304" s="9"/>
      <c r="AA304" s="30">
        <v>0</v>
      </c>
      <c r="AB304" s="9"/>
      <c r="AC304" s="30">
        <v>0</v>
      </c>
      <c r="AD304" s="9"/>
      <c r="AE304" s="30">
        <v>0</v>
      </c>
      <c r="AF304" s="9"/>
      <c r="AG304" s="19">
        <v>0</v>
      </c>
      <c r="AI304" s="32">
        <v>0</v>
      </c>
      <c r="AK304" s="7" t="str">
        <f t="shared" si="4"/>
        <v>No</v>
      </c>
    </row>
    <row r="305" spans="1:37">
      <c r="A305" s="7" t="s">
        <v>76</v>
      </c>
      <c r="B305" s="7" t="s">
        <v>154</v>
      </c>
      <c r="C305" s="37" t="s">
        <v>73</v>
      </c>
      <c r="D305" s="296">
        <v>44</v>
      </c>
      <c r="E305" s="297">
        <v>44</v>
      </c>
      <c r="F305" s="27" t="s">
        <v>142</v>
      </c>
      <c r="G305" s="27" t="s">
        <v>137</v>
      </c>
      <c r="H305" s="35">
        <v>62966</v>
      </c>
      <c r="I305" s="35">
        <v>88</v>
      </c>
      <c r="J305" s="9" t="s">
        <v>9</v>
      </c>
      <c r="K305" s="9" t="s">
        <v>138</v>
      </c>
      <c r="L305" s="8">
        <v>19</v>
      </c>
      <c r="M305" s="8">
        <v>10360</v>
      </c>
      <c r="N305" s="9"/>
      <c r="O305" s="8">
        <v>0</v>
      </c>
      <c r="P305" s="9"/>
      <c r="Q305" s="8">
        <v>0</v>
      </c>
      <c r="R305" s="9"/>
      <c r="S305" s="8">
        <v>136</v>
      </c>
      <c r="T305" s="9"/>
      <c r="U305" s="8">
        <v>0</v>
      </c>
      <c r="V305" s="9"/>
      <c r="W305" s="33">
        <v>10496</v>
      </c>
      <c r="X305" s="9"/>
      <c r="Y305" s="30">
        <v>7.62</v>
      </c>
      <c r="Z305" s="9"/>
      <c r="AA305" s="30">
        <v>0</v>
      </c>
      <c r="AB305" s="9"/>
      <c r="AC305" s="30">
        <v>0</v>
      </c>
      <c r="AD305" s="9"/>
      <c r="AE305" s="30">
        <v>0.28999999999999998</v>
      </c>
      <c r="AF305" s="9"/>
      <c r="AG305" s="19">
        <v>0</v>
      </c>
      <c r="AI305" s="32">
        <v>7.91</v>
      </c>
      <c r="AK305" s="7" t="str">
        <f t="shared" si="4"/>
        <v>No</v>
      </c>
    </row>
    <row r="306" spans="1:37">
      <c r="A306" s="7" t="s">
        <v>76</v>
      </c>
      <c r="B306" s="7" t="s">
        <v>154</v>
      </c>
      <c r="C306" s="37" t="s">
        <v>73</v>
      </c>
      <c r="D306" s="296">
        <v>44</v>
      </c>
      <c r="E306" s="297">
        <v>44</v>
      </c>
      <c r="F306" s="27" t="s">
        <v>142</v>
      </c>
      <c r="G306" s="27" t="s">
        <v>137</v>
      </c>
      <c r="H306" s="35">
        <v>62966</v>
      </c>
      <c r="I306" s="35">
        <v>88</v>
      </c>
      <c r="J306" s="9" t="s">
        <v>6</v>
      </c>
      <c r="K306" s="9" t="s">
        <v>138</v>
      </c>
      <c r="L306" s="8">
        <v>16</v>
      </c>
      <c r="M306" s="8">
        <v>20419</v>
      </c>
      <c r="N306" s="9"/>
      <c r="O306" s="8">
        <v>0</v>
      </c>
      <c r="P306" s="9"/>
      <c r="Q306" s="8">
        <v>0</v>
      </c>
      <c r="R306" s="9"/>
      <c r="S306" s="8">
        <v>152</v>
      </c>
      <c r="T306" s="9"/>
      <c r="U306" s="8">
        <v>0</v>
      </c>
      <c r="V306" s="9"/>
      <c r="W306" s="33">
        <v>20571</v>
      </c>
      <c r="X306" s="9"/>
      <c r="Y306" s="30">
        <v>16.23</v>
      </c>
      <c r="Z306" s="9"/>
      <c r="AA306" s="30">
        <v>0</v>
      </c>
      <c r="AB306" s="9"/>
      <c r="AC306" s="30">
        <v>0</v>
      </c>
      <c r="AD306" s="9"/>
      <c r="AE306" s="30">
        <v>0.56000000000000005</v>
      </c>
      <c r="AF306" s="9"/>
      <c r="AG306" s="19">
        <v>0</v>
      </c>
      <c r="AI306" s="32">
        <v>16.79</v>
      </c>
      <c r="AK306" s="7" t="str">
        <f t="shared" si="4"/>
        <v>No</v>
      </c>
    </row>
    <row r="307" spans="1:37">
      <c r="A307" s="7" t="s">
        <v>944</v>
      </c>
      <c r="B307" s="7" t="s">
        <v>945</v>
      </c>
      <c r="C307" s="37" t="s">
        <v>34</v>
      </c>
      <c r="D307" s="296" t="s">
        <v>946</v>
      </c>
      <c r="E307" s="297">
        <v>41105</v>
      </c>
      <c r="F307" s="27" t="s">
        <v>158</v>
      </c>
      <c r="G307" s="27" t="s">
        <v>137</v>
      </c>
      <c r="H307" s="35">
        <v>70543</v>
      </c>
      <c r="I307" s="35">
        <v>87</v>
      </c>
      <c r="J307" s="9" t="s">
        <v>9</v>
      </c>
      <c r="K307" s="9" t="s">
        <v>138</v>
      </c>
      <c r="L307" s="8">
        <v>87</v>
      </c>
      <c r="M307" s="8">
        <v>41591</v>
      </c>
      <c r="N307" s="9"/>
      <c r="O307" s="8">
        <v>0</v>
      </c>
      <c r="P307" s="9"/>
      <c r="Q307" s="8">
        <v>1097</v>
      </c>
      <c r="R307" s="9"/>
      <c r="S307" s="8">
        <v>0</v>
      </c>
      <c r="T307" s="9"/>
      <c r="U307" s="8">
        <v>0</v>
      </c>
      <c r="V307" s="9"/>
      <c r="W307" s="33">
        <v>42688</v>
      </c>
      <c r="X307" s="9"/>
      <c r="Y307" s="30">
        <v>51</v>
      </c>
      <c r="Z307" s="9"/>
      <c r="AA307" s="30">
        <v>0</v>
      </c>
      <c r="AB307" s="9"/>
      <c r="AC307" s="30">
        <v>1</v>
      </c>
      <c r="AD307" s="9"/>
      <c r="AE307" s="30">
        <v>0</v>
      </c>
      <c r="AF307" s="9"/>
      <c r="AG307" s="19">
        <v>0</v>
      </c>
      <c r="AI307" s="32">
        <v>52</v>
      </c>
      <c r="AK307" s="7" t="str">
        <f t="shared" si="4"/>
        <v>No</v>
      </c>
    </row>
    <row r="308" spans="1:37">
      <c r="A308" s="7" t="s">
        <v>299</v>
      </c>
      <c r="B308" s="7" t="s">
        <v>300</v>
      </c>
      <c r="C308" s="37" t="s">
        <v>12</v>
      </c>
      <c r="D308" s="296">
        <v>9004</v>
      </c>
      <c r="E308" s="297">
        <v>90004</v>
      </c>
      <c r="F308" s="27" t="s">
        <v>142</v>
      </c>
      <c r="G308" s="27" t="s">
        <v>137</v>
      </c>
      <c r="H308" s="35">
        <v>523994</v>
      </c>
      <c r="I308" s="35">
        <v>87</v>
      </c>
      <c r="J308" s="9" t="s">
        <v>6</v>
      </c>
      <c r="K308" s="9" t="s">
        <v>138</v>
      </c>
      <c r="L308" s="8">
        <v>69</v>
      </c>
      <c r="M308" s="8">
        <v>228443</v>
      </c>
      <c r="N308" s="9"/>
      <c r="O308" s="8">
        <v>0</v>
      </c>
      <c r="P308" s="9"/>
      <c r="Q308" s="8">
        <v>0</v>
      </c>
      <c r="R308" s="9"/>
      <c r="S308" s="8">
        <v>7483</v>
      </c>
      <c r="T308" s="9"/>
      <c r="U308" s="8">
        <v>0</v>
      </c>
      <c r="V308" s="9"/>
      <c r="W308" s="33">
        <v>235926</v>
      </c>
      <c r="X308" s="9"/>
      <c r="Y308" s="30">
        <v>93.1</v>
      </c>
      <c r="Z308" s="9"/>
      <c r="AA308" s="30">
        <v>0</v>
      </c>
      <c r="AB308" s="9"/>
      <c r="AC308" s="30">
        <v>0</v>
      </c>
      <c r="AD308" s="9"/>
      <c r="AE308" s="30">
        <v>8</v>
      </c>
      <c r="AF308" s="9"/>
      <c r="AG308" s="19">
        <v>0</v>
      </c>
      <c r="AI308" s="32">
        <v>101.1</v>
      </c>
      <c r="AK308" s="7" t="str">
        <f t="shared" si="4"/>
        <v>No</v>
      </c>
    </row>
    <row r="309" spans="1:37">
      <c r="A309" s="7" t="s">
        <v>299</v>
      </c>
      <c r="B309" s="7" t="s">
        <v>300</v>
      </c>
      <c r="C309" s="37" t="s">
        <v>12</v>
      </c>
      <c r="D309" s="296">
        <v>9004</v>
      </c>
      <c r="E309" s="297">
        <v>90004</v>
      </c>
      <c r="F309" s="27" t="s">
        <v>142</v>
      </c>
      <c r="G309" s="27" t="s">
        <v>137</v>
      </c>
      <c r="H309" s="35">
        <v>523994</v>
      </c>
      <c r="I309" s="35">
        <v>87</v>
      </c>
      <c r="J309" s="9" t="s">
        <v>9</v>
      </c>
      <c r="K309" s="9" t="s">
        <v>138</v>
      </c>
      <c r="L309" s="8">
        <v>18</v>
      </c>
      <c r="M309" s="8">
        <v>23596</v>
      </c>
      <c r="N309" s="9"/>
      <c r="O309" s="8">
        <v>0</v>
      </c>
      <c r="P309" s="9"/>
      <c r="Q309" s="8">
        <v>0</v>
      </c>
      <c r="R309" s="9"/>
      <c r="S309" s="8">
        <v>0</v>
      </c>
      <c r="T309" s="9"/>
      <c r="U309" s="8">
        <v>0</v>
      </c>
      <c r="V309" s="9"/>
      <c r="W309" s="33">
        <v>23596</v>
      </c>
      <c r="X309" s="9"/>
      <c r="Y309" s="30">
        <v>39.200000000000003</v>
      </c>
      <c r="Z309" s="9"/>
      <c r="AA309" s="30">
        <v>0</v>
      </c>
      <c r="AB309" s="9"/>
      <c r="AC309" s="30">
        <v>0</v>
      </c>
      <c r="AD309" s="9"/>
      <c r="AE309" s="30">
        <v>0</v>
      </c>
      <c r="AF309" s="9"/>
      <c r="AG309" s="19">
        <v>0</v>
      </c>
      <c r="AI309" s="32">
        <v>39.200000000000003</v>
      </c>
      <c r="AK309" s="7" t="str">
        <f t="shared" si="4"/>
        <v>No</v>
      </c>
    </row>
    <row r="310" spans="1:37">
      <c r="A310" s="7" t="s">
        <v>23</v>
      </c>
      <c r="B310" s="7" t="s">
        <v>414</v>
      </c>
      <c r="C310" s="37" t="s">
        <v>22</v>
      </c>
      <c r="D310" s="296">
        <v>1057</v>
      </c>
      <c r="E310" s="297">
        <v>10057</v>
      </c>
      <c r="F310" s="27" t="s">
        <v>142</v>
      </c>
      <c r="G310" s="27" t="s">
        <v>137</v>
      </c>
      <c r="H310" s="35">
        <v>923311</v>
      </c>
      <c r="I310" s="35">
        <v>86</v>
      </c>
      <c r="J310" s="9" t="s">
        <v>6</v>
      </c>
      <c r="K310" s="9" t="s">
        <v>138</v>
      </c>
      <c r="L310" s="8">
        <v>42</v>
      </c>
      <c r="M310" s="8">
        <v>20260</v>
      </c>
      <c r="N310" s="9"/>
      <c r="O310" s="8">
        <v>3068</v>
      </c>
      <c r="P310" s="9"/>
      <c r="Q310" s="8">
        <v>0</v>
      </c>
      <c r="R310" s="9"/>
      <c r="S310" s="8">
        <v>145</v>
      </c>
      <c r="T310" s="9"/>
      <c r="U310" s="8">
        <v>0</v>
      </c>
      <c r="V310" s="9"/>
      <c r="W310" s="33">
        <v>23473</v>
      </c>
      <c r="X310" s="9"/>
      <c r="Y310" s="30">
        <v>25.32</v>
      </c>
      <c r="Z310" s="9"/>
      <c r="AA310" s="30">
        <v>3.84</v>
      </c>
      <c r="AB310" s="9"/>
      <c r="AC310" s="30">
        <v>0</v>
      </c>
      <c r="AD310" s="9"/>
      <c r="AE310" s="30">
        <v>0.18</v>
      </c>
      <c r="AF310" s="9"/>
      <c r="AG310" s="19">
        <v>0</v>
      </c>
      <c r="AI310" s="32">
        <v>29.34</v>
      </c>
      <c r="AK310" s="7" t="str">
        <f t="shared" si="4"/>
        <v>No</v>
      </c>
    </row>
    <row r="311" spans="1:37">
      <c r="A311" s="7" t="s">
        <v>23</v>
      </c>
      <c r="B311" s="7" t="s">
        <v>414</v>
      </c>
      <c r="C311" s="37" t="s">
        <v>22</v>
      </c>
      <c r="D311" s="296">
        <v>1057</v>
      </c>
      <c r="E311" s="297">
        <v>10057</v>
      </c>
      <c r="F311" s="27" t="s">
        <v>142</v>
      </c>
      <c r="G311" s="27" t="s">
        <v>137</v>
      </c>
      <c r="H311" s="35">
        <v>923311</v>
      </c>
      <c r="I311" s="35">
        <v>86</v>
      </c>
      <c r="J311" s="9" t="s">
        <v>9</v>
      </c>
      <c r="K311" s="9" t="s">
        <v>138</v>
      </c>
      <c r="L311" s="8">
        <v>25</v>
      </c>
      <c r="M311" s="8">
        <v>10631</v>
      </c>
      <c r="N311" s="9"/>
      <c r="O311" s="8">
        <v>1569</v>
      </c>
      <c r="P311" s="9"/>
      <c r="Q311" s="8">
        <v>0</v>
      </c>
      <c r="R311" s="9"/>
      <c r="S311" s="8">
        <v>74</v>
      </c>
      <c r="T311" s="9"/>
      <c r="U311" s="8">
        <v>0</v>
      </c>
      <c r="V311" s="9"/>
      <c r="W311" s="33">
        <v>12274</v>
      </c>
      <c r="X311" s="9"/>
      <c r="Y311" s="30">
        <v>13.29</v>
      </c>
      <c r="Z311" s="9"/>
      <c r="AA311" s="30">
        <v>1.96</v>
      </c>
      <c r="AB311" s="9"/>
      <c r="AC311" s="30">
        <v>0</v>
      </c>
      <c r="AD311" s="9"/>
      <c r="AE311" s="30">
        <v>0.09</v>
      </c>
      <c r="AF311" s="9"/>
      <c r="AG311" s="19">
        <v>0</v>
      </c>
      <c r="AI311" s="32">
        <v>15.34</v>
      </c>
      <c r="AK311" s="7" t="str">
        <f t="shared" si="4"/>
        <v>No</v>
      </c>
    </row>
    <row r="312" spans="1:37">
      <c r="A312" s="7" t="s">
        <v>103</v>
      </c>
      <c r="B312" s="7" t="s">
        <v>617</v>
      </c>
      <c r="C312" s="37" t="s">
        <v>54</v>
      </c>
      <c r="D312" s="296">
        <v>2217</v>
      </c>
      <c r="E312" s="297">
        <v>20217</v>
      </c>
      <c r="F312" s="27" t="s">
        <v>149</v>
      </c>
      <c r="G312" s="27" t="s">
        <v>137</v>
      </c>
      <c r="H312" s="35">
        <v>18351295</v>
      </c>
      <c r="I312" s="35">
        <v>85</v>
      </c>
      <c r="J312" s="9" t="s">
        <v>13</v>
      </c>
      <c r="K312" s="9" t="s">
        <v>138</v>
      </c>
      <c r="L312" s="8">
        <v>85</v>
      </c>
      <c r="M312" s="8">
        <v>90908</v>
      </c>
      <c r="N312" s="9"/>
      <c r="O312" s="8">
        <v>510</v>
      </c>
      <c r="P312" s="9"/>
      <c r="Q312" s="8">
        <v>101</v>
      </c>
      <c r="R312" s="9"/>
      <c r="S312" s="8">
        <v>624</v>
      </c>
      <c r="T312" s="9"/>
      <c r="U312" s="8">
        <v>0</v>
      </c>
      <c r="V312" s="9"/>
      <c r="W312" s="33">
        <v>92143</v>
      </c>
      <c r="X312" s="9"/>
      <c r="Y312" s="30">
        <v>208.56</v>
      </c>
      <c r="Z312" s="9"/>
      <c r="AA312" s="30">
        <v>1.56</v>
      </c>
      <c r="AB312" s="9"/>
      <c r="AC312" s="30">
        <v>0.78</v>
      </c>
      <c r="AD312" s="9"/>
      <c r="AE312" s="30">
        <v>1.56</v>
      </c>
      <c r="AF312" s="9"/>
      <c r="AG312" s="19">
        <v>0</v>
      </c>
      <c r="AI312" s="32">
        <v>212.46</v>
      </c>
      <c r="AK312" s="7" t="str">
        <f t="shared" si="4"/>
        <v>No</v>
      </c>
    </row>
    <row r="313" spans="1:37">
      <c r="A313" s="7" t="s">
        <v>1004</v>
      </c>
      <c r="B313" s="7" t="s">
        <v>151</v>
      </c>
      <c r="C313" s="37" t="s">
        <v>29</v>
      </c>
      <c r="D313" s="296">
        <v>7041</v>
      </c>
      <c r="E313" s="297">
        <v>70041</v>
      </c>
      <c r="F313" s="27" t="s">
        <v>140</v>
      </c>
      <c r="G313" s="27" t="s">
        <v>137</v>
      </c>
      <c r="H313" s="35">
        <v>60438</v>
      </c>
      <c r="I313" s="35">
        <v>85</v>
      </c>
      <c r="J313" s="9" t="s">
        <v>6</v>
      </c>
      <c r="K313" s="9" t="s">
        <v>138</v>
      </c>
      <c r="L313" s="8">
        <v>76</v>
      </c>
      <c r="M313" s="8">
        <v>160299</v>
      </c>
      <c r="N313" s="9"/>
      <c r="O313" s="8">
        <v>4484</v>
      </c>
      <c r="P313" s="9"/>
      <c r="Q313" s="8">
        <v>1422</v>
      </c>
      <c r="R313" s="9"/>
      <c r="S313" s="8">
        <v>2780</v>
      </c>
      <c r="T313" s="9"/>
      <c r="U313" s="8">
        <v>0</v>
      </c>
      <c r="V313" s="9"/>
      <c r="W313" s="33">
        <v>168985</v>
      </c>
      <c r="X313" s="9"/>
      <c r="Y313" s="30">
        <v>168</v>
      </c>
      <c r="Z313" s="9"/>
      <c r="AA313" s="30">
        <v>5.2</v>
      </c>
      <c r="AB313" s="9"/>
      <c r="AC313" s="30">
        <v>1.3</v>
      </c>
      <c r="AD313" s="9"/>
      <c r="AE313" s="30">
        <v>4</v>
      </c>
      <c r="AF313" s="9"/>
      <c r="AG313" s="19">
        <v>0</v>
      </c>
      <c r="AI313" s="32">
        <v>178.5</v>
      </c>
      <c r="AK313" s="7" t="str">
        <f t="shared" si="4"/>
        <v>No</v>
      </c>
    </row>
    <row r="314" spans="1:37">
      <c r="A314" s="7" t="s">
        <v>221</v>
      </c>
      <c r="B314" s="7" t="s">
        <v>222</v>
      </c>
      <c r="C314" s="37" t="s">
        <v>28</v>
      </c>
      <c r="D314" s="296">
        <v>4025</v>
      </c>
      <c r="E314" s="297">
        <v>40025</v>
      </c>
      <c r="F314" s="27" t="s">
        <v>142</v>
      </c>
      <c r="G314" s="27" t="s">
        <v>137</v>
      </c>
      <c r="H314" s="35">
        <v>260677</v>
      </c>
      <c r="I314" s="35">
        <v>85</v>
      </c>
      <c r="J314" s="9" t="s">
        <v>6</v>
      </c>
      <c r="K314" s="9" t="s">
        <v>138</v>
      </c>
      <c r="L314" s="8">
        <v>49</v>
      </c>
      <c r="M314" s="8">
        <v>7193</v>
      </c>
      <c r="N314" s="9"/>
      <c r="O314" s="8">
        <v>0</v>
      </c>
      <c r="P314" s="9"/>
      <c r="Q314" s="8">
        <v>0</v>
      </c>
      <c r="R314" s="9"/>
      <c r="S314" s="8">
        <v>1566</v>
      </c>
      <c r="T314" s="9"/>
      <c r="U314" s="8">
        <v>0</v>
      </c>
      <c r="V314" s="9"/>
      <c r="W314" s="33">
        <v>8759</v>
      </c>
      <c r="X314" s="9"/>
      <c r="Y314" s="30">
        <v>8</v>
      </c>
      <c r="Z314" s="9"/>
      <c r="AA314" s="30">
        <v>0</v>
      </c>
      <c r="AB314" s="9"/>
      <c r="AC314" s="30">
        <v>0</v>
      </c>
      <c r="AD314" s="9"/>
      <c r="AE314" s="30">
        <v>3</v>
      </c>
      <c r="AF314" s="9"/>
      <c r="AG314" s="19">
        <v>0</v>
      </c>
      <c r="AI314" s="32">
        <v>11</v>
      </c>
      <c r="AK314" s="7" t="str">
        <f t="shared" si="4"/>
        <v>No</v>
      </c>
    </row>
    <row r="315" spans="1:37">
      <c r="A315" s="7" t="s">
        <v>221</v>
      </c>
      <c r="B315" s="7" t="s">
        <v>222</v>
      </c>
      <c r="C315" s="37" t="s">
        <v>28</v>
      </c>
      <c r="D315" s="296">
        <v>4025</v>
      </c>
      <c r="E315" s="297">
        <v>40025</v>
      </c>
      <c r="F315" s="27" t="s">
        <v>142</v>
      </c>
      <c r="G315" s="27" t="s">
        <v>137</v>
      </c>
      <c r="H315" s="35">
        <v>260677</v>
      </c>
      <c r="I315" s="35">
        <v>85</v>
      </c>
      <c r="J315" s="9" t="s">
        <v>9</v>
      </c>
      <c r="K315" s="9" t="s">
        <v>138</v>
      </c>
      <c r="L315" s="8">
        <v>26</v>
      </c>
      <c r="M315" s="8">
        <v>6832</v>
      </c>
      <c r="N315" s="9"/>
      <c r="O315" s="8">
        <v>0</v>
      </c>
      <c r="P315" s="9"/>
      <c r="Q315" s="8">
        <v>0</v>
      </c>
      <c r="R315" s="9"/>
      <c r="S315" s="8">
        <v>0</v>
      </c>
      <c r="T315" s="9"/>
      <c r="U315" s="8">
        <v>0</v>
      </c>
      <c r="V315" s="9"/>
      <c r="W315" s="33">
        <v>6832</v>
      </c>
      <c r="X315" s="9"/>
      <c r="Y315" s="30">
        <v>5</v>
      </c>
      <c r="Z315" s="9"/>
      <c r="AA315" s="30">
        <v>0</v>
      </c>
      <c r="AB315" s="9"/>
      <c r="AC315" s="30">
        <v>0</v>
      </c>
      <c r="AD315" s="9"/>
      <c r="AE315" s="30">
        <v>0</v>
      </c>
      <c r="AF315" s="9"/>
      <c r="AG315" s="19">
        <v>0</v>
      </c>
      <c r="AI315" s="32">
        <v>5</v>
      </c>
      <c r="AK315" s="7" t="str">
        <f t="shared" si="4"/>
        <v>No</v>
      </c>
    </row>
    <row r="316" spans="1:37">
      <c r="A316" s="7" t="s">
        <v>1005</v>
      </c>
      <c r="B316" s="7" t="s">
        <v>427</v>
      </c>
      <c r="C316" s="37" t="s">
        <v>26</v>
      </c>
      <c r="D316" s="296">
        <v>4074</v>
      </c>
      <c r="E316" s="297">
        <v>40074</v>
      </c>
      <c r="F316" s="27" t="s">
        <v>140</v>
      </c>
      <c r="G316" s="27" t="s">
        <v>137</v>
      </c>
      <c r="H316" s="35">
        <v>2441770</v>
      </c>
      <c r="I316" s="35">
        <v>85</v>
      </c>
      <c r="J316" s="9" t="s">
        <v>6</v>
      </c>
      <c r="K316" s="9" t="s">
        <v>138</v>
      </c>
      <c r="L316" s="8">
        <v>23</v>
      </c>
      <c r="M316" s="8">
        <v>0</v>
      </c>
      <c r="N316" s="9"/>
      <c r="O316" s="8">
        <v>0</v>
      </c>
      <c r="P316" s="9"/>
      <c r="Q316" s="8">
        <v>0</v>
      </c>
      <c r="R316" s="9"/>
      <c r="S316" s="8">
        <v>0</v>
      </c>
      <c r="T316" s="9"/>
      <c r="U316" s="8">
        <v>0</v>
      </c>
      <c r="V316" s="9"/>
      <c r="W316" s="33">
        <v>0</v>
      </c>
      <c r="X316" s="9"/>
      <c r="Y316" s="30">
        <v>0</v>
      </c>
      <c r="Z316" s="9"/>
      <c r="AA316" s="30">
        <v>0</v>
      </c>
      <c r="AB316" s="9"/>
      <c r="AC316" s="30">
        <v>0</v>
      </c>
      <c r="AD316" s="9"/>
      <c r="AE316" s="30">
        <v>0</v>
      </c>
      <c r="AF316" s="9"/>
      <c r="AG316" s="19">
        <v>0</v>
      </c>
      <c r="AI316" s="32">
        <v>0</v>
      </c>
      <c r="AK316" s="7" t="str">
        <f t="shared" si="4"/>
        <v>No</v>
      </c>
    </row>
    <row r="317" spans="1:37">
      <c r="A317" s="7" t="s">
        <v>221</v>
      </c>
      <c r="B317" s="7" t="s">
        <v>222</v>
      </c>
      <c r="C317" s="37" t="s">
        <v>28</v>
      </c>
      <c r="D317" s="296">
        <v>4025</v>
      </c>
      <c r="E317" s="297">
        <v>40025</v>
      </c>
      <c r="F317" s="27" t="s">
        <v>142</v>
      </c>
      <c r="G317" s="27" t="s">
        <v>137</v>
      </c>
      <c r="H317" s="35">
        <v>260677</v>
      </c>
      <c r="I317" s="35">
        <v>85</v>
      </c>
      <c r="J317" s="9" t="s">
        <v>14</v>
      </c>
      <c r="K317" s="9" t="s">
        <v>138</v>
      </c>
      <c r="L317" s="8">
        <v>2</v>
      </c>
      <c r="M317" s="8">
        <v>4668</v>
      </c>
      <c r="N317" s="9"/>
      <c r="O317" s="8">
        <v>0</v>
      </c>
      <c r="P317" s="9"/>
      <c r="Q317" s="8">
        <v>956</v>
      </c>
      <c r="R317" s="9"/>
      <c r="S317" s="8">
        <v>0</v>
      </c>
      <c r="T317" s="9"/>
      <c r="U317" s="8">
        <v>120</v>
      </c>
      <c r="V317" s="9"/>
      <c r="W317" s="33">
        <v>5744</v>
      </c>
      <c r="X317" s="9"/>
      <c r="Y317" s="30">
        <v>8</v>
      </c>
      <c r="Z317" s="9"/>
      <c r="AA317" s="30">
        <v>0</v>
      </c>
      <c r="AB317" s="9"/>
      <c r="AC317" s="30">
        <v>1</v>
      </c>
      <c r="AD317" s="9"/>
      <c r="AE317" s="30">
        <v>0</v>
      </c>
      <c r="AF317" s="9"/>
      <c r="AG317" s="19">
        <v>0.5</v>
      </c>
      <c r="AI317" s="32">
        <v>9.5</v>
      </c>
      <c r="AK317" s="7" t="str">
        <f t="shared" si="4"/>
        <v>No</v>
      </c>
    </row>
    <row r="318" spans="1:37">
      <c r="A318" s="7" t="s">
        <v>1005</v>
      </c>
      <c r="B318" s="7" t="s">
        <v>427</v>
      </c>
      <c r="C318" s="37" t="s">
        <v>26</v>
      </c>
      <c r="D318" s="296">
        <v>4074</v>
      </c>
      <c r="E318" s="297">
        <v>40074</v>
      </c>
      <c r="F318" s="27" t="s">
        <v>140</v>
      </c>
      <c r="G318" s="27" t="s">
        <v>137</v>
      </c>
      <c r="H318" s="35">
        <v>2441770</v>
      </c>
      <c r="I318" s="35">
        <v>85</v>
      </c>
      <c r="J318" s="9" t="s">
        <v>9</v>
      </c>
      <c r="K318" s="9" t="s">
        <v>138</v>
      </c>
      <c r="L318" s="8">
        <v>14</v>
      </c>
      <c r="M318" s="8">
        <v>0</v>
      </c>
      <c r="N318" s="9"/>
      <c r="O318" s="8">
        <v>0</v>
      </c>
      <c r="P318" s="9"/>
      <c r="Q318" s="8">
        <v>0</v>
      </c>
      <c r="R318" s="9"/>
      <c r="S318" s="8">
        <v>0</v>
      </c>
      <c r="T318" s="9"/>
      <c r="U318" s="8">
        <v>0</v>
      </c>
      <c r="V318" s="9"/>
      <c r="W318" s="33">
        <v>0</v>
      </c>
      <c r="X318" s="9"/>
      <c r="Y318" s="30">
        <v>0</v>
      </c>
      <c r="Z318" s="9"/>
      <c r="AA318" s="30">
        <v>0</v>
      </c>
      <c r="AB318" s="9"/>
      <c r="AC318" s="30">
        <v>0</v>
      </c>
      <c r="AD318" s="9"/>
      <c r="AE318" s="30">
        <v>0</v>
      </c>
      <c r="AF318" s="9"/>
      <c r="AG318" s="19">
        <v>0</v>
      </c>
      <c r="AI318" s="32">
        <v>0</v>
      </c>
      <c r="AK318" s="7" t="str">
        <f t="shared" si="4"/>
        <v>No</v>
      </c>
    </row>
    <row r="319" spans="1:37">
      <c r="A319" s="7" t="s">
        <v>1006</v>
      </c>
      <c r="B319" s="7" t="s">
        <v>249</v>
      </c>
      <c r="C319" s="37" t="s">
        <v>12</v>
      </c>
      <c r="D319" s="296">
        <v>9010</v>
      </c>
      <c r="E319" s="297">
        <v>90010</v>
      </c>
      <c r="F319" s="27" t="s">
        <v>140</v>
      </c>
      <c r="G319" s="27" t="s">
        <v>137</v>
      </c>
      <c r="H319" s="35">
        <v>12150996</v>
      </c>
      <c r="I319" s="35">
        <v>84</v>
      </c>
      <c r="J319" s="9" t="s">
        <v>6</v>
      </c>
      <c r="K319" s="9" t="s">
        <v>138</v>
      </c>
      <c r="L319" s="8">
        <v>48</v>
      </c>
      <c r="M319" s="8">
        <v>45804</v>
      </c>
      <c r="N319" s="9" t="s">
        <v>102</v>
      </c>
      <c r="O319" s="8">
        <v>146</v>
      </c>
      <c r="P319" s="9"/>
      <c r="Q319" s="8">
        <v>0</v>
      </c>
      <c r="R319" s="9"/>
      <c r="S319" s="8">
        <v>2371</v>
      </c>
      <c r="T319" s="9"/>
      <c r="U319" s="8">
        <v>0</v>
      </c>
      <c r="V319" s="9"/>
      <c r="W319" s="33">
        <v>48321</v>
      </c>
      <c r="X319" s="9" t="s">
        <v>102</v>
      </c>
      <c r="Y319" s="30">
        <v>33</v>
      </c>
      <c r="Z319" s="9"/>
      <c r="AA319" s="30">
        <v>0.14000000000000001</v>
      </c>
      <c r="AB319" s="9"/>
      <c r="AC319" s="30">
        <v>0</v>
      </c>
      <c r="AD319" s="9"/>
      <c r="AE319" s="30">
        <v>2.14</v>
      </c>
      <c r="AF319" s="9"/>
      <c r="AG319" s="19">
        <v>0</v>
      </c>
      <c r="AI319" s="32">
        <v>35.28</v>
      </c>
      <c r="AK319" s="7" t="str">
        <f t="shared" si="4"/>
        <v>Yes</v>
      </c>
    </row>
    <row r="320" spans="1:37">
      <c r="A320" s="7" t="s">
        <v>1007</v>
      </c>
      <c r="B320" s="7" t="s">
        <v>1008</v>
      </c>
      <c r="C320" s="37" t="s">
        <v>1</v>
      </c>
      <c r="D320" s="296"/>
      <c r="E320" s="297">
        <v>415</v>
      </c>
      <c r="F320" s="27" t="s">
        <v>140</v>
      </c>
      <c r="G320" s="27" t="s">
        <v>137</v>
      </c>
      <c r="H320" s="35">
        <v>349684</v>
      </c>
      <c r="I320" s="35">
        <v>82</v>
      </c>
      <c r="J320" s="9" t="s">
        <v>7</v>
      </c>
      <c r="K320" s="9" t="s">
        <v>138</v>
      </c>
      <c r="L320" s="8">
        <v>82</v>
      </c>
      <c r="M320" s="8">
        <v>0</v>
      </c>
      <c r="N320" s="9"/>
      <c r="O320" s="8">
        <v>0</v>
      </c>
      <c r="P320" s="9"/>
      <c r="Q320" s="8">
        <v>0</v>
      </c>
      <c r="R320" s="9"/>
      <c r="S320" s="8">
        <v>0</v>
      </c>
      <c r="T320" s="9"/>
      <c r="U320" s="8">
        <v>0</v>
      </c>
      <c r="V320" s="9"/>
      <c r="W320" s="33">
        <v>0</v>
      </c>
      <c r="X320" s="9"/>
      <c r="Y320" s="30">
        <v>0</v>
      </c>
      <c r="Z320" s="9"/>
      <c r="AA320" s="30">
        <v>0</v>
      </c>
      <c r="AB320" s="9"/>
      <c r="AC320" s="30">
        <v>0</v>
      </c>
      <c r="AD320" s="9"/>
      <c r="AE320" s="30">
        <v>0</v>
      </c>
      <c r="AF320" s="9"/>
      <c r="AG320" s="19">
        <v>0</v>
      </c>
      <c r="AI320" s="32">
        <v>0</v>
      </c>
      <c r="AK320" s="7" t="str">
        <f t="shared" si="4"/>
        <v>No</v>
      </c>
    </row>
    <row r="321" spans="1:37">
      <c r="A321" s="7" t="s">
        <v>312</v>
      </c>
      <c r="B321" s="7" t="s">
        <v>313</v>
      </c>
      <c r="C321" s="37" t="s">
        <v>30</v>
      </c>
      <c r="D321" s="296">
        <v>5056</v>
      </c>
      <c r="E321" s="297">
        <v>50056</v>
      </c>
      <c r="F321" s="27" t="s">
        <v>142</v>
      </c>
      <c r="G321" s="27" t="s">
        <v>137</v>
      </c>
      <c r="H321" s="35">
        <v>266921</v>
      </c>
      <c r="I321" s="35">
        <v>82</v>
      </c>
      <c r="J321" s="9" t="s">
        <v>6</v>
      </c>
      <c r="K321" s="9" t="s">
        <v>138</v>
      </c>
      <c r="L321" s="8">
        <v>45</v>
      </c>
      <c r="M321" s="8">
        <v>15253</v>
      </c>
      <c r="N321" s="9"/>
      <c r="O321" s="8">
        <v>0</v>
      </c>
      <c r="P321" s="9"/>
      <c r="Q321" s="8">
        <v>0</v>
      </c>
      <c r="R321" s="9"/>
      <c r="S321" s="8">
        <v>0</v>
      </c>
      <c r="T321" s="9"/>
      <c r="U321" s="8">
        <v>0</v>
      </c>
      <c r="V321" s="9"/>
      <c r="W321" s="33">
        <v>15253</v>
      </c>
      <c r="X321" s="9"/>
      <c r="Y321" s="30">
        <v>29</v>
      </c>
      <c r="Z321" s="9"/>
      <c r="AA321" s="30">
        <v>0</v>
      </c>
      <c r="AB321" s="9"/>
      <c r="AC321" s="30">
        <v>0</v>
      </c>
      <c r="AD321" s="9"/>
      <c r="AE321" s="30">
        <v>0</v>
      </c>
      <c r="AF321" s="9"/>
      <c r="AG321" s="19">
        <v>0</v>
      </c>
      <c r="AI321" s="32">
        <v>29</v>
      </c>
      <c r="AK321" s="7" t="str">
        <f t="shared" si="4"/>
        <v>No</v>
      </c>
    </row>
    <row r="322" spans="1:37">
      <c r="A322" s="7" t="s">
        <v>505</v>
      </c>
      <c r="B322" s="7" t="s">
        <v>506</v>
      </c>
      <c r="C322" s="37" t="s">
        <v>22</v>
      </c>
      <c r="D322" s="296">
        <v>1049</v>
      </c>
      <c r="E322" s="297">
        <v>10049</v>
      </c>
      <c r="F322" s="27" t="s">
        <v>142</v>
      </c>
      <c r="G322" s="27" t="s">
        <v>137</v>
      </c>
      <c r="H322" s="35">
        <v>562839</v>
      </c>
      <c r="I322" s="35">
        <v>80</v>
      </c>
      <c r="J322" s="9" t="s">
        <v>9</v>
      </c>
      <c r="K322" s="9" t="s">
        <v>138</v>
      </c>
      <c r="L322" s="8">
        <v>80</v>
      </c>
      <c r="M322" s="8">
        <v>19479</v>
      </c>
      <c r="N322" s="9"/>
      <c r="O322" s="8">
        <v>0</v>
      </c>
      <c r="P322" s="9"/>
      <c r="Q322" s="8">
        <v>0</v>
      </c>
      <c r="R322" s="9"/>
      <c r="S322" s="8">
        <v>0</v>
      </c>
      <c r="T322" s="9"/>
      <c r="U322" s="8">
        <v>0</v>
      </c>
      <c r="V322" s="9"/>
      <c r="W322" s="33">
        <v>19479</v>
      </c>
      <c r="X322" s="9"/>
      <c r="Y322" s="30">
        <v>33</v>
      </c>
      <c r="Z322" s="9"/>
      <c r="AA322" s="30">
        <v>0</v>
      </c>
      <c r="AB322" s="9"/>
      <c r="AC322" s="30">
        <v>0</v>
      </c>
      <c r="AD322" s="9"/>
      <c r="AE322" s="30">
        <v>0</v>
      </c>
      <c r="AF322" s="9"/>
      <c r="AG322" s="19">
        <v>0</v>
      </c>
      <c r="AI322" s="32">
        <v>33</v>
      </c>
      <c r="AK322" s="7" t="str">
        <f t="shared" ref="AK322:AK385" si="5">IF(AJ322&amp;AH322&amp;AF322&amp;AD322&amp;AB322&amp;Z322&amp;X322&amp;V322&amp;T322&amp;R322&amp;P322&amp;N322&lt;&gt;"","Yes","No")</f>
        <v>No</v>
      </c>
    </row>
    <row r="323" spans="1:37">
      <c r="A323" s="7" t="s">
        <v>1009</v>
      </c>
      <c r="B323" s="7" t="s">
        <v>248</v>
      </c>
      <c r="C323" s="37" t="s">
        <v>26</v>
      </c>
      <c r="D323" s="296">
        <v>4036</v>
      </c>
      <c r="E323" s="297">
        <v>40036</v>
      </c>
      <c r="F323" s="27" t="s">
        <v>140</v>
      </c>
      <c r="G323" s="27" t="s">
        <v>137</v>
      </c>
      <c r="H323" s="35">
        <v>240223</v>
      </c>
      <c r="I323" s="35">
        <v>80</v>
      </c>
      <c r="J323" s="9" t="s">
        <v>6</v>
      </c>
      <c r="K323" s="9" t="s">
        <v>138</v>
      </c>
      <c r="L323" s="8">
        <v>55</v>
      </c>
      <c r="M323" s="8">
        <v>56298</v>
      </c>
      <c r="N323" s="9"/>
      <c r="O323" s="8">
        <v>5540</v>
      </c>
      <c r="P323" s="9"/>
      <c r="Q323" s="8">
        <v>6347</v>
      </c>
      <c r="R323" s="9"/>
      <c r="S323" s="8">
        <v>1866</v>
      </c>
      <c r="T323" s="9"/>
      <c r="U323" s="8">
        <v>0</v>
      </c>
      <c r="V323" s="9"/>
      <c r="W323" s="33">
        <v>70051</v>
      </c>
      <c r="X323" s="9"/>
      <c r="Y323" s="30">
        <v>36</v>
      </c>
      <c r="Z323" s="9"/>
      <c r="AA323" s="30">
        <v>4</v>
      </c>
      <c r="AB323" s="9"/>
      <c r="AC323" s="30">
        <v>4</v>
      </c>
      <c r="AD323" s="9"/>
      <c r="AE323" s="30">
        <v>1.2</v>
      </c>
      <c r="AF323" s="9"/>
      <c r="AG323" s="19">
        <v>0</v>
      </c>
      <c r="AI323" s="32">
        <v>45.2</v>
      </c>
      <c r="AK323" s="7" t="str">
        <f t="shared" si="5"/>
        <v>No</v>
      </c>
    </row>
    <row r="324" spans="1:37">
      <c r="A324" s="7" t="s">
        <v>1009</v>
      </c>
      <c r="B324" s="7" t="s">
        <v>248</v>
      </c>
      <c r="C324" s="37" t="s">
        <v>26</v>
      </c>
      <c r="D324" s="296">
        <v>4036</v>
      </c>
      <c r="E324" s="297">
        <v>40036</v>
      </c>
      <c r="F324" s="27" t="s">
        <v>140</v>
      </c>
      <c r="G324" s="27" t="s">
        <v>137</v>
      </c>
      <c r="H324" s="35">
        <v>240223</v>
      </c>
      <c r="I324" s="35">
        <v>80</v>
      </c>
      <c r="J324" s="9" t="s">
        <v>9</v>
      </c>
      <c r="K324" s="9" t="s">
        <v>138</v>
      </c>
      <c r="L324" s="8">
        <v>19</v>
      </c>
      <c r="M324" s="8">
        <v>53043</v>
      </c>
      <c r="N324" s="9"/>
      <c r="O324" s="8">
        <v>1562</v>
      </c>
      <c r="P324" s="9"/>
      <c r="Q324" s="8">
        <v>1790</v>
      </c>
      <c r="R324" s="9"/>
      <c r="S324" s="8">
        <v>526</v>
      </c>
      <c r="T324" s="9"/>
      <c r="U324" s="8">
        <v>0</v>
      </c>
      <c r="V324" s="9"/>
      <c r="W324" s="33">
        <v>56921</v>
      </c>
      <c r="X324" s="9"/>
      <c r="Y324" s="30">
        <v>34</v>
      </c>
      <c r="Z324" s="9"/>
      <c r="AA324" s="30">
        <v>1</v>
      </c>
      <c r="AB324" s="9"/>
      <c r="AC324" s="30">
        <v>2</v>
      </c>
      <c r="AD324" s="9"/>
      <c r="AE324" s="30">
        <v>1</v>
      </c>
      <c r="AF324" s="9"/>
      <c r="AG324" s="19">
        <v>0</v>
      </c>
      <c r="AI324" s="32">
        <v>38</v>
      </c>
      <c r="AK324" s="7" t="str">
        <f t="shared" si="5"/>
        <v>No</v>
      </c>
    </row>
    <row r="325" spans="1:37">
      <c r="A325" s="7" t="s">
        <v>584</v>
      </c>
      <c r="B325" s="7" t="s">
        <v>585</v>
      </c>
      <c r="C325" s="37" t="s">
        <v>44</v>
      </c>
      <c r="D325" s="296">
        <v>4173</v>
      </c>
      <c r="E325" s="297">
        <v>40173</v>
      </c>
      <c r="F325" s="27" t="s">
        <v>142</v>
      </c>
      <c r="G325" s="27" t="s">
        <v>137</v>
      </c>
      <c r="H325" s="35">
        <v>311810</v>
      </c>
      <c r="I325" s="35">
        <v>79</v>
      </c>
      <c r="J325" s="9" t="s">
        <v>7</v>
      </c>
      <c r="K325" s="9" t="s">
        <v>138</v>
      </c>
      <c r="L325" s="8">
        <v>54</v>
      </c>
      <c r="M325" s="8">
        <v>0</v>
      </c>
      <c r="N325" s="9"/>
      <c r="O325" s="8">
        <v>0</v>
      </c>
      <c r="P325" s="9"/>
      <c r="Q325" s="8">
        <v>0</v>
      </c>
      <c r="R325" s="9"/>
      <c r="S325" s="8">
        <v>0</v>
      </c>
      <c r="T325" s="9"/>
      <c r="U325" s="8">
        <v>0</v>
      </c>
      <c r="V325" s="9"/>
      <c r="W325" s="33">
        <v>0</v>
      </c>
      <c r="X325" s="9"/>
      <c r="Y325" s="30">
        <v>0</v>
      </c>
      <c r="Z325" s="9"/>
      <c r="AA325" s="30">
        <v>0</v>
      </c>
      <c r="AB325" s="9"/>
      <c r="AC325" s="30">
        <v>0</v>
      </c>
      <c r="AD325" s="9"/>
      <c r="AE325" s="30">
        <v>0</v>
      </c>
      <c r="AF325" s="9"/>
      <c r="AG325" s="19">
        <v>0</v>
      </c>
      <c r="AI325" s="32">
        <v>0</v>
      </c>
      <c r="AK325" s="7" t="str">
        <f t="shared" si="5"/>
        <v>No</v>
      </c>
    </row>
    <row r="326" spans="1:37">
      <c r="A326" s="7" t="s">
        <v>361</v>
      </c>
      <c r="B326" s="7" t="s">
        <v>362</v>
      </c>
      <c r="C326" s="37" t="s">
        <v>36</v>
      </c>
      <c r="D326" s="296">
        <v>1005</v>
      </c>
      <c r="E326" s="297">
        <v>10005</v>
      </c>
      <c r="F326" s="27" t="s">
        <v>142</v>
      </c>
      <c r="G326" s="27" t="s">
        <v>137</v>
      </c>
      <c r="H326" s="35">
        <v>4181019</v>
      </c>
      <c r="I326" s="35">
        <v>79</v>
      </c>
      <c r="J326" s="9" t="s">
        <v>9</v>
      </c>
      <c r="K326" s="9" t="s">
        <v>138</v>
      </c>
      <c r="L326" s="8">
        <v>19</v>
      </c>
      <c r="M326" s="8">
        <v>18072</v>
      </c>
      <c r="N326" s="9"/>
      <c r="O326" s="8">
        <v>0</v>
      </c>
      <c r="P326" s="9"/>
      <c r="Q326" s="8">
        <v>0</v>
      </c>
      <c r="R326" s="9"/>
      <c r="S326" s="8">
        <v>0</v>
      </c>
      <c r="T326" s="9"/>
      <c r="U326" s="8">
        <v>0</v>
      </c>
      <c r="V326" s="9"/>
      <c r="W326" s="33">
        <v>18072</v>
      </c>
      <c r="X326" s="9"/>
      <c r="Y326" s="30">
        <v>43</v>
      </c>
      <c r="Z326" s="9"/>
      <c r="AA326" s="30">
        <v>0</v>
      </c>
      <c r="AB326" s="9"/>
      <c r="AC326" s="30">
        <v>0</v>
      </c>
      <c r="AD326" s="9"/>
      <c r="AE326" s="30">
        <v>0</v>
      </c>
      <c r="AF326" s="9"/>
      <c r="AG326" s="19">
        <v>0</v>
      </c>
      <c r="AI326" s="32">
        <v>43</v>
      </c>
      <c r="AK326" s="7" t="str">
        <f t="shared" si="5"/>
        <v>No</v>
      </c>
    </row>
    <row r="327" spans="1:37">
      <c r="A327" s="7" t="s">
        <v>1010</v>
      </c>
      <c r="B327" s="7" t="s">
        <v>492</v>
      </c>
      <c r="C327" s="37" t="s">
        <v>46</v>
      </c>
      <c r="D327" s="296">
        <v>7001</v>
      </c>
      <c r="E327" s="297">
        <v>70001</v>
      </c>
      <c r="F327" s="27" t="s">
        <v>140</v>
      </c>
      <c r="G327" s="27" t="s">
        <v>137</v>
      </c>
      <c r="H327" s="35">
        <v>258719</v>
      </c>
      <c r="I327" s="35">
        <v>78</v>
      </c>
      <c r="J327" s="9" t="s">
        <v>9</v>
      </c>
      <c r="K327" s="9" t="s">
        <v>138</v>
      </c>
      <c r="L327" s="8">
        <v>9</v>
      </c>
      <c r="M327" s="8">
        <v>0</v>
      </c>
      <c r="N327" s="9"/>
      <c r="O327" s="8">
        <v>0</v>
      </c>
      <c r="P327" s="9"/>
      <c r="Q327" s="8">
        <v>0</v>
      </c>
      <c r="R327" s="9"/>
      <c r="S327" s="8">
        <v>0</v>
      </c>
      <c r="T327" s="9"/>
      <c r="U327" s="8">
        <v>0</v>
      </c>
      <c r="V327" s="9"/>
      <c r="W327" s="33">
        <v>0</v>
      </c>
      <c r="X327" s="9"/>
      <c r="Y327" s="30">
        <v>0</v>
      </c>
      <c r="Z327" s="9"/>
      <c r="AA327" s="30">
        <v>0</v>
      </c>
      <c r="AB327" s="9"/>
      <c r="AC327" s="30">
        <v>0</v>
      </c>
      <c r="AD327" s="9"/>
      <c r="AE327" s="30">
        <v>0</v>
      </c>
      <c r="AF327" s="9"/>
      <c r="AG327" s="19">
        <v>0</v>
      </c>
      <c r="AI327" s="32">
        <v>0</v>
      </c>
      <c r="AK327" s="7" t="str">
        <f t="shared" si="5"/>
        <v>No</v>
      </c>
    </row>
    <row r="328" spans="1:37">
      <c r="A328" s="7" t="s">
        <v>590</v>
      </c>
      <c r="B328" s="7" t="s">
        <v>591</v>
      </c>
      <c r="C328" s="37" t="s">
        <v>68</v>
      </c>
      <c r="D328" s="296">
        <v>6114</v>
      </c>
      <c r="E328" s="297">
        <v>60114</v>
      </c>
      <c r="F328" s="27" t="s">
        <v>140</v>
      </c>
      <c r="G328" s="27" t="s">
        <v>137</v>
      </c>
      <c r="H328" s="35">
        <v>5121892</v>
      </c>
      <c r="I328" s="35">
        <v>78</v>
      </c>
      <c r="J328" s="9" t="s">
        <v>9</v>
      </c>
      <c r="K328" s="9" t="s">
        <v>138</v>
      </c>
      <c r="L328" s="8">
        <v>67</v>
      </c>
      <c r="M328" s="8">
        <v>4817</v>
      </c>
      <c r="N328" s="9"/>
      <c r="O328" s="8">
        <v>0</v>
      </c>
      <c r="P328" s="9"/>
      <c r="Q328" s="8">
        <v>0</v>
      </c>
      <c r="R328" s="9"/>
      <c r="S328" s="8">
        <v>1612</v>
      </c>
      <c r="T328" s="9"/>
      <c r="U328" s="8">
        <v>0</v>
      </c>
      <c r="V328" s="9"/>
      <c r="W328" s="33">
        <v>6429</v>
      </c>
      <c r="X328" s="9"/>
      <c r="Y328" s="30">
        <v>18.5</v>
      </c>
      <c r="Z328" s="9"/>
      <c r="AA328" s="30">
        <v>0</v>
      </c>
      <c r="AB328" s="9"/>
      <c r="AC328" s="30">
        <v>0</v>
      </c>
      <c r="AD328" s="9"/>
      <c r="AE328" s="30">
        <v>1.5</v>
      </c>
      <c r="AF328" s="9"/>
      <c r="AG328" s="19">
        <v>0</v>
      </c>
      <c r="AI328" s="32">
        <v>20</v>
      </c>
      <c r="AK328" s="7" t="str">
        <f t="shared" si="5"/>
        <v>No</v>
      </c>
    </row>
    <row r="329" spans="1:37">
      <c r="A329" s="7" t="s">
        <v>203</v>
      </c>
      <c r="B329" s="7" t="s">
        <v>204</v>
      </c>
      <c r="C329" s="37" t="s">
        <v>35</v>
      </c>
      <c r="D329" s="296">
        <v>6022</v>
      </c>
      <c r="E329" s="297">
        <v>60022</v>
      </c>
      <c r="F329" s="27" t="s">
        <v>142</v>
      </c>
      <c r="G329" s="27" t="s">
        <v>137</v>
      </c>
      <c r="H329" s="35">
        <v>594309</v>
      </c>
      <c r="I329" s="35">
        <v>78</v>
      </c>
      <c r="J329" s="9" t="s">
        <v>6</v>
      </c>
      <c r="K329" s="9" t="s">
        <v>138</v>
      </c>
      <c r="L329" s="8">
        <v>59</v>
      </c>
      <c r="M329" s="8">
        <v>9032</v>
      </c>
      <c r="N329" s="9"/>
      <c r="O329" s="8">
        <v>0</v>
      </c>
      <c r="P329" s="9"/>
      <c r="Q329" s="8">
        <v>0</v>
      </c>
      <c r="R329" s="9"/>
      <c r="S329" s="8">
        <v>8930</v>
      </c>
      <c r="T329" s="9"/>
      <c r="U329" s="8">
        <v>0</v>
      </c>
      <c r="V329" s="9"/>
      <c r="W329" s="33">
        <v>17962</v>
      </c>
      <c r="X329" s="9"/>
      <c r="Y329" s="30">
        <v>23</v>
      </c>
      <c r="Z329" s="9"/>
      <c r="AA329" s="30">
        <v>0</v>
      </c>
      <c r="AB329" s="9"/>
      <c r="AC329" s="30">
        <v>0</v>
      </c>
      <c r="AD329" s="9"/>
      <c r="AE329" s="30">
        <v>7</v>
      </c>
      <c r="AF329" s="9"/>
      <c r="AG329" s="19">
        <v>0</v>
      </c>
      <c r="AI329" s="32">
        <v>30</v>
      </c>
      <c r="AK329" s="7" t="str">
        <f t="shared" si="5"/>
        <v>No</v>
      </c>
    </row>
    <row r="330" spans="1:37">
      <c r="A330" s="7" t="s">
        <v>1010</v>
      </c>
      <c r="B330" s="7" t="s">
        <v>492</v>
      </c>
      <c r="C330" s="37" t="s">
        <v>46</v>
      </c>
      <c r="D330" s="296">
        <v>7001</v>
      </c>
      <c r="E330" s="297">
        <v>70001</v>
      </c>
      <c r="F330" s="27" t="s">
        <v>140</v>
      </c>
      <c r="G330" s="27" t="s">
        <v>137</v>
      </c>
      <c r="H330" s="35">
        <v>258719</v>
      </c>
      <c r="I330" s="35">
        <v>78</v>
      </c>
      <c r="J330" s="9" t="s">
        <v>6</v>
      </c>
      <c r="K330" s="9" t="s">
        <v>138</v>
      </c>
      <c r="L330" s="8">
        <v>56</v>
      </c>
      <c r="M330" s="8">
        <v>0</v>
      </c>
      <c r="N330" s="9"/>
      <c r="O330" s="8">
        <v>0</v>
      </c>
      <c r="P330" s="9"/>
      <c r="Q330" s="8">
        <v>0</v>
      </c>
      <c r="R330" s="9"/>
      <c r="S330" s="8">
        <v>0</v>
      </c>
      <c r="T330" s="9"/>
      <c r="U330" s="8">
        <v>0</v>
      </c>
      <c r="V330" s="9"/>
      <c r="W330" s="33">
        <v>0</v>
      </c>
      <c r="X330" s="9"/>
      <c r="Y330" s="30">
        <v>0</v>
      </c>
      <c r="Z330" s="9"/>
      <c r="AA330" s="30">
        <v>0</v>
      </c>
      <c r="AB330" s="9"/>
      <c r="AC330" s="30">
        <v>0</v>
      </c>
      <c r="AD330" s="9"/>
      <c r="AE330" s="30">
        <v>0</v>
      </c>
      <c r="AF330" s="9"/>
      <c r="AG330" s="19">
        <v>0</v>
      </c>
      <c r="AI330" s="32">
        <v>0</v>
      </c>
      <c r="AK330" s="7" t="str">
        <f t="shared" si="5"/>
        <v>No</v>
      </c>
    </row>
    <row r="331" spans="1:37">
      <c r="A331" s="7" t="s">
        <v>1011</v>
      </c>
      <c r="B331" s="7" t="s">
        <v>154</v>
      </c>
      <c r="C331" s="37" t="s">
        <v>72</v>
      </c>
      <c r="D331" s="296">
        <v>1066</v>
      </c>
      <c r="E331" s="297">
        <v>10066</v>
      </c>
      <c r="F331" s="27" t="s">
        <v>142</v>
      </c>
      <c r="G331" s="27" t="s">
        <v>137</v>
      </c>
      <c r="H331" s="35">
        <v>108740</v>
      </c>
      <c r="I331" s="35">
        <v>78</v>
      </c>
      <c r="J331" s="9" t="s">
        <v>6</v>
      </c>
      <c r="K331" s="9" t="s">
        <v>138</v>
      </c>
      <c r="L331" s="8">
        <v>40</v>
      </c>
      <c r="M331" s="8">
        <v>1919</v>
      </c>
      <c r="N331" s="9"/>
      <c r="O331" s="8">
        <v>1054</v>
      </c>
      <c r="P331" s="9"/>
      <c r="Q331" s="8">
        <v>0</v>
      </c>
      <c r="R331" s="9"/>
      <c r="S331" s="8">
        <v>720</v>
      </c>
      <c r="T331" s="9"/>
      <c r="U331" s="8">
        <v>0</v>
      </c>
      <c r="V331" s="9"/>
      <c r="W331" s="33">
        <v>3693</v>
      </c>
      <c r="X331" s="9"/>
      <c r="Y331" s="30">
        <v>2</v>
      </c>
      <c r="Z331" s="9"/>
      <c r="AA331" s="30">
        <v>1</v>
      </c>
      <c r="AB331" s="9"/>
      <c r="AC331" s="30">
        <v>0</v>
      </c>
      <c r="AD331" s="9"/>
      <c r="AE331" s="30">
        <v>0.7</v>
      </c>
      <c r="AF331" s="9"/>
      <c r="AG331" s="19">
        <v>0</v>
      </c>
      <c r="AI331" s="32">
        <v>3.7</v>
      </c>
      <c r="AK331" s="7" t="str">
        <f t="shared" si="5"/>
        <v>No</v>
      </c>
    </row>
    <row r="332" spans="1:37">
      <c r="A332" s="7" t="s">
        <v>1011</v>
      </c>
      <c r="B332" s="7" t="s">
        <v>154</v>
      </c>
      <c r="C332" s="37" t="s">
        <v>72</v>
      </c>
      <c r="D332" s="296">
        <v>1066</v>
      </c>
      <c r="E332" s="297">
        <v>10066</v>
      </c>
      <c r="F332" s="27" t="s">
        <v>142</v>
      </c>
      <c r="G332" s="27" t="s">
        <v>137</v>
      </c>
      <c r="H332" s="35">
        <v>108740</v>
      </c>
      <c r="I332" s="35">
        <v>78</v>
      </c>
      <c r="J332" s="9" t="s">
        <v>13</v>
      </c>
      <c r="K332" s="9" t="s">
        <v>138</v>
      </c>
      <c r="L332" s="8">
        <v>14</v>
      </c>
      <c r="M332" s="8">
        <v>4268</v>
      </c>
      <c r="N332" s="9"/>
      <c r="O332" s="8">
        <v>0</v>
      </c>
      <c r="P332" s="9"/>
      <c r="Q332" s="8">
        <v>0</v>
      </c>
      <c r="R332" s="9"/>
      <c r="S332" s="8">
        <v>322</v>
      </c>
      <c r="T332" s="9"/>
      <c r="U332" s="8">
        <v>0</v>
      </c>
      <c r="V332" s="9"/>
      <c r="W332" s="33">
        <v>4590</v>
      </c>
      <c r="X332" s="9"/>
      <c r="Y332" s="30">
        <v>4</v>
      </c>
      <c r="Z332" s="9"/>
      <c r="AA332" s="30">
        <v>0</v>
      </c>
      <c r="AB332" s="9"/>
      <c r="AC332" s="30">
        <v>0</v>
      </c>
      <c r="AD332" s="9"/>
      <c r="AE332" s="30">
        <v>0.3</v>
      </c>
      <c r="AF332" s="9"/>
      <c r="AG332" s="19">
        <v>0</v>
      </c>
      <c r="AI332" s="32">
        <v>4.3</v>
      </c>
      <c r="AK332" s="7" t="str">
        <f t="shared" si="5"/>
        <v>No</v>
      </c>
    </row>
    <row r="333" spans="1:37">
      <c r="A333" s="7" t="s">
        <v>590</v>
      </c>
      <c r="B333" s="7" t="s">
        <v>591</v>
      </c>
      <c r="C333" s="37" t="s">
        <v>68</v>
      </c>
      <c r="D333" s="296">
        <v>6114</v>
      </c>
      <c r="E333" s="297">
        <v>60114</v>
      </c>
      <c r="F333" s="27" t="s">
        <v>140</v>
      </c>
      <c r="G333" s="27" t="s">
        <v>137</v>
      </c>
      <c r="H333" s="35">
        <v>5121892</v>
      </c>
      <c r="I333" s="35">
        <v>78</v>
      </c>
      <c r="J333" s="9" t="s">
        <v>6</v>
      </c>
      <c r="K333" s="9" t="s">
        <v>138</v>
      </c>
      <c r="L333" s="8">
        <v>11</v>
      </c>
      <c r="M333" s="8">
        <v>1692</v>
      </c>
      <c r="N333" s="9"/>
      <c r="O333" s="8">
        <v>0</v>
      </c>
      <c r="P333" s="9"/>
      <c r="Q333" s="8">
        <v>0</v>
      </c>
      <c r="R333" s="9"/>
      <c r="S333" s="8">
        <v>567</v>
      </c>
      <c r="T333" s="9"/>
      <c r="U333" s="8">
        <v>0</v>
      </c>
      <c r="V333" s="9"/>
      <c r="W333" s="33">
        <v>2259</v>
      </c>
      <c r="X333" s="9"/>
      <c r="Y333" s="30">
        <v>6.5</v>
      </c>
      <c r="Z333" s="9"/>
      <c r="AA333" s="30">
        <v>0</v>
      </c>
      <c r="AB333" s="9"/>
      <c r="AC333" s="30">
        <v>0</v>
      </c>
      <c r="AD333" s="9"/>
      <c r="AE333" s="30">
        <v>0.5</v>
      </c>
      <c r="AF333" s="9"/>
      <c r="AG333" s="19">
        <v>0</v>
      </c>
      <c r="AI333" s="32">
        <v>7</v>
      </c>
      <c r="AK333" s="7" t="str">
        <f t="shared" si="5"/>
        <v>No</v>
      </c>
    </row>
    <row r="334" spans="1:37">
      <c r="A334" s="7" t="s">
        <v>223</v>
      </c>
      <c r="B334" s="7" t="s">
        <v>224</v>
      </c>
      <c r="C334" s="37" t="s">
        <v>67</v>
      </c>
      <c r="D334" s="296">
        <v>4001</v>
      </c>
      <c r="E334" s="297">
        <v>40001</v>
      </c>
      <c r="F334" s="27" t="s">
        <v>140</v>
      </c>
      <c r="G334" s="27" t="s">
        <v>137</v>
      </c>
      <c r="H334" s="35">
        <v>381112</v>
      </c>
      <c r="I334" s="35">
        <v>77</v>
      </c>
      <c r="J334" s="9" t="s">
        <v>6</v>
      </c>
      <c r="K334" s="9" t="s">
        <v>138</v>
      </c>
      <c r="L334" s="8">
        <v>56</v>
      </c>
      <c r="M334" s="8">
        <v>3001</v>
      </c>
      <c r="N334" s="9"/>
      <c r="O334" s="8">
        <v>1845</v>
      </c>
      <c r="P334" s="9"/>
      <c r="Q334" s="8">
        <v>0</v>
      </c>
      <c r="R334" s="9"/>
      <c r="S334" s="8">
        <v>0</v>
      </c>
      <c r="T334" s="9"/>
      <c r="U334" s="8">
        <v>0</v>
      </c>
      <c r="V334" s="9"/>
      <c r="W334" s="33">
        <v>4846</v>
      </c>
      <c r="X334" s="9"/>
      <c r="Y334" s="30">
        <v>4</v>
      </c>
      <c r="Z334" s="9"/>
      <c r="AA334" s="30">
        <v>1.82</v>
      </c>
      <c r="AB334" s="9"/>
      <c r="AC334" s="30">
        <v>0</v>
      </c>
      <c r="AD334" s="9"/>
      <c r="AE334" s="30">
        <v>0</v>
      </c>
      <c r="AF334" s="9"/>
      <c r="AG334" s="19">
        <v>0</v>
      </c>
      <c r="AI334" s="32">
        <v>5.82</v>
      </c>
      <c r="AK334" s="7" t="str">
        <f t="shared" si="5"/>
        <v>No</v>
      </c>
    </row>
    <row r="335" spans="1:37">
      <c r="A335" s="7" t="s">
        <v>266</v>
      </c>
      <c r="B335" s="7" t="s">
        <v>267</v>
      </c>
      <c r="C335" s="37" t="s">
        <v>61</v>
      </c>
      <c r="D335" s="296">
        <v>3025</v>
      </c>
      <c r="E335" s="297">
        <v>30025</v>
      </c>
      <c r="F335" s="27" t="s">
        <v>142</v>
      </c>
      <c r="G335" s="27" t="s">
        <v>137</v>
      </c>
      <c r="H335" s="35">
        <v>381502</v>
      </c>
      <c r="I335" s="35">
        <v>77</v>
      </c>
      <c r="J335" s="9" t="s">
        <v>9</v>
      </c>
      <c r="K335" s="9" t="s">
        <v>138</v>
      </c>
      <c r="L335" s="8">
        <v>31</v>
      </c>
      <c r="M335" s="8">
        <v>0</v>
      </c>
      <c r="N335" s="9"/>
      <c r="O335" s="8">
        <v>800</v>
      </c>
      <c r="P335" s="9"/>
      <c r="Q335" s="8">
        <v>600</v>
      </c>
      <c r="R335" s="9"/>
      <c r="S335" s="8">
        <v>0</v>
      </c>
      <c r="T335" s="9"/>
      <c r="U335" s="8">
        <v>0</v>
      </c>
      <c r="V335" s="9"/>
      <c r="W335" s="33">
        <v>1400</v>
      </c>
      <c r="X335" s="9"/>
      <c r="Y335" s="30">
        <v>0</v>
      </c>
      <c r="Z335" s="9"/>
      <c r="AA335" s="30">
        <v>2</v>
      </c>
      <c r="AB335" s="9"/>
      <c r="AC335" s="30">
        <v>2</v>
      </c>
      <c r="AD335" s="9"/>
      <c r="AE335" s="30">
        <v>0</v>
      </c>
      <c r="AF335" s="9"/>
      <c r="AG335" s="19">
        <v>0</v>
      </c>
      <c r="AI335" s="32">
        <v>4</v>
      </c>
      <c r="AK335" s="7" t="str">
        <f t="shared" si="5"/>
        <v>No</v>
      </c>
    </row>
    <row r="336" spans="1:37">
      <c r="A336" s="7" t="s">
        <v>266</v>
      </c>
      <c r="B336" s="7" t="s">
        <v>267</v>
      </c>
      <c r="C336" s="37" t="s">
        <v>61</v>
      </c>
      <c r="D336" s="296">
        <v>3025</v>
      </c>
      <c r="E336" s="297">
        <v>30025</v>
      </c>
      <c r="F336" s="27" t="s">
        <v>142</v>
      </c>
      <c r="G336" s="27" t="s">
        <v>137</v>
      </c>
      <c r="H336" s="35">
        <v>381502</v>
      </c>
      <c r="I336" s="35">
        <v>77</v>
      </c>
      <c r="J336" s="9" t="s">
        <v>6</v>
      </c>
      <c r="K336" s="9" t="s">
        <v>138</v>
      </c>
      <c r="L336" s="8">
        <v>26</v>
      </c>
      <c r="M336" s="8">
        <v>5000</v>
      </c>
      <c r="N336" s="9"/>
      <c r="O336" s="8">
        <v>1000</v>
      </c>
      <c r="P336" s="9"/>
      <c r="Q336" s="8">
        <v>0</v>
      </c>
      <c r="R336" s="9"/>
      <c r="S336" s="8">
        <v>2000</v>
      </c>
      <c r="T336" s="9"/>
      <c r="U336" s="8">
        <v>0</v>
      </c>
      <c r="V336" s="9"/>
      <c r="W336" s="33">
        <v>8000</v>
      </c>
      <c r="X336" s="9"/>
      <c r="Y336" s="30">
        <v>10</v>
      </c>
      <c r="Z336" s="9"/>
      <c r="AA336" s="30">
        <v>1</v>
      </c>
      <c r="AB336" s="9"/>
      <c r="AC336" s="30">
        <v>0</v>
      </c>
      <c r="AD336" s="9"/>
      <c r="AE336" s="30">
        <v>4</v>
      </c>
      <c r="AF336" s="9"/>
      <c r="AG336" s="19">
        <v>0</v>
      </c>
      <c r="AI336" s="32">
        <v>15</v>
      </c>
      <c r="AK336" s="7" t="str">
        <f t="shared" si="5"/>
        <v>No</v>
      </c>
    </row>
    <row r="337" spans="1:37">
      <c r="A337" s="7" t="s">
        <v>223</v>
      </c>
      <c r="B337" s="7" t="s">
        <v>224</v>
      </c>
      <c r="C337" s="37" t="s">
        <v>67</v>
      </c>
      <c r="D337" s="296">
        <v>4001</v>
      </c>
      <c r="E337" s="297">
        <v>40001</v>
      </c>
      <c r="F337" s="27" t="s">
        <v>140</v>
      </c>
      <c r="G337" s="27" t="s">
        <v>137</v>
      </c>
      <c r="H337" s="35">
        <v>381112</v>
      </c>
      <c r="I337" s="35">
        <v>77</v>
      </c>
      <c r="J337" s="9" t="s">
        <v>62</v>
      </c>
      <c r="K337" s="9" t="s">
        <v>138</v>
      </c>
      <c r="L337" s="8">
        <v>2</v>
      </c>
      <c r="M337" s="8">
        <v>0</v>
      </c>
      <c r="N337" s="9"/>
      <c r="O337" s="8">
        <v>0</v>
      </c>
      <c r="P337" s="9"/>
      <c r="Q337" s="8">
        <v>1471</v>
      </c>
      <c r="R337" s="9"/>
      <c r="S337" s="8">
        <v>0</v>
      </c>
      <c r="T337" s="9"/>
      <c r="U337" s="8">
        <v>0</v>
      </c>
      <c r="V337" s="9"/>
      <c r="W337" s="33">
        <v>1471</v>
      </c>
      <c r="X337" s="9"/>
      <c r="Y337" s="30">
        <v>0</v>
      </c>
      <c r="Z337" s="9"/>
      <c r="AA337" s="30">
        <v>0</v>
      </c>
      <c r="AB337" s="9"/>
      <c r="AC337" s="30">
        <v>1</v>
      </c>
      <c r="AD337" s="9"/>
      <c r="AE337" s="30">
        <v>0</v>
      </c>
      <c r="AF337" s="9"/>
      <c r="AG337" s="19">
        <v>0</v>
      </c>
      <c r="AI337" s="32">
        <v>1</v>
      </c>
      <c r="AK337" s="7" t="str">
        <f t="shared" si="5"/>
        <v>No</v>
      </c>
    </row>
    <row r="338" spans="1:37">
      <c r="A338" s="7" t="s">
        <v>223</v>
      </c>
      <c r="B338" s="7" t="s">
        <v>224</v>
      </c>
      <c r="C338" s="37" t="s">
        <v>67</v>
      </c>
      <c r="D338" s="296">
        <v>4001</v>
      </c>
      <c r="E338" s="297">
        <v>40001</v>
      </c>
      <c r="F338" s="27" t="s">
        <v>140</v>
      </c>
      <c r="G338" s="27" t="s">
        <v>137</v>
      </c>
      <c r="H338" s="35">
        <v>381112</v>
      </c>
      <c r="I338" s="35">
        <v>77</v>
      </c>
      <c r="J338" s="9" t="s">
        <v>9</v>
      </c>
      <c r="K338" s="9" t="s">
        <v>138</v>
      </c>
      <c r="L338" s="8">
        <v>15</v>
      </c>
      <c r="M338" s="8">
        <v>30722</v>
      </c>
      <c r="N338" s="9"/>
      <c r="O338" s="8">
        <v>183</v>
      </c>
      <c r="P338" s="9"/>
      <c r="Q338" s="8">
        <v>0</v>
      </c>
      <c r="R338" s="9"/>
      <c r="S338" s="8">
        <v>0</v>
      </c>
      <c r="T338" s="9"/>
      <c r="U338" s="8">
        <v>0</v>
      </c>
      <c r="V338" s="9"/>
      <c r="W338" s="33">
        <v>30905</v>
      </c>
      <c r="X338" s="9"/>
      <c r="Y338" s="30">
        <v>32</v>
      </c>
      <c r="Z338" s="9"/>
      <c r="AA338" s="30">
        <v>0.18</v>
      </c>
      <c r="AB338" s="9"/>
      <c r="AC338" s="30">
        <v>0</v>
      </c>
      <c r="AD338" s="9"/>
      <c r="AE338" s="30">
        <v>0</v>
      </c>
      <c r="AF338" s="9"/>
      <c r="AG338" s="19">
        <v>0</v>
      </c>
      <c r="AI338" s="32">
        <v>32.18</v>
      </c>
      <c r="AK338" s="7" t="str">
        <f t="shared" si="5"/>
        <v>No</v>
      </c>
    </row>
    <row r="339" spans="1:37">
      <c r="A339" s="7" t="s">
        <v>1012</v>
      </c>
      <c r="B339" s="7" t="s">
        <v>347</v>
      </c>
      <c r="C339" s="37" t="s">
        <v>67</v>
      </c>
      <c r="D339" s="296">
        <v>4002</v>
      </c>
      <c r="E339" s="297">
        <v>40002</v>
      </c>
      <c r="F339" s="27" t="s">
        <v>140</v>
      </c>
      <c r="G339" s="27" t="s">
        <v>137</v>
      </c>
      <c r="H339" s="35">
        <v>558696</v>
      </c>
      <c r="I339" s="35">
        <v>76</v>
      </c>
      <c r="J339" s="9" t="s">
        <v>6</v>
      </c>
      <c r="K339" s="9" t="s">
        <v>138</v>
      </c>
      <c r="L339" s="8">
        <v>55</v>
      </c>
      <c r="M339" s="8">
        <v>0</v>
      </c>
      <c r="N339" s="9"/>
      <c r="O339" s="8">
        <v>1703</v>
      </c>
      <c r="P339" s="9"/>
      <c r="Q339" s="8">
        <v>0</v>
      </c>
      <c r="R339" s="9"/>
      <c r="S339" s="8">
        <v>259</v>
      </c>
      <c r="T339" s="9"/>
      <c r="U339" s="8">
        <v>0</v>
      </c>
      <c r="V339" s="9"/>
      <c r="W339" s="33">
        <v>1962</v>
      </c>
      <c r="X339" s="9"/>
      <c r="Y339" s="30">
        <v>0</v>
      </c>
      <c r="Z339" s="9"/>
      <c r="AA339" s="30">
        <v>3.7</v>
      </c>
      <c r="AB339" s="9"/>
      <c r="AC339" s="30">
        <v>0</v>
      </c>
      <c r="AD339" s="9"/>
      <c r="AE339" s="30">
        <v>1</v>
      </c>
      <c r="AF339" s="9"/>
      <c r="AG339" s="19">
        <v>0</v>
      </c>
      <c r="AI339" s="32">
        <v>4.7</v>
      </c>
      <c r="AK339" s="7" t="str">
        <f t="shared" si="5"/>
        <v>No</v>
      </c>
    </row>
    <row r="340" spans="1:37">
      <c r="A340" s="7" t="s">
        <v>1012</v>
      </c>
      <c r="B340" s="7" t="s">
        <v>347</v>
      </c>
      <c r="C340" s="37" t="s">
        <v>67</v>
      </c>
      <c r="D340" s="296">
        <v>4002</v>
      </c>
      <c r="E340" s="297">
        <v>40002</v>
      </c>
      <c r="F340" s="27" t="s">
        <v>140</v>
      </c>
      <c r="G340" s="27" t="s">
        <v>137</v>
      </c>
      <c r="H340" s="35">
        <v>558696</v>
      </c>
      <c r="I340" s="35">
        <v>76</v>
      </c>
      <c r="J340" s="9" t="s">
        <v>9</v>
      </c>
      <c r="K340" s="9" t="s">
        <v>138</v>
      </c>
      <c r="L340" s="8">
        <v>21</v>
      </c>
      <c r="M340" s="8">
        <v>0</v>
      </c>
      <c r="N340" s="9"/>
      <c r="O340" s="8">
        <v>151</v>
      </c>
      <c r="P340" s="9"/>
      <c r="Q340" s="8">
        <v>0</v>
      </c>
      <c r="R340" s="9"/>
      <c r="S340" s="8">
        <v>5</v>
      </c>
      <c r="T340" s="9"/>
      <c r="U340" s="8">
        <v>0</v>
      </c>
      <c r="V340" s="9"/>
      <c r="W340" s="33">
        <v>156</v>
      </c>
      <c r="X340" s="9"/>
      <c r="Y340" s="30">
        <v>0</v>
      </c>
      <c r="Z340" s="9"/>
      <c r="AA340" s="30">
        <v>0.3</v>
      </c>
      <c r="AB340" s="9"/>
      <c r="AC340" s="30">
        <v>0</v>
      </c>
      <c r="AD340" s="9"/>
      <c r="AE340" s="30">
        <v>0.1</v>
      </c>
      <c r="AF340" s="9"/>
      <c r="AG340" s="19">
        <v>0</v>
      </c>
      <c r="AI340" s="32">
        <v>0.4</v>
      </c>
      <c r="AK340" s="7" t="str">
        <f t="shared" si="5"/>
        <v>No</v>
      </c>
    </row>
    <row r="341" spans="1:37">
      <c r="A341" s="7" t="s">
        <v>52</v>
      </c>
      <c r="B341" s="7" t="s">
        <v>148</v>
      </c>
      <c r="C341" s="37" t="s">
        <v>48</v>
      </c>
      <c r="D341" s="296">
        <v>2149</v>
      </c>
      <c r="E341" s="297">
        <v>20149</v>
      </c>
      <c r="F341" s="27" t="s">
        <v>149</v>
      </c>
      <c r="G341" s="27" t="s">
        <v>137</v>
      </c>
      <c r="H341" s="35">
        <v>18351295</v>
      </c>
      <c r="I341" s="35">
        <v>75</v>
      </c>
      <c r="J341" s="9" t="s">
        <v>13</v>
      </c>
      <c r="K341" s="9" t="s">
        <v>138</v>
      </c>
      <c r="L341" s="8">
        <v>75</v>
      </c>
      <c r="M341" s="8">
        <v>13554</v>
      </c>
      <c r="N341" s="9"/>
      <c r="O341" s="8">
        <v>0</v>
      </c>
      <c r="P341" s="9"/>
      <c r="Q341" s="8">
        <v>0</v>
      </c>
      <c r="R341" s="9"/>
      <c r="S341" s="8">
        <v>0</v>
      </c>
      <c r="T341" s="9"/>
      <c r="U341" s="8">
        <v>0</v>
      </c>
      <c r="V341" s="9"/>
      <c r="W341" s="33">
        <v>13554</v>
      </c>
      <c r="X341" s="9"/>
      <c r="Y341" s="30">
        <v>9</v>
      </c>
      <c r="Z341" s="9"/>
      <c r="AA341" s="30">
        <v>0</v>
      </c>
      <c r="AB341" s="9"/>
      <c r="AC341" s="30">
        <v>0</v>
      </c>
      <c r="AD341" s="9"/>
      <c r="AE341" s="30">
        <v>0</v>
      </c>
      <c r="AF341" s="9"/>
      <c r="AG341" s="19">
        <v>0</v>
      </c>
      <c r="AI341" s="32">
        <v>9</v>
      </c>
      <c r="AK341" s="7" t="str">
        <f t="shared" si="5"/>
        <v>No</v>
      </c>
    </row>
    <row r="342" spans="1:37">
      <c r="A342" s="7" t="s">
        <v>1013</v>
      </c>
      <c r="B342" s="7" t="s">
        <v>213</v>
      </c>
      <c r="C342" s="37" t="s">
        <v>59</v>
      </c>
      <c r="D342" s="296">
        <v>6017</v>
      </c>
      <c r="E342" s="297">
        <v>60017</v>
      </c>
      <c r="F342" s="27" t="s">
        <v>140</v>
      </c>
      <c r="G342" s="27" t="s">
        <v>137</v>
      </c>
      <c r="H342" s="35">
        <v>861505</v>
      </c>
      <c r="I342" s="35">
        <v>75</v>
      </c>
      <c r="J342" s="9" t="s">
        <v>6</v>
      </c>
      <c r="K342" s="9" t="s">
        <v>138</v>
      </c>
      <c r="L342" s="8">
        <v>49</v>
      </c>
      <c r="M342" s="8">
        <v>6440</v>
      </c>
      <c r="N342" s="9"/>
      <c r="O342" s="8">
        <v>0</v>
      </c>
      <c r="P342" s="9"/>
      <c r="Q342" s="8">
        <v>0</v>
      </c>
      <c r="R342" s="9"/>
      <c r="S342" s="8">
        <v>1519</v>
      </c>
      <c r="T342" s="9"/>
      <c r="U342" s="8">
        <v>0</v>
      </c>
      <c r="V342" s="9"/>
      <c r="W342" s="33">
        <v>7959</v>
      </c>
      <c r="X342" s="9"/>
      <c r="Y342" s="30">
        <v>5</v>
      </c>
      <c r="Z342" s="9"/>
      <c r="AA342" s="30">
        <v>0</v>
      </c>
      <c r="AB342" s="9"/>
      <c r="AC342" s="30">
        <v>0</v>
      </c>
      <c r="AD342" s="9"/>
      <c r="AE342" s="30">
        <v>2</v>
      </c>
      <c r="AF342" s="9"/>
      <c r="AG342" s="19">
        <v>0</v>
      </c>
      <c r="AI342" s="32">
        <v>7</v>
      </c>
      <c r="AK342" s="7" t="str">
        <f t="shared" si="5"/>
        <v>No</v>
      </c>
    </row>
    <row r="343" spans="1:37">
      <c r="A343" s="7" t="s">
        <v>189</v>
      </c>
      <c r="B343" s="7" t="s">
        <v>190</v>
      </c>
      <c r="C343" s="37" t="s">
        <v>68</v>
      </c>
      <c r="D343" s="296">
        <v>6059</v>
      </c>
      <c r="E343" s="297">
        <v>60059</v>
      </c>
      <c r="F343" s="27" t="s">
        <v>142</v>
      </c>
      <c r="G343" s="27" t="s">
        <v>137</v>
      </c>
      <c r="H343" s="35">
        <v>171345</v>
      </c>
      <c r="I343" s="35">
        <v>75</v>
      </c>
      <c r="J343" s="9" t="s">
        <v>9</v>
      </c>
      <c r="K343" s="9" t="s">
        <v>138</v>
      </c>
      <c r="L343" s="8">
        <v>48</v>
      </c>
      <c r="M343" s="8">
        <v>4700</v>
      </c>
      <c r="N343" s="9"/>
      <c r="O343" s="8">
        <v>0</v>
      </c>
      <c r="P343" s="9"/>
      <c r="Q343" s="8">
        <v>0</v>
      </c>
      <c r="R343" s="9"/>
      <c r="S343" s="8">
        <v>0</v>
      </c>
      <c r="T343" s="9"/>
      <c r="U343" s="8">
        <v>0</v>
      </c>
      <c r="V343" s="9"/>
      <c r="W343" s="33">
        <v>4700</v>
      </c>
      <c r="X343" s="9"/>
      <c r="Y343" s="30">
        <v>5</v>
      </c>
      <c r="Z343" s="9"/>
      <c r="AA343" s="30">
        <v>0</v>
      </c>
      <c r="AB343" s="9"/>
      <c r="AC343" s="30">
        <v>0</v>
      </c>
      <c r="AD343" s="9"/>
      <c r="AE343" s="30">
        <v>0</v>
      </c>
      <c r="AF343" s="9"/>
      <c r="AG343" s="19">
        <v>0</v>
      </c>
      <c r="AI343" s="32">
        <v>5</v>
      </c>
      <c r="AK343" s="7" t="str">
        <f t="shared" si="5"/>
        <v>No</v>
      </c>
    </row>
    <row r="344" spans="1:37">
      <c r="A344" s="7" t="s">
        <v>189</v>
      </c>
      <c r="B344" s="7" t="s">
        <v>190</v>
      </c>
      <c r="C344" s="37" t="s">
        <v>68</v>
      </c>
      <c r="D344" s="296">
        <v>6059</v>
      </c>
      <c r="E344" s="297">
        <v>60059</v>
      </c>
      <c r="F344" s="27" t="s">
        <v>142</v>
      </c>
      <c r="G344" s="27" t="s">
        <v>137</v>
      </c>
      <c r="H344" s="35">
        <v>171345</v>
      </c>
      <c r="I344" s="35">
        <v>75</v>
      </c>
      <c r="J344" s="9" t="s">
        <v>6</v>
      </c>
      <c r="K344" s="9" t="s">
        <v>138</v>
      </c>
      <c r="L344" s="8">
        <v>27</v>
      </c>
      <c r="M344" s="8">
        <v>9126</v>
      </c>
      <c r="N344" s="9"/>
      <c r="O344" s="8">
        <v>0</v>
      </c>
      <c r="P344" s="9"/>
      <c r="Q344" s="8">
        <v>0</v>
      </c>
      <c r="R344" s="9"/>
      <c r="S344" s="8">
        <v>0</v>
      </c>
      <c r="T344" s="9"/>
      <c r="U344" s="8">
        <v>0</v>
      </c>
      <c r="V344" s="9"/>
      <c r="W344" s="33">
        <v>9126</v>
      </c>
      <c r="X344" s="9"/>
      <c r="Y344" s="30">
        <v>9</v>
      </c>
      <c r="Z344" s="9"/>
      <c r="AA344" s="30">
        <v>0</v>
      </c>
      <c r="AB344" s="9"/>
      <c r="AC344" s="30">
        <v>0</v>
      </c>
      <c r="AD344" s="9"/>
      <c r="AE344" s="30">
        <v>0</v>
      </c>
      <c r="AF344" s="9"/>
      <c r="AG344" s="19">
        <v>0</v>
      </c>
      <c r="AI344" s="32">
        <v>9</v>
      </c>
      <c r="AK344" s="7" t="str">
        <f t="shared" si="5"/>
        <v>No</v>
      </c>
    </row>
    <row r="345" spans="1:37">
      <c r="A345" s="7" t="s">
        <v>1013</v>
      </c>
      <c r="B345" s="7" t="s">
        <v>213</v>
      </c>
      <c r="C345" s="37" t="s">
        <v>59</v>
      </c>
      <c r="D345" s="296">
        <v>6017</v>
      </c>
      <c r="E345" s="297">
        <v>60017</v>
      </c>
      <c r="F345" s="27" t="s">
        <v>140</v>
      </c>
      <c r="G345" s="27" t="s">
        <v>137</v>
      </c>
      <c r="H345" s="35">
        <v>861505</v>
      </c>
      <c r="I345" s="35">
        <v>75</v>
      </c>
      <c r="J345" s="9" t="s">
        <v>9</v>
      </c>
      <c r="K345" s="9" t="s">
        <v>138</v>
      </c>
      <c r="L345" s="8">
        <v>17</v>
      </c>
      <c r="M345" s="8">
        <v>0</v>
      </c>
      <c r="N345" s="9"/>
      <c r="O345" s="8">
        <v>0</v>
      </c>
      <c r="P345" s="9"/>
      <c r="Q345" s="8">
        <v>0</v>
      </c>
      <c r="R345" s="9"/>
      <c r="S345" s="8">
        <v>0</v>
      </c>
      <c r="T345" s="9"/>
      <c r="U345" s="8">
        <v>0</v>
      </c>
      <c r="V345" s="9"/>
      <c r="W345" s="33">
        <v>0</v>
      </c>
      <c r="X345" s="9"/>
      <c r="Y345" s="30">
        <v>0</v>
      </c>
      <c r="Z345" s="9"/>
      <c r="AA345" s="30">
        <v>0</v>
      </c>
      <c r="AB345" s="9"/>
      <c r="AC345" s="30">
        <v>0</v>
      </c>
      <c r="AD345" s="9"/>
      <c r="AE345" s="30">
        <v>0</v>
      </c>
      <c r="AF345" s="9"/>
      <c r="AG345" s="19">
        <v>0</v>
      </c>
      <c r="AI345" s="32">
        <v>0</v>
      </c>
      <c r="AK345" s="7" t="str">
        <f t="shared" si="5"/>
        <v>No</v>
      </c>
    </row>
    <row r="346" spans="1:37">
      <c r="A346" s="7" t="s">
        <v>592</v>
      </c>
      <c r="B346" s="7" t="s">
        <v>526</v>
      </c>
      <c r="C346" s="37" t="s">
        <v>34</v>
      </c>
      <c r="D346" s="296">
        <v>4196</v>
      </c>
      <c r="E346" s="297">
        <v>40196</v>
      </c>
      <c r="F346" s="27" t="s">
        <v>163</v>
      </c>
      <c r="G346" s="27" t="s">
        <v>137</v>
      </c>
      <c r="H346" s="35">
        <v>972546</v>
      </c>
      <c r="I346" s="35">
        <v>74</v>
      </c>
      <c r="J346" s="9" t="s">
        <v>7</v>
      </c>
      <c r="K346" s="9" t="s">
        <v>138</v>
      </c>
      <c r="L346" s="8">
        <v>74</v>
      </c>
      <c r="M346" s="8">
        <v>0</v>
      </c>
      <c r="N346" s="9"/>
      <c r="O346" s="8">
        <v>0</v>
      </c>
      <c r="P346" s="9"/>
      <c r="Q346" s="8">
        <v>0</v>
      </c>
      <c r="R346" s="9"/>
      <c r="S346" s="8">
        <v>0</v>
      </c>
      <c r="T346" s="9"/>
      <c r="U346" s="8">
        <v>0</v>
      </c>
      <c r="V346" s="9"/>
      <c r="W346" s="33">
        <v>0</v>
      </c>
      <c r="X346" s="9"/>
      <c r="Y346" s="30">
        <v>0</v>
      </c>
      <c r="Z346" s="9"/>
      <c r="AA346" s="30">
        <v>0</v>
      </c>
      <c r="AB346" s="9"/>
      <c r="AC346" s="30">
        <v>0</v>
      </c>
      <c r="AD346" s="9"/>
      <c r="AE346" s="30">
        <v>0</v>
      </c>
      <c r="AF346" s="9"/>
      <c r="AG346" s="19">
        <v>0</v>
      </c>
      <c r="AI346" s="32">
        <v>0</v>
      </c>
      <c r="AK346" s="7" t="str">
        <f t="shared" si="5"/>
        <v>No</v>
      </c>
    </row>
    <row r="347" spans="1:37">
      <c r="A347" s="7" t="s">
        <v>1014</v>
      </c>
      <c r="B347" s="7" t="s">
        <v>230</v>
      </c>
      <c r="C347" s="37" t="s">
        <v>77</v>
      </c>
      <c r="D347" s="296">
        <v>5001</v>
      </c>
      <c r="E347" s="297">
        <v>50001</v>
      </c>
      <c r="F347" s="27" t="s">
        <v>140</v>
      </c>
      <c r="G347" s="27" t="s">
        <v>137</v>
      </c>
      <c r="H347" s="35">
        <v>216154</v>
      </c>
      <c r="I347" s="35">
        <v>74</v>
      </c>
      <c r="J347" s="9" t="s">
        <v>6</v>
      </c>
      <c r="K347" s="9" t="s">
        <v>138</v>
      </c>
      <c r="L347" s="8">
        <v>21</v>
      </c>
      <c r="M347" s="8">
        <v>5986</v>
      </c>
      <c r="N347" s="9"/>
      <c r="O347" s="8">
        <v>3662</v>
      </c>
      <c r="P347" s="9"/>
      <c r="Q347" s="8">
        <v>0</v>
      </c>
      <c r="R347" s="9"/>
      <c r="S347" s="8">
        <v>0</v>
      </c>
      <c r="T347" s="9"/>
      <c r="U347" s="8">
        <v>0</v>
      </c>
      <c r="V347" s="9"/>
      <c r="W347" s="33">
        <v>9648</v>
      </c>
      <c r="X347" s="9"/>
      <c r="Y347" s="30">
        <v>7</v>
      </c>
      <c r="Z347" s="9"/>
      <c r="AA347" s="30">
        <v>4</v>
      </c>
      <c r="AB347" s="9"/>
      <c r="AC347" s="30">
        <v>0</v>
      </c>
      <c r="AD347" s="9"/>
      <c r="AE347" s="30">
        <v>0</v>
      </c>
      <c r="AF347" s="9"/>
      <c r="AG347" s="19">
        <v>0</v>
      </c>
      <c r="AI347" s="32">
        <v>11</v>
      </c>
      <c r="AK347" s="7" t="str">
        <f t="shared" si="5"/>
        <v>No</v>
      </c>
    </row>
    <row r="348" spans="1:37">
      <c r="A348" s="7" t="s">
        <v>1015</v>
      </c>
      <c r="B348" s="7" t="s">
        <v>207</v>
      </c>
      <c r="C348" s="37" t="s">
        <v>5</v>
      </c>
      <c r="D348" s="296">
        <v>6033</v>
      </c>
      <c r="E348" s="297">
        <v>60033</v>
      </c>
      <c r="F348" s="27" t="s">
        <v>142</v>
      </c>
      <c r="G348" s="27" t="s">
        <v>137</v>
      </c>
      <c r="H348" s="35">
        <v>431388</v>
      </c>
      <c r="I348" s="35">
        <v>73</v>
      </c>
      <c r="J348" s="9" t="s">
        <v>6</v>
      </c>
      <c r="K348" s="9" t="s">
        <v>138</v>
      </c>
      <c r="L348" s="8">
        <v>49</v>
      </c>
      <c r="M348" s="8">
        <v>0</v>
      </c>
      <c r="N348" s="9"/>
      <c r="O348" s="8">
        <v>0</v>
      </c>
      <c r="P348" s="9"/>
      <c r="Q348" s="8">
        <v>0</v>
      </c>
      <c r="R348" s="9"/>
      <c r="S348" s="8">
        <v>653</v>
      </c>
      <c r="T348" s="9"/>
      <c r="U348" s="8">
        <v>0</v>
      </c>
      <c r="V348" s="9"/>
      <c r="W348" s="33">
        <v>653</v>
      </c>
      <c r="X348" s="9"/>
      <c r="Y348" s="30">
        <v>0</v>
      </c>
      <c r="Z348" s="9"/>
      <c r="AA348" s="30">
        <v>0</v>
      </c>
      <c r="AB348" s="9"/>
      <c r="AC348" s="30">
        <v>0</v>
      </c>
      <c r="AD348" s="9"/>
      <c r="AE348" s="30">
        <v>1</v>
      </c>
      <c r="AF348" s="9"/>
      <c r="AG348" s="19">
        <v>0</v>
      </c>
      <c r="AI348" s="32">
        <v>1</v>
      </c>
      <c r="AK348" s="7" t="str">
        <f t="shared" si="5"/>
        <v>No</v>
      </c>
    </row>
    <row r="349" spans="1:37">
      <c r="A349" s="7" t="s">
        <v>1015</v>
      </c>
      <c r="B349" s="7" t="s">
        <v>207</v>
      </c>
      <c r="C349" s="37" t="s">
        <v>5</v>
      </c>
      <c r="D349" s="296">
        <v>6033</v>
      </c>
      <c r="E349" s="297">
        <v>60033</v>
      </c>
      <c r="F349" s="27" t="s">
        <v>142</v>
      </c>
      <c r="G349" s="27" t="s">
        <v>137</v>
      </c>
      <c r="H349" s="35">
        <v>431388</v>
      </c>
      <c r="I349" s="35">
        <v>73</v>
      </c>
      <c r="J349" s="9" t="s">
        <v>10</v>
      </c>
      <c r="K349" s="9" t="s">
        <v>138</v>
      </c>
      <c r="L349" s="8">
        <v>3</v>
      </c>
      <c r="M349" s="8">
        <v>2494</v>
      </c>
      <c r="N349" s="9"/>
      <c r="O349" s="8">
        <v>0</v>
      </c>
      <c r="P349" s="9"/>
      <c r="Q349" s="8">
        <v>0</v>
      </c>
      <c r="R349" s="9"/>
      <c r="S349" s="8">
        <v>0</v>
      </c>
      <c r="T349" s="9"/>
      <c r="U349" s="8">
        <v>0</v>
      </c>
      <c r="V349" s="9"/>
      <c r="W349" s="33">
        <v>2494</v>
      </c>
      <c r="X349" s="9"/>
      <c r="Y349" s="30">
        <v>2</v>
      </c>
      <c r="Z349" s="9"/>
      <c r="AA349" s="30">
        <v>0</v>
      </c>
      <c r="AB349" s="9"/>
      <c r="AC349" s="30">
        <v>0</v>
      </c>
      <c r="AD349" s="9"/>
      <c r="AE349" s="30">
        <v>0</v>
      </c>
      <c r="AF349" s="9"/>
      <c r="AG349" s="19">
        <v>0</v>
      </c>
      <c r="AI349" s="32">
        <v>2</v>
      </c>
      <c r="AK349" s="7" t="str">
        <f t="shared" si="5"/>
        <v>No</v>
      </c>
    </row>
    <row r="350" spans="1:37">
      <c r="A350" s="7" t="s">
        <v>589</v>
      </c>
      <c r="B350" s="7" t="s">
        <v>499</v>
      </c>
      <c r="C350" s="37" t="s">
        <v>53</v>
      </c>
      <c r="D350" s="296">
        <v>6111</v>
      </c>
      <c r="E350" s="297">
        <v>60111</v>
      </c>
      <c r="F350" s="27" t="s">
        <v>142</v>
      </c>
      <c r="G350" s="27" t="s">
        <v>137</v>
      </c>
      <c r="H350" s="35">
        <v>741318</v>
      </c>
      <c r="I350" s="35">
        <v>73</v>
      </c>
      <c r="J350" s="9" t="s">
        <v>9</v>
      </c>
      <c r="K350" s="9" t="s">
        <v>138</v>
      </c>
      <c r="L350" s="8">
        <v>22</v>
      </c>
      <c r="M350" s="8">
        <v>0</v>
      </c>
      <c r="N350" s="9"/>
      <c r="O350" s="8">
        <v>0</v>
      </c>
      <c r="P350" s="9"/>
      <c r="Q350" s="8">
        <v>0</v>
      </c>
      <c r="R350" s="9"/>
      <c r="S350" s="8">
        <v>0</v>
      </c>
      <c r="T350" s="9"/>
      <c r="U350" s="8">
        <v>0</v>
      </c>
      <c r="V350" s="9"/>
      <c r="W350" s="33">
        <v>0</v>
      </c>
      <c r="X350" s="9"/>
      <c r="Y350" s="30">
        <v>0</v>
      </c>
      <c r="Z350" s="9"/>
      <c r="AA350" s="30">
        <v>0</v>
      </c>
      <c r="AB350" s="9"/>
      <c r="AC350" s="30">
        <v>0</v>
      </c>
      <c r="AD350" s="9"/>
      <c r="AE350" s="30">
        <v>0</v>
      </c>
      <c r="AF350" s="9"/>
      <c r="AG350" s="19">
        <v>0</v>
      </c>
      <c r="AI350" s="32">
        <v>0</v>
      </c>
      <c r="AK350" s="7" t="str">
        <f t="shared" si="5"/>
        <v>No</v>
      </c>
    </row>
    <row r="351" spans="1:37">
      <c r="A351" s="7" t="s">
        <v>1015</v>
      </c>
      <c r="B351" s="7" t="s">
        <v>207</v>
      </c>
      <c r="C351" s="37" t="s">
        <v>5</v>
      </c>
      <c r="D351" s="296">
        <v>6033</v>
      </c>
      <c r="E351" s="297">
        <v>60033</v>
      </c>
      <c r="F351" s="27" t="s">
        <v>142</v>
      </c>
      <c r="G351" s="27" t="s">
        <v>137</v>
      </c>
      <c r="H351" s="35">
        <v>431388</v>
      </c>
      <c r="I351" s="35">
        <v>73</v>
      </c>
      <c r="J351" s="9" t="s">
        <v>9</v>
      </c>
      <c r="K351" s="9" t="s">
        <v>138</v>
      </c>
      <c r="L351" s="8">
        <v>21</v>
      </c>
      <c r="M351" s="8">
        <v>0</v>
      </c>
      <c r="N351" s="9"/>
      <c r="O351" s="8">
        <v>0</v>
      </c>
      <c r="P351" s="9"/>
      <c r="Q351" s="8">
        <v>0</v>
      </c>
      <c r="R351" s="9"/>
      <c r="S351" s="8">
        <v>0</v>
      </c>
      <c r="T351" s="9"/>
      <c r="U351" s="8">
        <v>0</v>
      </c>
      <c r="V351" s="9"/>
      <c r="W351" s="33">
        <v>0</v>
      </c>
      <c r="X351" s="9"/>
      <c r="Y351" s="30">
        <v>0</v>
      </c>
      <c r="Z351" s="9"/>
      <c r="AA351" s="30">
        <v>0</v>
      </c>
      <c r="AB351" s="9"/>
      <c r="AC351" s="30">
        <v>0</v>
      </c>
      <c r="AD351" s="9"/>
      <c r="AE351" s="30">
        <v>0</v>
      </c>
      <c r="AF351" s="9"/>
      <c r="AG351" s="19">
        <v>0</v>
      </c>
      <c r="AI351" s="32">
        <v>0</v>
      </c>
      <c r="AK351" s="7" t="str">
        <f t="shared" si="5"/>
        <v>No</v>
      </c>
    </row>
    <row r="352" spans="1:37">
      <c r="A352" s="7" t="s">
        <v>589</v>
      </c>
      <c r="B352" s="7" t="s">
        <v>499</v>
      </c>
      <c r="C352" s="37" t="s">
        <v>53</v>
      </c>
      <c r="D352" s="296">
        <v>6111</v>
      </c>
      <c r="E352" s="297">
        <v>60111</v>
      </c>
      <c r="F352" s="27" t="s">
        <v>142</v>
      </c>
      <c r="G352" s="27" t="s">
        <v>137</v>
      </c>
      <c r="H352" s="35">
        <v>741318</v>
      </c>
      <c r="I352" s="35">
        <v>73</v>
      </c>
      <c r="J352" s="9" t="s">
        <v>6</v>
      </c>
      <c r="K352" s="9" t="s">
        <v>138</v>
      </c>
      <c r="L352" s="8">
        <v>2</v>
      </c>
      <c r="M352" s="8">
        <v>485</v>
      </c>
      <c r="N352" s="9"/>
      <c r="O352" s="8">
        <v>0</v>
      </c>
      <c r="P352" s="9"/>
      <c r="Q352" s="8">
        <v>0</v>
      </c>
      <c r="R352" s="9"/>
      <c r="S352" s="8">
        <v>350</v>
      </c>
      <c r="T352" s="9"/>
      <c r="U352" s="8">
        <v>0</v>
      </c>
      <c r="V352" s="9"/>
      <c r="W352" s="33">
        <v>835</v>
      </c>
      <c r="X352" s="9"/>
      <c r="Y352" s="30">
        <v>1</v>
      </c>
      <c r="Z352" s="9"/>
      <c r="AA352" s="30">
        <v>0</v>
      </c>
      <c r="AB352" s="9"/>
      <c r="AC352" s="30">
        <v>0</v>
      </c>
      <c r="AD352" s="9"/>
      <c r="AE352" s="30">
        <v>1</v>
      </c>
      <c r="AF352" s="9"/>
      <c r="AG352" s="19">
        <v>0</v>
      </c>
      <c r="AI352" s="32">
        <v>2</v>
      </c>
      <c r="AK352" s="7" t="str">
        <f t="shared" si="5"/>
        <v>No</v>
      </c>
    </row>
    <row r="353" spans="1:37">
      <c r="A353" s="7" t="s">
        <v>589</v>
      </c>
      <c r="B353" s="7" t="s">
        <v>499</v>
      </c>
      <c r="C353" s="37" t="s">
        <v>53</v>
      </c>
      <c r="D353" s="296">
        <v>6111</v>
      </c>
      <c r="E353" s="297">
        <v>60111</v>
      </c>
      <c r="F353" s="27" t="s">
        <v>142</v>
      </c>
      <c r="G353" s="27" t="s">
        <v>137</v>
      </c>
      <c r="H353" s="35">
        <v>741318</v>
      </c>
      <c r="I353" s="35">
        <v>73</v>
      </c>
      <c r="J353" s="9" t="s">
        <v>13</v>
      </c>
      <c r="K353" s="9" t="s">
        <v>138</v>
      </c>
      <c r="L353" s="8">
        <v>2</v>
      </c>
      <c r="M353" s="8">
        <v>600</v>
      </c>
      <c r="N353" s="9"/>
      <c r="O353" s="8">
        <v>0</v>
      </c>
      <c r="P353" s="9"/>
      <c r="Q353" s="8">
        <v>0</v>
      </c>
      <c r="R353" s="9"/>
      <c r="S353" s="8">
        <v>475</v>
      </c>
      <c r="T353" s="9"/>
      <c r="U353" s="8">
        <v>0</v>
      </c>
      <c r="V353" s="9"/>
      <c r="W353" s="33">
        <v>1075</v>
      </c>
      <c r="X353" s="9"/>
      <c r="Y353" s="30">
        <v>1</v>
      </c>
      <c r="Z353" s="9"/>
      <c r="AA353" s="30">
        <v>0</v>
      </c>
      <c r="AB353" s="9"/>
      <c r="AC353" s="30">
        <v>0</v>
      </c>
      <c r="AD353" s="9"/>
      <c r="AE353" s="30">
        <v>1</v>
      </c>
      <c r="AF353" s="9"/>
      <c r="AG353" s="19">
        <v>0</v>
      </c>
      <c r="AI353" s="32">
        <v>2</v>
      </c>
      <c r="AK353" s="7" t="str">
        <f t="shared" si="5"/>
        <v>No</v>
      </c>
    </row>
    <row r="354" spans="1:37">
      <c r="A354" s="7" t="s">
        <v>434</v>
      </c>
      <c r="B354" s="7" t="s">
        <v>435</v>
      </c>
      <c r="C354" s="37" t="s">
        <v>48</v>
      </c>
      <c r="D354" s="296">
        <v>2075</v>
      </c>
      <c r="E354" s="297">
        <v>20075</v>
      </c>
      <c r="F354" s="27" t="s">
        <v>142</v>
      </c>
      <c r="G354" s="27" t="s">
        <v>137</v>
      </c>
      <c r="H354" s="35">
        <v>5441567</v>
      </c>
      <c r="I354" s="35">
        <v>72</v>
      </c>
      <c r="J354" s="9" t="s">
        <v>15</v>
      </c>
      <c r="K354" s="9" t="s">
        <v>138</v>
      </c>
      <c r="L354" s="8">
        <v>72</v>
      </c>
      <c r="M354" s="8">
        <v>1414</v>
      </c>
      <c r="N354" s="9"/>
      <c r="O354" s="8">
        <v>0</v>
      </c>
      <c r="P354" s="9"/>
      <c r="Q354" s="8">
        <v>2255</v>
      </c>
      <c r="R354" s="9"/>
      <c r="S354" s="8">
        <v>1647</v>
      </c>
      <c r="T354" s="9"/>
      <c r="U354" s="8">
        <v>0</v>
      </c>
      <c r="V354" s="9"/>
      <c r="W354" s="33">
        <v>5316</v>
      </c>
      <c r="X354" s="9"/>
      <c r="Y354" s="30">
        <v>2</v>
      </c>
      <c r="Z354" s="9"/>
      <c r="AA354" s="30">
        <v>0</v>
      </c>
      <c r="AB354" s="9"/>
      <c r="AC354" s="30">
        <v>6</v>
      </c>
      <c r="AD354" s="9"/>
      <c r="AE354" s="30">
        <v>4</v>
      </c>
      <c r="AF354" s="9"/>
      <c r="AG354" s="19">
        <v>0</v>
      </c>
      <c r="AI354" s="32">
        <v>12</v>
      </c>
      <c r="AK354" s="7" t="str">
        <f t="shared" si="5"/>
        <v>No</v>
      </c>
    </row>
    <row r="355" spans="1:37">
      <c r="A355" s="7" t="s">
        <v>483</v>
      </c>
      <c r="B355" s="7" t="s">
        <v>484</v>
      </c>
      <c r="C355" s="37" t="s">
        <v>12</v>
      </c>
      <c r="D355" s="296">
        <v>9035</v>
      </c>
      <c r="E355" s="297">
        <v>90035</v>
      </c>
      <c r="F355" s="27" t="s">
        <v>142</v>
      </c>
      <c r="G355" s="27" t="s">
        <v>137</v>
      </c>
      <c r="H355" s="35">
        <v>367260</v>
      </c>
      <c r="I355" s="35">
        <v>72</v>
      </c>
      <c r="J355" s="9" t="s">
        <v>6</v>
      </c>
      <c r="K355" s="9" t="s">
        <v>138</v>
      </c>
      <c r="L355" s="8">
        <v>47</v>
      </c>
      <c r="M355" s="8">
        <v>46273</v>
      </c>
      <c r="N355" s="9"/>
      <c r="O355" s="8">
        <v>0</v>
      </c>
      <c r="P355" s="9"/>
      <c r="Q355" s="8">
        <v>20</v>
      </c>
      <c r="R355" s="9"/>
      <c r="S355" s="8">
        <v>2246</v>
      </c>
      <c r="T355" s="9"/>
      <c r="U355" s="8">
        <v>16</v>
      </c>
      <c r="V355" s="9"/>
      <c r="W355" s="33">
        <v>48555</v>
      </c>
      <c r="X355" s="9"/>
      <c r="Y355" s="30">
        <v>22</v>
      </c>
      <c r="Z355" s="9"/>
      <c r="AA355" s="30">
        <v>0</v>
      </c>
      <c r="AB355" s="9"/>
      <c r="AC355" s="30">
        <v>0</v>
      </c>
      <c r="AD355" s="9"/>
      <c r="AE355" s="30">
        <v>3</v>
      </c>
      <c r="AF355" s="9"/>
      <c r="AG355" s="19">
        <v>0</v>
      </c>
      <c r="AI355" s="32">
        <v>25</v>
      </c>
      <c r="AK355" s="7" t="str">
        <f t="shared" si="5"/>
        <v>No</v>
      </c>
    </row>
    <row r="356" spans="1:37">
      <c r="A356" s="7" t="s">
        <v>363</v>
      </c>
      <c r="B356" s="7" t="s">
        <v>157</v>
      </c>
      <c r="C356" s="37" t="s">
        <v>61</v>
      </c>
      <c r="D356" s="296">
        <v>3015</v>
      </c>
      <c r="E356" s="297">
        <v>30015</v>
      </c>
      <c r="F356" s="27" t="s">
        <v>142</v>
      </c>
      <c r="G356" s="27" t="s">
        <v>137</v>
      </c>
      <c r="H356" s="35">
        <v>381502</v>
      </c>
      <c r="I356" s="35">
        <v>72</v>
      </c>
      <c r="J356" s="9" t="s">
        <v>9</v>
      </c>
      <c r="K356" s="9" t="s">
        <v>138</v>
      </c>
      <c r="L356" s="8">
        <v>40</v>
      </c>
      <c r="M356" s="8">
        <v>19278</v>
      </c>
      <c r="N356" s="9"/>
      <c r="O356" s="8">
        <v>2434</v>
      </c>
      <c r="P356" s="9"/>
      <c r="Q356" s="8">
        <v>630</v>
      </c>
      <c r="R356" s="9"/>
      <c r="S356" s="8">
        <v>4834</v>
      </c>
      <c r="T356" s="9"/>
      <c r="U356" s="8">
        <v>0</v>
      </c>
      <c r="V356" s="9"/>
      <c r="W356" s="33">
        <v>27176</v>
      </c>
      <c r="X356" s="9"/>
      <c r="Y356" s="30">
        <v>19</v>
      </c>
      <c r="Z356" s="9"/>
      <c r="AA356" s="30">
        <v>1.75</v>
      </c>
      <c r="AB356" s="9"/>
      <c r="AC356" s="30">
        <v>0.4</v>
      </c>
      <c r="AD356" s="9"/>
      <c r="AE356" s="30">
        <v>4</v>
      </c>
      <c r="AF356" s="9"/>
      <c r="AG356" s="19">
        <v>0</v>
      </c>
      <c r="AI356" s="32">
        <v>25.15</v>
      </c>
      <c r="AK356" s="7" t="str">
        <f t="shared" si="5"/>
        <v>No</v>
      </c>
    </row>
    <row r="357" spans="1:37">
      <c r="A357" s="7" t="s">
        <v>363</v>
      </c>
      <c r="B357" s="7" t="s">
        <v>157</v>
      </c>
      <c r="C357" s="37" t="s">
        <v>61</v>
      </c>
      <c r="D357" s="296">
        <v>3015</v>
      </c>
      <c r="E357" s="297">
        <v>30015</v>
      </c>
      <c r="F357" s="27" t="s">
        <v>142</v>
      </c>
      <c r="G357" s="27" t="s">
        <v>137</v>
      </c>
      <c r="H357" s="35">
        <v>381502</v>
      </c>
      <c r="I357" s="35">
        <v>72</v>
      </c>
      <c r="J357" s="9" t="s">
        <v>6</v>
      </c>
      <c r="K357" s="9" t="s">
        <v>138</v>
      </c>
      <c r="L357" s="8">
        <v>32</v>
      </c>
      <c r="M357" s="8">
        <v>7446</v>
      </c>
      <c r="N357" s="9"/>
      <c r="O357" s="8">
        <v>1239</v>
      </c>
      <c r="P357" s="9"/>
      <c r="Q357" s="8">
        <v>541</v>
      </c>
      <c r="R357" s="9"/>
      <c r="S357" s="8">
        <v>4752</v>
      </c>
      <c r="T357" s="9"/>
      <c r="U357" s="8">
        <v>0</v>
      </c>
      <c r="V357" s="9"/>
      <c r="W357" s="33">
        <v>13978</v>
      </c>
      <c r="X357" s="9"/>
      <c r="Y357" s="30">
        <v>7</v>
      </c>
      <c r="Z357" s="9"/>
      <c r="AA357" s="30">
        <v>1.25</v>
      </c>
      <c r="AB357" s="9"/>
      <c r="AC357" s="30">
        <v>0.6</v>
      </c>
      <c r="AD357" s="9"/>
      <c r="AE357" s="30">
        <v>6</v>
      </c>
      <c r="AF357" s="9"/>
      <c r="AG357" s="19">
        <v>0</v>
      </c>
      <c r="AI357" s="32">
        <v>14.85</v>
      </c>
      <c r="AK357" s="7" t="str">
        <f t="shared" si="5"/>
        <v>No</v>
      </c>
    </row>
    <row r="358" spans="1:37">
      <c r="A358" s="7" t="s">
        <v>1016</v>
      </c>
      <c r="B358" s="7" t="s">
        <v>528</v>
      </c>
      <c r="C358" s="37" t="s">
        <v>54</v>
      </c>
      <c r="D358" s="296">
        <v>2084</v>
      </c>
      <c r="E358" s="297">
        <v>20084</v>
      </c>
      <c r="F358" s="27" t="s">
        <v>140</v>
      </c>
      <c r="G358" s="27" t="s">
        <v>137</v>
      </c>
      <c r="H358" s="35">
        <v>18351295</v>
      </c>
      <c r="I358" s="35">
        <v>71</v>
      </c>
      <c r="J358" s="9" t="s">
        <v>9</v>
      </c>
      <c r="K358" s="9" t="s">
        <v>138</v>
      </c>
      <c r="L358" s="8">
        <v>19</v>
      </c>
      <c r="M358" s="8">
        <v>2627</v>
      </c>
      <c r="N358" s="9"/>
      <c r="O358" s="8">
        <v>0</v>
      </c>
      <c r="P358" s="9"/>
      <c r="Q358" s="8">
        <v>0</v>
      </c>
      <c r="R358" s="9"/>
      <c r="S358" s="8">
        <v>6682</v>
      </c>
      <c r="T358" s="9"/>
      <c r="U358" s="8">
        <v>0</v>
      </c>
      <c r="V358" s="9"/>
      <c r="W358" s="33">
        <v>9309</v>
      </c>
      <c r="X358" s="9"/>
      <c r="Y358" s="30">
        <v>5</v>
      </c>
      <c r="Z358" s="9"/>
      <c r="AA358" s="30">
        <v>0</v>
      </c>
      <c r="AB358" s="9"/>
      <c r="AC358" s="30">
        <v>0</v>
      </c>
      <c r="AD358" s="9"/>
      <c r="AE358" s="30">
        <v>14</v>
      </c>
      <c r="AF358" s="9"/>
      <c r="AG358" s="19">
        <v>0</v>
      </c>
      <c r="AI358" s="32">
        <v>19</v>
      </c>
      <c r="AK358" s="7" t="str">
        <f t="shared" si="5"/>
        <v>No</v>
      </c>
    </row>
    <row r="359" spans="1:37">
      <c r="A359" s="7" t="s">
        <v>410</v>
      </c>
      <c r="B359" s="7" t="s">
        <v>411</v>
      </c>
      <c r="C359" s="37" t="s">
        <v>32</v>
      </c>
      <c r="D359" s="296">
        <v>5104</v>
      </c>
      <c r="E359" s="297">
        <v>50104</v>
      </c>
      <c r="F359" s="27" t="s">
        <v>142</v>
      </c>
      <c r="G359" s="27" t="s">
        <v>137</v>
      </c>
      <c r="H359" s="35">
        <v>8608208</v>
      </c>
      <c r="I359" s="35">
        <v>70</v>
      </c>
      <c r="J359" s="9" t="s">
        <v>31</v>
      </c>
      <c r="K359" s="9" t="s">
        <v>138</v>
      </c>
      <c r="L359" s="8">
        <v>70</v>
      </c>
      <c r="M359" s="8">
        <v>1090</v>
      </c>
      <c r="N359" s="9"/>
      <c r="O359" s="8">
        <v>0</v>
      </c>
      <c r="P359" s="9"/>
      <c r="Q359" s="8">
        <v>0</v>
      </c>
      <c r="R359" s="9"/>
      <c r="S359" s="8">
        <v>0</v>
      </c>
      <c r="T359" s="9"/>
      <c r="U359" s="8">
        <v>0</v>
      </c>
      <c r="V359" s="9"/>
      <c r="W359" s="33">
        <v>1090</v>
      </c>
      <c r="X359" s="9"/>
      <c r="Y359" s="30">
        <v>5</v>
      </c>
      <c r="Z359" s="9"/>
      <c r="AA359" s="30">
        <v>0</v>
      </c>
      <c r="AB359" s="9"/>
      <c r="AC359" s="30">
        <v>0</v>
      </c>
      <c r="AD359" s="9"/>
      <c r="AE359" s="30">
        <v>0</v>
      </c>
      <c r="AF359" s="9"/>
      <c r="AG359" s="19">
        <v>0</v>
      </c>
      <c r="AI359" s="32">
        <v>5</v>
      </c>
      <c r="AK359" s="7" t="str">
        <f t="shared" si="5"/>
        <v>No</v>
      </c>
    </row>
    <row r="360" spans="1:37">
      <c r="A360" s="7" t="s">
        <v>1017</v>
      </c>
      <c r="B360" s="7" t="s">
        <v>206</v>
      </c>
      <c r="C360" s="37" t="s">
        <v>60</v>
      </c>
      <c r="D360" s="296" t="s">
        <v>1018</v>
      </c>
      <c r="E360" s="297">
        <v>376</v>
      </c>
      <c r="F360" s="27" t="s">
        <v>158</v>
      </c>
      <c r="G360" s="27" t="s">
        <v>137</v>
      </c>
      <c r="H360" s="35">
        <v>1849898</v>
      </c>
      <c r="I360" s="35">
        <v>70</v>
      </c>
      <c r="J360" s="9" t="s">
        <v>6</v>
      </c>
      <c r="K360" s="9" t="s">
        <v>138</v>
      </c>
      <c r="L360" s="8">
        <v>7</v>
      </c>
      <c r="M360" s="8">
        <v>21169</v>
      </c>
      <c r="N360" s="9"/>
      <c r="O360" s="8">
        <v>0</v>
      </c>
      <c r="P360" s="9"/>
      <c r="Q360" s="8">
        <v>0</v>
      </c>
      <c r="R360" s="9"/>
      <c r="S360" s="8">
        <v>599</v>
      </c>
      <c r="T360" s="9"/>
      <c r="U360" s="8">
        <v>0</v>
      </c>
      <c r="V360" s="9"/>
      <c r="W360" s="33">
        <v>21768</v>
      </c>
      <c r="X360" s="9"/>
      <c r="Y360" s="30">
        <v>28</v>
      </c>
      <c r="Z360" s="9"/>
      <c r="AA360" s="30">
        <v>0</v>
      </c>
      <c r="AB360" s="9"/>
      <c r="AC360" s="30">
        <v>0</v>
      </c>
      <c r="AD360" s="9"/>
      <c r="AE360" s="30">
        <v>1</v>
      </c>
      <c r="AF360" s="9"/>
      <c r="AG360" s="19">
        <v>0</v>
      </c>
      <c r="AI360" s="32">
        <v>29</v>
      </c>
      <c r="AK360" s="7" t="str">
        <f t="shared" si="5"/>
        <v>No</v>
      </c>
    </row>
    <row r="361" spans="1:37">
      <c r="A361" s="7" t="s">
        <v>1019</v>
      </c>
      <c r="B361" s="7" t="s">
        <v>595</v>
      </c>
      <c r="C361" s="37" t="s">
        <v>48</v>
      </c>
      <c r="D361" s="296">
        <v>2192</v>
      </c>
      <c r="E361" s="297">
        <v>20192</v>
      </c>
      <c r="F361" s="27" t="s">
        <v>140</v>
      </c>
      <c r="G361" s="27" t="s">
        <v>137</v>
      </c>
      <c r="H361" s="35">
        <v>18351295</v>
      </c>
      <c r="I361" s="35">
        <v>70</v>
      </c>
      <c r="J361" s="9" t="s">
        <v>9</v>
      </c>
      <c r="K361" s="9" t="s">
        <v>138</v>
      </c>
      <c r="L361" s="8">
        <v>65</v>
      </c>
      <c r="M361" s="8">
        <v>4145</v>
      </c>
      <c r="N361" s="9"/>
      <c r="O361" s="8">
        <v>0</v>
      </c>
      <c r="P361" s="9"/>
      <c r="Q361" s="8">
        <v>0</v>
      </c>
      <c r="R361" s="9"/>
      <c r="S361" s="8">
        <v>918</v>
      </c>
      <c r="T361" s="9"/>
      <c r="U361" s="8">
        <v>0</v>
      </c>
      <c r="V361" s="9"/>
      <c r="W361" s="33">
        <v>5063</v>
      </c>
      <c r="X361" s="9"/>
      <c r="Y361" s="30">
        <v>4</v>
      </c>
      <c r="Z361" s="9"/>
      <c r="AA361" s="30">
        <v>0</v>
      </c>
      <c r="AB361" s="9"/>
      <c r="AC361" s="30">
        <v>0</v>
      </c>
      <c r="AD361" s="9"/>
      <c r="AE361" s="30">
        <v>1</v>
      </c>
      <c r="AF361" s="9"/>
      <c r="AG361" s="19">
        <v>0</v>
      </c>
      <c r="AI361" s="32">
        <v>5</v>
      </c>
      <c r="AK361" s="7" t="str">
        <f t="shared" si="5"/>
        <v>No</v>
      </c>
    </row>
    <row r="362" spans="1:37">
      <c r="A362" s="7" t="s">
        <v>1020</v>
      </c>
      <c r="B362" s="7" t="s">
        <v>577</v>
      </c>
      <c r="C362" s="37" t="s">
        <v>48</v>
      </c>
      <c r="D362" s="296">
        <v>2190</v>
      </c>
      <c r="E362" s="297">
        <v>20190</v>
      </c>
      <c r="F362" s="27" t="s">
        <v>149</v>
      </c>
      <c r="G362" s="27" t="s">
        <v>137</v>
      </c>
      <c r="H362" s="35">
        <v>18351295</v>
      </c>
      <c r="I362" s="35">
        <v>70</v>
      </c>
      <c r="J362" s="9" t="s">
        <v>6</v>
      </c>
      <c r="K362" s="9" t="s">
        <v>138</v>
      </c>
      <c r="L362" s="8">
        <v>58</v>
      </c>
      <c r="M362" s="8">
        <v>16640</v>
      </c>
      <c r="N362" s="9"/>
      <c r="O362" s="8">
        <v>2910</v>
      </c>
      <c r="P362" s="9"/>
      <c r="Q362" s="8">
        <v>0</v>
      </c>
      <c r="R362" s="9"/>
      <c r="S362" s="8">
        <v>1075</v>
      </c>
      <c r="T362" s="9"/>
      <c r="U362" s="8">
        <v>0</v>
      </c>
      <c r="V362" s="9"/>
      <c r="W362" s="33">
        <v>20625</v>
      </c>
      <c r="X362" s="9"/>
      <c r="Y362" s="30">
        <v>16</v>
      </c>
      <c r="Z362" s="9"/>
      <c r="AA362" s="30">
        <v>3</v>
      </c>
      <c r="AB362" s="9"/>
      <c r="AC362" s="30">
        <v>0</v>
      </c>
      <c r="AD362" s="9"/>
      <c r="AE362" s="30">
        <v>1</v>
      </c>
      <c r="AF362" s="9"/>
      <c r="AG362" s="19">
        <v>0</v>
      </c>
      <c r="AI362" s="32">
        <v>20</v>
      </c>
      <c r="AK362" s="7" t="str">
        <f t="shared" si="5"/>
        <v>No</v>
      </c>
    </row>
    <row r="363" spans="1:37">
      <c r="A363" s="7" t="s">
        <v>1019</v>
      </c>
      <c r="B363" s="7" t="s">
        <v>595</v>
      </c>
      <c r="C363" s="37" t="s">
        <v>48</v>
      </c>
      <c r="D363" s="296">
        <v>2192</v>
      </c>
      <c r="E363" s="297">
        <v>20192</v>
      </c>
      <c r="F363" s="27" t="s">
        <v>140</v>
      </c>
      <c r="G363" s="27" t="s">
        <v>137</v>
      </c>
      <c r="H363" s="35">
        <v>18351295</v>
      </c>
      <c r="I363" s="35">
        <v>70</v>
      </c>
      <c r="J363" s="9" t="s">
        <v>6</v>
      </c>
      <c r="K363" s="9" t="s">
        <v>138</v>
      </c>
      <c r="L363" s="8">
        <v>5</v>
      </c>
      <c r="M363" s="8">
        <v>511</v>
      </c>
      <c r="N363" s="9"/>
      <c r="O363" s="8">
        <v>0</v>
      </c>
      <c r="P363" s="9"/>
      <c r="Q363" s="8">
        <v>0</v>
      </c>
      <c r="R363" s="9"/>
      <c r="S363" s="8">
        <v>298</v>
      </c>
      <c r="T363" s="9"/>
      <c r="U363" s="8">
        <v>0</v>
      </c>
      <c r="V363" s="9"/>
      <c r="W363" s="33">
        <v>809</v>
      </c>
      <c r="X363" s="9"/>
      <c r="Y363" s="30">
        <v>1</v>
      </c>
      <c r="Z363" s="9"/>
      <c r="AA363" s="30">
        <v>0</v>
      </c>
      <c r="AB363" s="9"/>
      <c r="AC363" s="30">
        <v>0</v>
      </c>
      <c r="AD363" s="9"/>
      <c r="AE363" s="30">
        <v>0.25</v>
      </c>
      <c r="AF363" s="9"/>
      <c r="AG363" s="19">
        <v>0</v>
      </c>
      <c r="AI363" s="32">
        <v>1.25</v>
      </c>
      <c r="AK363" s="7" t="str">
        <f t="shared" si="5"/>
        <v>No</v>
      </c>
    </row>
    <row r="364" spans="1:37">
      <c r="A364" s="7" t="s">
        <v>1017</v>
      </c>
      <c r="B364" s="7" t="s">
        <v>206</v>
      </c>
      <c r="C364" s="37" t="s">
        <v>60</v>
      </c>
      <c r="D364" s="296" t="s">
        <v>1018</v>
      </c>
      <c r="E364" s="297">
        <v>376</v>
      </c>
      <c r="F364" s="27" t="s">
        <v>158</v>
      </c>
      <c r="G364" s="27" t="s">
        <v>137</v>
      </c>
      <c r="H364" s="35">
        <v>1849898</v>
      </c>
      <c r="I364" s="35">
        <v>70</v>
      </c>
      <c r="J364" s="9" t="s">
        <v>9</v>
      </c>
      <c r="K364" s="9" t="s">
        <v>138</v>
      </c>
      <c r="L364" s="8">
        <v>29</v>
      </c>
      <c r="M364" s="8">
        <v>46860</v>
      </c>
      <c r="N364" s="9"/>
      <c r="O364" s="8">
        <v>0</v>
      </c>
      <c r="P364" s="9"/>
      <c r="Q364" s="8">
        <v>0</v>
      </c>
      <c r="R364" s="9"/>
      <c r="S364" s="8">
        <v>5105</v>
      </c>
      <c r="T364" s="9"/>
      <c r="U364" s="8">
        <v>0</v>
      </c>
      <c r="V364" s="9"/>
      <c r="W364" s="33">
        <v>51965</v>
      </c>
      <c r="X364" s="9"/>
      <c r="Y364" s="30">
        <v>44</v>
      </c>
      <c r="Z364" s="9"/>
      <c r="AA364" s="30">
        <v>0</v>
      </c>
      <c r="AB364" s="9"/>
      <c r="AC364" s="30">
        <v>0</v>
      </c>
      <c r="AD364" s="9"/>
      <c r="AE364" s="30">
        <v>6</v>
      </c>
      <c r="AF364" s="9"/>
      <c r="AG364" s="19">
        <v>0</v>
      </c>
      <c r="AI364" s="32">
        <v>50</v>
      </c>
      <c r="AK364" s="7" t="str">
        <f t="shared" si="5"/>
        <v>No</v>
      </c>
    </row>
    <row r="365" spans="1:37">
      <c r="A365" s="7" t="s">
        <v>1021</v>
      </c>
      <c r="B365" s="7" t="s">
        <v>340</v>
      </c>
      <c r="C365" s="37" t="s">
        <v>39</v>
      </c>
      <c r="D365" s="296">
        <v>5035</v>
      </c>
      <c r="E365" s="297">
        <v>50035</v>
      </c>
      <c r="F365" s="27" t="s">
        <v>142</v>
      </c>
      <c r="G365" s="27" t="s">
        <v>137</v>
      </c>
      <c r="H365" s="35">
        <v>209703</v>
      </c>
      <c r="I365" s="35">
        <v>70</v>
      </c>
      <c r="J365" s="9" t="s">
        <v>6</v>
      </c>
      <c r="K365" s="9" t="s">
        <v>138</v>
      </c>
      <c r="L365" s="8">
        <v>29</v>
      </c>
      <c r="M365" s="8">
        <v>5063</v>
      </c>
      <c r="N365" s="9"/>
      <c r="O365" s="8">
        <v>0</v>
      </c>
      <c r="P365" s="9"/>
      <c r="Q365" s="8">
        <v>0</v>
      </c>
      <c r="R365" s="9"/>
      <c r="S365" s="8">
        <v>1107</v>
      </c>
      <c r="T365" s="9"/>
      <c r="U365" s="8">
        <v>1000</v>
      </c>
      <c r="V365" s="9"/>
      <c r="W365" s="33">
        <v>7170</v>
      </c>
      <c r="X365" s="9"/>
      <c r="Y365" s="30">
        <v>7.8</v>
      </c>
      <c r="Z365" s="9"/>
      <c r="AA365" s="30">
        <v>0</v>
      </c>
      <c r="AB365" s="9"/>
      <c r="AC365" s="30">
        <v>0</v>
      </c>
      <c r="AD365" s="9"/>
      <c r="AE365" s="30">
        <v>0.6</v>
      </c>
      <c r="AF365" s="9"/>
      <c r="AG365" s="19">
        <v>0.9</v>
      </c>
      <c r="AI365" s="32">
        <v>9.3000000000000007</v>
      </c>
      <c r="AK365" s="7" t="str">
        <f t="shared" si="5"/>
        <v>No</v>
      </c>
    </row>
    <row r="366" spans="1:37">
      <c r="A366" s="7" t="s">
        <v>1020</v>
      </c>
      <c r="B366" s="7" t="s">
        <v>577</v>
      </c>
      <c r="C366" s="37" t="s">
        <v>48</v>
      </c>
      <c r="D366" s="296">
        <v>2190</v>
      </c>
      <c r="E366" s="297">
        <v>20190</v>
      </c>
      <c r="F366" s="27" t="s">
        <v>149</v>
      </c>
      <c r="G366" s="27" t="s">
        <v>137</v>
      </c>
      <c r="H366" s="35">
        <v>18351295</v>
      </c>
      <c r="I366" s="35">
        <v>70</v>
      </c>
      <c r="J366" s="9" t="s">
        <v>14</v>
      </c>
      <c r="K366" s="9" t="s">
        <v>138</v>
      </c>
      <c r="L366" s="8">
        <v>12</v>
      </c>
      <c r="M366" s="8">
        <v>1848</v>
      </c>
      <c r="N366" s="9"/>
      <c r="O366" s="8">
        <v>0</v>
      </c>
      <c r="P366" s="9"/>
      <c r="Q366" s="8">
        <v>0</v>
      </c>
      <c r="R366" s="9"/>
      <c r="S366" s="8">
        <v>7280</v>
      </c>
      <c r="T366" s="9"/>
      <c r="U366" s="8">
        <v>0</v>
      </c>
      <c r="V366" s="9"/>
      <c r="W366" s="33">
        <v>9128</v>
      </c>
      <c r="X366" s="9"/>
      <c r="Y366" s="30">
        <v>8</v>
      </c>
      <c r="Z366" s="9"/>
      <c r="AA366" s="30">
        <v>0</v>
      </c>
      <c r="AB366" s="9"/>
      <c r="AC366" s="30">
        <v>0</v>
      </c>
      <c r="AD366" s="9"/>
      <c r="AE366" s="30">
        <v>7</v>
      </c>
      <c r="AF366" s="9"/>
      <c r="AG366" s="19">
        <v>0</v>
      </c>
      <c r="AI366" s="32">
        <v>15</v>
      </c>
      <c r="AK366" s="7" t="str">
        <f t="shared" si="5"/>
        <v>No</v>
      </c>
    </row>
    <row r="367" spans="1:37">
      <c r="A367" s="7" t="s">
        <v>71</v>
      </c>
      <c r="B367" s="7" t="s">
        <v>581</v>
      </c>
      <c r="C367" s="37" t="s">
        <v>70</v>
      </c>
      <c r="D367" s="296">
        <v>3045</v>
      </c>
      <c r="E367" s="297">
        <v>30045</v>
      </c>
      <c r="F367" s="27" t="s">
        <v>317</v>
      </c>
      <c r="G367" s="27" t="s">
        <v>137</v>
      </c>
      <c r="H367" s="35">
        <v>92359</v>
      </c>
      <c r="I367" s="35">
        <v>68</v>
      </c>
      <c r="J367" s="9" t="s">
        <v>9</v>
      </c>
      <c r="K367" s="9" t="s">
        <v>138</v>
      </c>
      <c r="L367" s="8">
        <v>68</v>
      </c>
      <c r="M367" s="8">
        <v>43220</v>
      </c>
      <c r="N367" s="9"/>
      <c r="O367" s="8">
        <v>0</v>
      </c>
      <c r="P367" s="9"/>
      <c r="Q367" s="8">
        <v>0</v>
      </c>
      <c r="R367" s="9"/>
      <c r="S367" s="8">
        <v>2342</v>
      </c>
      <c r="T367" s="9"/>
      <c r="U367" s="8">
        <v>0</v>
      </c>
      <c r="V367" s="9"/>
      <c r="W367" s="33">
        <v>45562</v>
      </c>
      <c r="X367" s="9"/>
      <c r="Y367" s="30">
        <v>34</v>
      </c>
      <c r="Z367" s="9"/>
      <c r="AA367" s="30">
        <v>0</v>
      </c>
      <c r="AB367" s="9"/>
      <c r="AC367" s="30">
        <v>0</v>
      </c>
      <c r="AD367" s="9"/>
      <c r="AE367" s="30">
        <v>10</v>
      </c>
      <c r="AF367" s="9"/>
      <c r="AG367" s="19">
        <v>0</v>
      </c>
      <c r="AI367" s="32">
        <v>44</v>
      </c>
      <c r="AK367" s="7" t="str">
        <f t="shared" si="5"/>
        <v>No</v>
      </c>
    </row>
    <row r="368" spans="1:37">
      <c r="A368" s="7" t="s">
        <v>282</v>
      </c>
      <c r="B368" s="7" t="s">
        <v>283</v>
      </c>
      <c r="C368" s="37" t="s">
        <v>40</v>
      </c>
      <c r="D368" s="296">
        <v>5025</v>
      </c>
      <c r="E368" s="297">
        <v>50025</v>
      </c>
      <c r="F368" s="27" t="s">
        <v>142</v>
      </c>
      <c r="G368" s="27" t="s">
        <v>137</v>
      </c>
      <c r="H368" s="35">
        <v>120378</v>
      </c>
      <c r="I368" s="35">
        <v>68</v>
      </c>
      <c r="J368" s="9" t="s">
        <v>6</v>
      </c>
      <c r="K368" s="9" t="s">
        <v>138</v>
      </c>
      <c r="L368" s="8">
        <v>60</v>
      </c>
      <c r="M368" s="8">
        <v>9500</v>
      </c>
      <c r="N368" s="9"/>
      <c r="O368" s="8">
        <v>0</v>
      </c>
      <c r="P368" s="9"/>
      <c r="Q368" s="8">
        <v>0</v>
      </c>
      <c r="R368" s="9"/>
      <c r="S368" s="8">
        <v>3370</v>
      </c>
      <c r="T368" s="9"/>
      <c r="U368" s="8">
        <v>0</v>
      </c>
      <c r="V368" s="9"/>
      <c r="W368" s="33">
        <v>12870</v>
      </c>
      <c r="X368" s="9"/>
      <c r="Y368" s="30">
        <v>12</v>
      </c>
      <c r="Z368" s="9"/>
      <c r="AA368" s="30">
        <v>0</v>
      </c>
      <c r="AB368" s="9"/>
      <c r="AC368" s="30">
        <v>0</v>
      </c>
      <c r="AD368" s="9"/>
      <c r="AE368" s="30">
        <v>3</v>
      </c>
      <c r="AF368" s="9"/>
      <c r="AG368" s="19">
        <v>0</v>
      </c>
      <c r="AI368" s="32">
        <v>15</v>
      </c>
      <c r="AK368" s="7" t="str">
        <f t="shared" si="5"/>
        <v>No</v>
      </c>
    </row>
    <row r="369" spans="1:37">
      <c r="A369" s="7" t="s">
        <v>1022</v>
      </c>
      <c r="B369" s="7" t="s">
        <v>550</v>
      </c>
      <c r="C369" s="37" t="s">
        <v>44</v>
      </c>
      <c r="D369" s="296">
        <v>4012</v>
      </c>
      <c r="E369" s="297">
        <v>40012</v>
      </c>
      <c r="F369" s="27" t="s">
        <v>142</v>
      </c>
      <c r="G369" s="27" t="s">
        <v>137</v>
      </c>
      <c r="H369" s="35">
        <v>391024</v>
      </c>
      <c r="I369" s="35">
        <v>68</v>
      </c>
      <c r="J369" s="9" t="s">
        <v>6</v>
      </c>
      <c r="K369" s="9" t="s">
        <v>138</v>
      </c>
      <c r="L369" s="8">
        <v>36</v>
      </c>
      <c r="M369" s="8">
        <v>2540</v>
      </c>
      <c r="N369" s="9"/>
      <c r="O369" s="8">
        <v>5166</v>
      </c>
      <c r="P369" s="9"/>
      <c r="Q369" s="8">
        <v>0</v>
      </c>
      <c r="R369" s="9"/>
      <c r="S369" s="8">
        <v>1821</v>
      </c>
      <c r="T369" s="9"/>
      <c r="U369" s="8">
        <v>0</v>
      </c>
      <c r="V369" s="9"/>
      <c r="W369" s="33">
        <v>9527</v>
      </c>
      <c r="X369" s="9"/>
      <c r="Y369" s="30">
        <v>17</v>
      </c>
      <c r="Z369" s="9"/>
      <c r="AA369" s="30">
        <v>3</v>
      </c>
      <c r="AB369" s="9"/>
      <c r="AC369" s="30">
        <v>0</v>
      </c>
      <c r="AD369" s="9"/>
      <c r="AE369" s="30">
        <v>1</v>
      </c>
      <c r="AF369" s="9"/>
      <c r="AG369" s="19">
        <v>0</v>
      </c>
      <c r="AI369" s="32">
        <v>21</v>
      </c>
      <c r="AK369" s="7" t="str">
        <f t="shared" si="5"/>
        <v>No</v>
      </c>
    </row>
    <row r="370" spans="1:37">
      <c r="A370" s="7" t="s">
        <v>1022</v>
      </c>
      <c r="B370" s="7" t="s">
        <v>550</v>
      </c>
      <c r="C370" s="37" t="s">
        <v>44</v>
      </c>
      <c r="D370" s="296">
        <v>4012</v>
      </c>
      <c r="E370" s="297">
        <v>40012</v>
      </c>
      <c r="F370" s="27" t="s">
        <v>142</v>
      </c>
      <c r="G370" s="27" t="s">
        <v>137</v>
      </c>
      <c r="H370" s="35">
        <v>391024</v>
      </c>
      <c r="I370" s="35">
        <v>68</v>
      </c>
      <c r="J370" s="9" t="s">
        <v>9</v>
      </c>
      <c r="K370" s="9" t="s">
        <v>138</v>
      </c>
      <c r="L370" s="8">
        <v>32</v>
      </c>
      <c r="M370" s="8">
        <v>29265</v>
      </c>
      <c r="N370" s="9"/>
      <c r="O370" s="8">
        <v>2200</v>
      </c>
      <c r="P370" s="9"/>
      <c r="Q370" s="8">
        <v>0</v>
      </c>
      <c r="R370" s="9"/>
      <c r="S370" s="8">
        <v>1820</v>
      </c>
      <c r="T370" s="9"/>
      <c r="U370" s="8">
        <v>0</v>
      </c>
      <c r="V370" s="9"/>
      <c r="W370" s="33">
        <v>33285</v>
      </c>
      <c r="X370" s="9"/>
      <c r="Y370" s="30">
        <v>17</v>
      </c>
      <c r="Z370" s="9"/>
      <c r="AA370" s="30">
        <v>2</v>
      </c>
      <c r="AB370" s="9"/>
      <c r="AC370" s="30">
        <v>0</v>
      </c>
      <c r="AD370" s="9"/>
      <c r="AE370" s="30">
        <v>1</v>
      </c>
      <c r="AF370" s="9"/>
      <c r="AG370" s="19">
        <v>0</v>
      </c>
      <c r="AI370" s="32">
        <v>20</v>
      </c>
      <c r="AK370" s="7" t="str">
        <f t="shared" si="5"/>
        <v>No</v>
      </c>
    </row>
    <row r="371" spans="1:37">
      <c r="A371" s="7" t="s">
        <v>1023</v>
      </c>
      <c r="B371" s="7" t="s">
        <v>934</v>
      </c>
      <c r="C371" s="37" t="s">
        <v>48</v>
      </c>
      <c r="D371" s="296">
        <v>2209</v>
      </c>
      <c r="E371" s="297">
        <v>20209</v>
      </c>
      <c r="F371" s="27" t="s">
        <v>140</v>
      </c>
      <c r="G371" s="27" t="s">
        <v>137</v>
      </c>
      <c r="H371" s="35">
        <v>18351295</v>
      </c>
      <c r="I371" s="35">
        <v>67</v>
      </c>
      <c r="J371" s="9" t="s">
        <v>9</v>
      </c>
      <c r="K371" s="9" t="s">
        <v>138</v>
      </c>
      <c r="L371" s="8">
        <v>57</v>
      </c>
      <c r="M371" s="8">
        <v>0</v>
      </c>
      <c r="N371" s="9" t="s">
        <v>102</v>
      </c>
      <c r="O371" s="8">
        <v>0</v>
      </c>
      <c r="P371" s="9"/>
      <c r="Q371" s="8">
        <v>0</v>
      </c>
      <c r="R371" s="9"/>
      <c r="S371" s="8">
        <v>0</v>
      </c>
      <c r="T371" s="9"/>
      <c r="U371" s="8">
        <v>0</v>
      </c>
      <c r="V371" s="9"/>
      <c r="W371" s="33">
        <v>0</v>
      </c>
      <c r="X371" s="9" t="s">
        <v>102</v>
      </c>
      <c r="Y371" s="30">
        <v>0</v>
      </c>
      <c r="Z371" s="9"/>
      <c r="AA371" s="30">
        <v>0</v>
      </c>
      <c r="AB371" s="9"/>
      <c r="AC371" s="30">
        <v>0</v>
      </c>
      <c r="AD371" s="9"/>
      <c r="AE371" s="30">
        <v>0</v>
      </c>
      <c r="AF371" s="9"/>
      <c r="AG371" s="19">
        <v>0</v>
      </c>
      <c r="AI371" s="32">
        <v>0</v>
      </c>
      <c r="AK371" s="7" t="str">
        <f t="shared" si="5"/>
        <v>Yes</v>
      </c>
    </row>
    <row r="372" spans="1:37">
      <c r="A372" s="7" t="s">
        <v>1024</v>
      </c>
      <c r="B372" s="7" t="s">
        <v>394</v>
      </c>
      <c r="C372" s="37" t="s">
        <v>42</v>
      </c>
      <c r="D372" s="296">
        <v>4014</v>
      </c>
      <c r="E372" s="297">
        <v>40014</v>
      </c>
      <c r="F372" s="27" t="s">
        <v>142</v>
      </c>
      <c r="G372" s="27" t="s">
        <v>137</v>
      </c>
      <c r="H372" s="35">
        <v>208948</v>
      </c>
      <c r="I372" s="35">
        <v>67</v>
      </c>
      <c r="J372" s="9" t="s">
        <v>6</v>
      </c>
      <c r="K372" s="9" t="s">
        <v>138</v>
      </c>
      <c r="L372" s="8">
        <v>17</v>
      </c>
      <c r="M372" s="8">
        <v>6949</v>
      </c>
      <c r="N372" s="9"/>
      <c r="O372" s="8">
        <v>0</v>
      </c>
      <c r="P372" s="9"/>
      <c r="Q372" s="8">
        <v>0</v>
      </c>
      <c r="R372" s="9"/>
      <c r="S372" s="8">
        <v>3387</v>
      </c>
      <c r="T372" s="9"/>
      <c r="U372" s="8">
        <v>0</v>
      </c>
      <c r="V372" s="9"/>
      <c r="W372" s="33">
        <v>10336</v>
      </c>
      <c r="X372" s="9"/>
      <c r="Y372" s="30">
        <v>2</v>
      </c>
      <c r="Z372" s="9"/>
      <c r="AA372" s="30">
        <v>0</v>
      </c>
      <c r="AB372" s="9"/>
      <c r="AC372" s="30">
        <v>0</v>
      </c>
      <c r="AD372" s="9"/>
      <c r="AE372" s="30">
        <v>2</v>
      </c>
      <c r="AF372" s="9"/>
      <c r="AG372" s="19">
        <v>0</v>
      </c>
      <c r="AI372" s="32">
        <v>4</v>
      </c>
      <c r="AK372" s="7" t="str">
        <f t="shared" si="5"/>
        <v>No</v>
      </c>
    </row>
    <row r="373" spans="1:37">
      <c r="A373" s="7" t="s">
        <v>1024</v>
      </c>
      <c r="B373" s="7" t="s">
        <v>394</v>
      </c>
      <c r="C373" s="37" t="s">
        <v>42</v>
      </c>
      <c r="D373" s="296">
        <v>4014</v>
      </c>
      <c r="E373" s="297">
        <v>40014</v>
      </c>
      <c r="F373" s="27" t="s">
        <v>142</v>
      </c>
      <c r="G373" s="27" t="s">
        <v>137</v>
      </c>
      <c r="H373" s="35">
        <v>208948</v>
      </c>
      <c r="I373" s="35">
        <v>67</v>
      </c>
      <c r="J373" s="9" t="s">
        <v>9</v>
      </c>
      <c r="K373" s="9" t="s">
        <v>138</v>
      </c>
      <c r="L373" s="8">
        <v>15</v>
      </c>
      <c r="M373" s="8">
        <v>1319</v>
      </c>
      <c r="N373" s="9"/>
      <c r="O373" s="8">
        <v>0</v>
      </c>
      <c r="P373" s="9"/>
      <c r="Q373" s="8">
        <v>0</v>
      </c>
      <c r="R373" s="9"/>
      <c r="S373" s="8">
        <v>0</v>
      </c>
      <c r="T373" s="9"/>
      <c r="U373" s="8">
        <v>0</v>
      </c>
      <c r="V373" s="9"/>
      <c r="W373" s="33">
        <v>1319</v>
      </c>
      <c r="X373" s="9"/>
      <c r="Y373" s="30">
        <v>2</v>
      </c>
      <c r="Z373" s="9"/>
      <c r="AA373" s="30">
        <v>0</v>
      </c>
      <c r="AB373" s="9"/>
      <c r="AC373" s="30">
        <v>0</v>
      </c>
      <c r="AD373" s="9"/>
      <c r="AE373" s="30">
        <v>0</v>
      </c>
      <c r="AF373" s="9"/>
      <c r="AG373" s="19">
        <v>0</v>
      </c>
      <c r="AI373" s="32">
        <v>2</v>
      </c>
      <c r="AK373" s="7" t="str">
        <f t="shared" si="5"/>
        <v>No</v>
      </c>
    </row>
    <row r="374" spans="1:37">
      <c r="A374" s="7" t="s">
        <v>1023</v>
      </c>
      <c r="B374" s="7" t="s">
        <v>934</v>
      </c>
      <c r="C374" s="37" t="s">
        <v>48</v>
      </c>
      <c r="D374" s="296">
        <v>2209</v>
      </c>
      <c r="E374" s="297">
        <v>20209</v>
      </c>
      <c r="F374" s="27" t="s">
        <v>140</v>
      </c>
      <c r="G374" s="27" t="s">
        <v>137</v>
      </c>
      <c r="H374" s="35">
        <v>18351295</v>
      </c>
      <c r="I374" s="35">
        <v>67</v>
      </c>
      <c r="J374" s="9" t="s">
        <v>6</v>
      </c>
      <c r="K374" s="9" t="s">
        <v>138</v>
      </c>
      <c r="L374" s="8">
        <v>10</v>
      </c>
      <c r="M374" s="8">
        <v>0</v>
      </c>
      <c r="N374" s="9" t="s">
        <v>102</v>
      </c>
      <c r="O374" s="8">
        <v>0</v>
      </c>
      <c r="P374" s="9"/>
      <c r="Q374" s="8">
        <v>0</v>
      </c>
      <c r="R374" s="9"/>
      <c r="S374" s="8">
        <v>0</v>
      </c>
      <c r="T374" s="9"/>
      <c r="U374" s="8">
        <v>0</v>
      </c>
      <c r="V374" s="9"/>
      <c r="W374" s="33">
        <v>0</v>
      </c>
      <c r="X374" s="9" t="s">
        <v>102</v>
      </c>
      <c r="Y374" s="30">
        <v>0</v>
      </c>
      <c r="Z374" s="9"/>
      <c r="AA374" s="30">
        <v>0</v>
      </c>
      <c r="AB374" s="9"/>
      <c r="AC374" s="30">
        <v>0</v>
      </c>
      <c r="AD374" s="9"/>
      <c r="AE374" s="30">
        <v>0</v>
      </c>
      <c r="AF374" s="9"/>
      <c r="AG374" s="19">
        <v>0</v>
      </c>
      <c r="AI374" s="32">
        <v>0</v>
      </c>
      <c r="AK374" s="7" t="str">
        <f t="shared" si="5"/>
        <v>Yes</v>
      </c>
    </row>
    <row r="375" spans="1:37">
      <c r="A375" s="7" t="s">
        <v>1025</v>
      </c>
      <c r="B375" s="7" t="s">
        <v>498</v>
      </c>
      <c r="C375" s="37" t="s">
        <v>48</v>
      </c>
      <c r="D375" s="296">
        <v>2196</v>
      </c>
      <c r="E375" s="297">
        <v>20196</v>
      </c>
      <c r="F375" s="27" t="s">
        <v>140</v>
      </c>
      <c r="G375" s="27" t="s">
        <v>137</v>
      </c>
      <c r="H375" s="35">
        <v>18351295</v>
      </c>
      <c r="I375" s="35">
        <v>66</v>
      </c>
      <c r="J375" s="9" t="s">
        <v>9</v>
      </c>
      <c r="K375" s="9" t="s">
        <v>138</v>
      </c>
      <c r="L375" s="8">
        <v>53</v>
      </c>
      <c r="M375" s="8">
        <v>0</v>
      </c>
      <c r="N375" s="9"/>
      <c r="O375" s="8">
        <v>0</v>
      </c>
      <c r="P375" s="9"/>
      <c r="Q375" s="8">
        <v>0</v>
      </c>
      <c r="R375" s="9"/>
      <c r="S375" s="8">
        <v>0</v>
      </c>
      <c r="T375" s="9"/>
      <c r="U375" s="8">
        <v>0</v>
      </c>
      <c r="V375" s="9"/>
      <c r="W375" s="33">
        <v>0</v>
      </c>
      <c r="X375" s="9"/>
      <c r="Y375" s="30">
        <v>0</v>
      </c>
      <c r="Z375" s="9"/>
      <c r="AA375" s="30">
        <v>0</v>
      </c>
      <c r="AB375" s="9"/>
      <c r="AC375" s="30">
        <v>0</v>
      </c>
      <c r="AD375" s="9"/>
      <c r="AE375" s="30">
        <v>0</v>
      </c>
      <c r="AF375" s="9"/>
      <c r="AG375" s="19">
        <v>0</v>
      </c>
      <c r="AI375" s="32">
        <v>0</v>
      </c>
      <c r="AK375" s="7" t="str">
        <f t="shared" si="5"/>
        <v>No</v>
      </c>
    </row>
    <row r="376" spans="1:37">
      <c r="A376" s="7" t="s">
        <v>1026</v>
      </c>
      <c r="B376" s="7" t="s">
        <v>547</v>
      </c>
      <c r="C376" s="37" t="s">
        <v>33</v>
      </c>
      <c r="D376" s="296">
        <v>7015</v>
      </c>
      <c r="E376" s="297">
        <v>70015</v>
      </c>
      <c r="F376" s="27" t="s">
        <v>140</v>
      </c>
      <c r="G376" s="27" t="s">
        <v>137</v>
      </c>
      <c r="H376" s="35">
        <v>472870</v>
      </c>
      <c r="I376" s="35">
        <v>66</v>
      </c>
      <c r="J376" s="9" t="s">
        <v>6</v>
      </c>
      <c r="K376" s="9" t="s">
        <v>138</v>
      </c>
      <c r="L376" s="8">
        <v>43</v>
      </c>
      <c r="M376" s="8">
        <v>2413</v>
      </c>
      <c r="N376" s="9"/>
      <c r="O376" s="8">
        <v>0</v>
      </c>
      <c r="P376" s="9"/>
      <c r="Q376" s="8">
        <v>0</v>
      </c>
      <c r="R376" s="9"/>
      <c r="S376" s="8">
        <v>0</v>
      </c>
      <c r="T376" s="9"/>
      <c r="U376" s="8">
        <v>0</v>
      </c>
      <c r="V376" s="9"/>
      <c r="W376" s="33">
        <v>2413</v>
      </c>
      <c r="X376" s="9"/>
      <c r="Y376" s="30">
        <v>2</v>
      </c>
      <c r="Z376" s="9"/>
      <c r="AA376" s="30">
        <v>0</v>
      </c>
      <c r="AB376" s="9"/>
      <c r="AC376" s="30">
        <v>0</v>
      </c>
      <c r="AD376" s="9"/>
      <c r="AE376" s="30">
        <v>0</v>
      </c>
      <c r="AF376" s="9"/>
      <c r="AG376" s="19">
        <v>0</v>
      </c>
      <c r="AI376" s="32">
        <v>2</v>
      </c>
      <c r="AK376" s="7" t="str">
        <f t="shared" si="5"/>
        <v>No</v>
      </c>
    </row>
    <row r="377" spans="1:37">
      <c r="A377" s="7" t="s">
        <v>493</v>
      </c>
      <c r="B377" s="7" t="s">
        <v>494</v>
      </c>
      <c r="C377" s="37" t="s">
        <v>57</v>
      </c>
      <c r="D377" s="296">
        <v>5011</v>
      </c>
      <c r="E377" s="297">
        <v>50011</v>
      </c>
      <c r="F377" s="27" t="s">
        <v>142</v>
      </c>
      <c r="G377" s="27" t="s">
        <v>137</v>
      </c>
      <c r="H377" s="35">
        <v>279245</v>
      </c>
      <c r="I377" s="35">
        <v>66</v>
      </c>
      <c r="J377" s="9" t="s">
        <v>6</v>
      </c>
      <c r="K377" s="9" t="s">
        <v>138</v>
      </c>
      <c r="L377" s="8">
        <v>36</v>
      </c>
      <c r="M377" s="8">
        <v>0</v>
      </c>
      <c r="N377" s="9"/>
      <c r="O377" s="8">
        <v>0</v>
      </c>
      <c r="P377" s="9"/>
      <c r="Q377" s="8">
        <v>0</v>
      </c>
      <c r="R377" s="9"/>
      <c r="S377" s="8">
        <v>0</v>
      </c>
      <c r="T377" s="9"/>
      <c r="U377" s="8">
        <v>0</v>
      </c>
      <c r="V377" s="9"/>
      <c r="W377" s="33">
        <v>0</v>
      </c>
      <c r="X377" s="9"/>
      <c r="Y377" s="30">
        <v>0</v>
      </c>
      <c r="Z377" s="9"/>
      <c r="AA377" s="30">
        <v>0</v>
      </c>
      <c r="AB377" s="9"/>
      <c r="AC377" s="30">
        <v>0</v>
      </c>
      <c r="AD377" s="9"/>
      <c r="AE377" s="30">
        <v>0</v>
      </c>
      <c r="AF377" s="9"/>
      <c r="AG377" s="19">
        <v>0</v>
      </c>
      <c r="AI377" s="32">
        <v>0</v>
      </c>
      <c r="AK377" s="7" t="str">
        <f t="shared" si="5"/>
        <v>No</v>
      </c>
    </row>
    <row r="378" spans="1:37">
      <c r="A378" s="7" t="s">
        <v>493</v>
      </c>
      <c r="B378" s="7" t="s">
        <v>494</v>
      </c>
      <c r="C378" s="37" t="s">
        <v>57</v>
      </c>
      <c r="D378" s="296">
        <v>5011</v>
      </c>
      <c r="E378" s="297">
        <v>50011</v>
      </c>
      <c r="F378" s="27" t="s">
        <v>142</v>
      </c>
      <c r="G378" s="27" t="s">
        <v>137</v>
      </c>
      <c r="H378" s="35">
        <v>279245</v>
      </c>
      <c r="I378" s="35">
        <v>66</v>
      </c>
      <c r="J378" s="9" t="s">
        <v>9</v>
      </c>
      <c r="K378" s="9" t="s">
        <v>138</v>
      </c>
      <c r="L378" s="8">
        <v>30</v>
      </c>
      <c r="M378" s="8">
        <v>0</v>
      </c>
      <c r="N378" s="9"/>
      <c r="O378" s="8">
        <v>0</v>
      </c>
      <c r="P378" s="9"/>
      <c r="Q378" s="8">
        <v>0</v>
      </c>
      <c r="R378" s="9"/>
      <c r="S378" s="8">
        <v>0</v>
      </c>
      <c r="T378" s="9"/>
      <c r="U378" s="8">
        <v>0</v>
      </c>
      <c r="V378" s="9"/>
      <c r="W378" s="33">
        <v>0</v>
      </c>
      <c r="X378" s="9"/>
      <c r="Y378" s="30">
        <v>0</v>
      </c>
      <c r="Z378" s="9"/>
      <c r="AA378" s="30">
        <v>0</v>
      </c>
      <c r="AB378" s="9"/>
      <c r="AC378" s="30">
        <v>0</v>
      </c>
      <c r="AD378" s="9"/>
      <c r="AE378" s="30">
        <v>0</v>
      </c>
      <c r="AF378" s="9"/>
      <c r="AG378" s="19">
        <v>0</v>
      </c>
      <c r="AI378" s="32">
        <v>0</v>
      </c>
      <c r="AK378" s="7" t="str">
        <f t="shared" si="5"/>
        <v>No</v>
      </c>
    </row>
    <row r="379" spans="1:37">
      <c r="A379" s="7" t="s">
        <v>1026</v>
      </c>
      <c r="B379" s="7" t="s">
        <v>547</v>
      </c>
      <c r="C379" s="37" t="s">
        <v>33</v>
      </c>
      <c r="D379" s="296">
        <v>7015</v>
      </c>
      <c r="E379" s="297">
        <v>70015</v>
      </c>
      <c r="F379" s="27" t="s">
        <v>140</v>
      </c>
      <c r="G379" s="27" t="s">
        <v>137</v>
      </c>
      <c r="H379" s="35">
        <v>472870</v>
      </c>
      <c r="I379" s="35">
        <v>66</v>
      </c>
      <c r="J379" s="9" t="s">
        <v>9</v>
      </c>
      <c r="K379" s="9" t="s">
        <v>138</v>
      </c>
      <c r="L379" s="8">
        <v>23</v>
      </c>
      <c r="M379" s="8">
        <v>1759</v>
      </c>
      <c r="N379" s="9"/>
      <c r="O379" s="8">
        <v>0</v>
      </c>
      <c r="P379" s="9"/>
      <c r="Q379" s="8">
        <v>0</v>
      </c>
      <c r="R379" s="9"/>
      <c r="S379" s="8">
        <v>0</v>
      </c>
      <c r="T379" s="9"/>
      <c r="U379" s="8">
        <v>0</v>
      </c>
      <c r="V379" s="9"/>
      <c r="W379" s="33">
        <v>1759</v>
      </c>
      <c r="X379" s="9"/>
      <c r="Y379" s="30">
        <v>4</v>
      </c>
      <c r="Z379" s="9"/>
      <c r="AA379" s="30">
        <v>0</v>
      </c>
      <c r="AB379" s="9"/>
      <c r="AC379" s="30">
        <v>0</v>
      </c>
      <c r="AD379" s="9"/>
      <c r="AE379" s="30">
        <v>0</v>
      </c>
      <c r="AF379" s="9"/>
      <c r="AG379" s="19">
        <v>0</v>
      </c>
      <c r="AI379" s="32">
        <v>4</v>
      </c>
      <c r="AK379" s="7" t="str">
        <f t="shared" si="5"/>
        <v>No</v>
      </c>
    </row>
    <row r="380" spans="1:37">
      <c r="A380" s="7" t="s">
        <v>1025</v>
      </c>
      <c r="B380" s="7" t="s">
        <v>498</v>
      </c>
      <c r="C380" s="37" t="s">
        <v>48</v>
      </c>
      <c r="D380" s="296">
        <v>2196</v>
      </c>
      <c r="E380" s="297">
        <v>20196</v>
      </c>
      <c r="F380" s="27" t="s">
        <v>140</v>
      </c>
      <c r="G380" s="27" t="s">
        <v>137</v>
      </c>
      <c r="H380" s="35">
        <v>18351295</v>
      </c>
      <c r="I380" s="35">
        <v>66</v>
      </c>
      <c r="J380" s="9" t="s">
        <v>6</v>
      </c>
      <c r="K380" s="9" t="s">
        <v>138</v>
      </c>
      <c r="L380" s="8">
        <v>13</v>
      </c>
      <c r="M380" s="8">
        <v>0</v>
      </c>
      <c r="N380" s="9"/>
      <c r="O380" s="8">
        <v>0</v>
      </c>
      <c r="P380" s="9"/>
      <c r="Q380" s="8">
        <v>0</v>
      </c>
      <c r="R380" s="9"/>
      <c r="S380" s="8">
        <v>0</v>
      </c>
      <c r="T380" s="9"/>
      <c r="U380" s="8">
        <v>0</v>
      </c>
      <c r="V380" s="9"/>
      <c r="W380" s="33">
        <v>0</v>
      </c>
      <c r="X380" s="9"/>
      <c r="Y380" s="30">
        <v>0</v>
      </c>
      <c r="Z380" s="9"/>
      <c r="AA380" s="30">
        <v>0</v>
      </c>
      <c r="AB380" s="9"/>
      <c r="AC380" s="30">
        <v>0</v>
      </c>
      <c r="AD380" s="9"/>
      <c r="AE380" s="30">
        <v>0</v>
      </c>
      <c r="AF380" s="9"/>
      <c r="AG380" s="19">
        <v>0</v>
      </c>
      <c r="AI380" s="32">
        <v>0</v>
      </c>
      <c r="AK380" s="7" t="str">
        <f t="shared" si="5"/>
        <v>No</v>
      </c>
    </row>
    <row r="381" spans="1:37">
      <c r="A381" s="7" t="s">
        <v>513</v>
      </c>
      <c r="B381" s="7" t="s">
        <v>514</v>
      </c>
      <c r="C381" s="37" t="s">
        <v>54</v>
      </c>
      <c r="D381" s="296">
        <v>2145</v>
      </c>
      <c r="E381" s="297">
        <v>20145</v>
      </c>
      <c r="F381" s="27" t="s">
        <v>158</v>
      </c>
      <c r="G381" s="27" t="s">
        <v>137</v>
      </c>
      <c r="H381" s="35">
        <v>53661</v>
      </c>
      <c r="I381" s="35">
        <v>65</v>
      </c>
      <c r="J381" s="9" t="s">
        <v>6</v>
      </c>
      <c r="K381" s="9" t="s">
        <v>138</v>
      </c>
      <c r="L381" s="8">
        <v>42</v>
      </c>
      <c r="M381" s="8">
        <v>0</v>
      </c>
      <c r="N381" s="9"/>
      <c r="O381" s="8">
        <v>0</v>
      </c>
      <c r="P381" s="9"/>
      <c r="Q381" s="8">
        <v>0</v>
      </c>
      <c r="R381" s="9"/>
      <c r="S381" s="8">
        <v>0</v>
      </c>
      <c r="T381" s="9"/>
      <c r="U381" s="8">
        <v>0</v>
      </c>
      <c r="V381" s="9"/>
      <c r="W381" s="33">
        <v>0</v>
      </c>
      <c r="X381" s="9"/>
      <c r="Y381" s="30">
        <v>0</v>
      </c>
      <c r="Z381" s="9"/>
      <c r="AA381" s="30">
        <v>0</v>
      </c>
      <c r="AB381" s="9"/>
      <c r="AC381" s="30">
        <v>0</v>
      </c>
      <c r="AD381" s="9"/>
      <c r="AE381" s="30">
        <v>0</v>
      </c>
      <c r="AF381" s="9"/>
      <c r="AG381" s="19">
        <v>0</v>
      </c>
      <c r="AI381" s="32">
        <v>0</v>
      </c>
      <c r="AK381" s="7" t="str">
        <f t="shared" si="5"/>
        <v>No</v>
      </c>
    </row>
    <row r="382" spans="1:37">
      <c r="A382" s="7" t="s">
        <v>307</v>
      </c>
      <c r="B382" s="7" t="s">
        <v>308</v>
      </c>
      <c r="C382" s="37" t="s">
        <v>22</v>
      </c>
      <c r="D382" s="296">
        <v>1050</v>
      </c>
      <c r="E382" s="297">
        <v>10050</v>
      </c>
      <c r="F382" s="27" t="s">
        <v>142</v>
      </c>
      <c r="G382" s="27" t="s">
        <v>137</v>
      </c>
      <c r="H382" s="35">
        <v>923311</v>
      </c>
      <c r="I382" s="35">
        <v>64</v>
      </c>
      <c r="J382" s="9" t="s">
        <v>6</v>
      </c>
      <c r="K382" s="9" t="s">
        <v>138</v>
      </c>
      <c r="L382" s="8">
        <v>42</v>
      </c>
      <c r="M382" s="8">
        <v>15552</v>
      </c>
      <c r="N382" s="9"/>
      <c r="O382" s="8">
        <v>4209</v>
      </c>
      <c r="P382" s="9"/>
      <c r="Q382" s="8">
        <v>0</v>
      </c>
      <c r="R382" s="9"/>
      <c r="S382" s="8">
        <v>3879</v>
      </c>
      <c r="T382" s="9"/>
      <c r="U382" s="8">
        <v>0</v>
      </c>
      <c r="V382" s="9"/>
      <c r="W382" s="33">
        <v>23640</v>
      </c>
      <c r="X382" s="9"/>
      <c r="Y382" s="30">
        <v>11</v>
      </c>
      <c r="Z382" s="9"/>
      <c r="AA382" s="30">
        <v>5</v>
      </c>
      <c r="AB382" s="9"/>
      <c r="AC382" s="30">
        <v>0</v>
      </c>
      <c r="AD382" s="9"/>
      <c r="AE382" s="30">
        <v>4</v>
      </c>
      <c r="AF382" s="9"/>
      <c r="AG382" s="19">
        <v>0</v>
      </c>
      <c r="AI382" s="32">
        <v>20</v>
      </c>
      <c r="AK382" s="7" t="str">
        <f t="shared" si="5"/>
        <v>No</v>
      </c>
    </row>
    <row r="383" spans="1:37">
      <c r="A383" s="7" t="s">
        <v>1027</v>
      </c>
      <c r="B383" s="7" t="s">
        <v>1028</v>
      </c>
      <c r="C383" s="37" t="s">
        <v>26</v>
      </c>
      <c r="D383" s="296">
        <v>4038</v>
      </c>
      <c r="E383" s="297">
        <v>40038</v>
      </c>
      <c r="F383" s="27" t="s">
        <v>140</v>
      </c>
      <c r="G383" s="27" t="s">
        <v>137</v>
      </c>
      <c r="H383" s="35">
        <v>340067</v>
      </c>
      <c r="I383" s="35">
        <v>64</v>
      </c>
      <c r="J383" s="9" t="s">
        <v>6</v>
      </c>
      <c r="K383" s="9" t="s">
        <v>138</v>
      </c>
      <c r="L383" s="8">
        <v>36</v>
      </c>
      <c r="M383" s="8">
        <v>1465</v>
      </c>
      <c r="N383" s="9"/>
      <c r="O383" s="8">
        <v>0</v>
      </c>
      <c r="P383" s="9"/>
      <c r="Q383" s="8">
        <v>0</v>
      </c>
      <c r="R383" s="9"/>
      <c r="S383" s="8">
        <v>0</v>
      </c>
      <c r="T383" s="9"/>
      <c r="U383" s="8">
        <v>0</v>
      </c>
      <c r="V383" s="9"/>
      <c r="W383" s="33">
        <v>1465</v>
      </c>
      <c r="X383" s="9"/>
      <c r="Y383" s="30">
        <v>1</v>
      </c>
      <c r="Z383" s="9"/>
      <c r="AA383" s="30">
        <v>0</v>
      </c>
      <c r="AB383" s="9"/>
      <c r="AC383" s="30">
        <v>0</v>
      </c>
      <c r="AD383" s="9"/>
      <c r="AE383" s="30">
        <v>0</v>
      </c>
      <c r="AF383" s="9"/>
      <c r="AG383" s="19">
        <v>0</v>
      </c>
      <c r="AI383" s="32">
        <v>1</v>
      </c>
      <c r="AK383" s="7" t="str">
        <f t="shared" si="5"/>
        <v>No</v>
      </c>
    </row>
    <row r="384" spans="1:37">
      <c r="A384" s="7" t="s">
        <v>1029</v>
      </c>
      <c r="B384" s="7" t="s">
        <v>350</v>
      </c>
      <c r="C384" s="37" t="s">
        <v>26</v>
      </c>
      <c r="D384" s="296">
        <v>4031</v>
      </c>
      <c r="E384" s="297">
        <v>40031</v>
      </c>
      <c r="F384" s="27" t="s">
        <v>142</v>
      </c>
      <c r="G384" s="27" t="s">
        <v>137</v>
      </c>
      <c r="H384" s="35">
        <v>262596</v>
      </c>
      <c r="I384" s="35">
        <v>64</v>
      </c>
      <c r="J384" s="9" t="s">
        <v>6</v>
      </c>
      <c r="K384" s="9" t="s">
        <v>138</v>
      </c>
      <c r="L384" s="8">
        <v>32</v>
      </c>
      <c r="M384" s="8">
        <v>0</v>
      </c>
      <c r="N384" s="9"/>
      <c r="O384" s="8">
        <v>1164</v>
      </c>
      <c r="P384" s="9"/>
      <c r="Q384" s="8">
        <v>0</v>
      </c>
      <c r="R384" s="9"/>
      <c r="S384" s="8">
        <v>312</v>
      </c>
      <c r="T384" s="9"/>
      <c r="U384" s="8">
        <v>0</v>
      </c>
      <c r="V384" s="9"/>
      <c r="W384" s="33">
        <v>1476</v>
      </c>
      <c r="X384" s="9"/>
      <c r="Y384" s="30">
        <v>0</v>
      </c>
      <c r="Z384" s="9"/>
      <c r="AA384" s="30">
        <v>1</v>
      </c>
      <c r="AB384" s="9"/>
      <c r="AC384" s="30">
        <v>0</v>
      </c>
      <c r="AD384" s="9"/>
      <c r="AE384" s="30">
        <v>1</v>
      </c>
      <c r="AF384" s="9"/>
      <c r="AG384" s="19">
        <v>0</v>
      </c>
      <c r="AI384" s="32">
        <v>2</v>
      </c>
      <c r="AK384" s="7" t="str">
        <f t="shared" si="5"/>
        <v>No</v>
      </c>
    </row>
    <row r="385" spans="1:37">
      <c r="A385" s="7" t="s">
        <v>1029</v>
      </c>
      <c r="B385" s="7" t="s">
        <v>350</v>
      </c>
      <c r="C385" s="37" t="s">
        <v>26</v>
      </c>
      <c r="D385" s="296">
        <v>4031</v>
      </c>
      <c r="E385" s="297">
        <v>40031</v>
      </c>
      <c r="F385" s="27" t="s">
        <v>142</v>
      </c>
      <c r="G385" s="27" t="s">
        <v>137</v>
      </c>
      <c r="H385" s="35">
        <v>262596</v>
      </c>
      <c r="I385" s="35">
        <v>64</v>
      </c>
      <c r="J385" s="9" t="s">
        <v>9</v>
      </c>
      <c r="K385" s="9" t="s">
        <v>138</v>
      </c>
      <c r="L385" s="8">
        <v>32</v>
      </c>
      <c r="M385" s="8">
        <v>0</v>
      </c>
      <c r="N385" s="9"/>
      <c r="O385" s="8">
        <v>2718</v>
      </c>
      <c r="P385" s="9"/>
      <c r="Q385" s="8">
        <v>344</v>
      </c>
      <c r="R385" s="9"/>
      <c r="S385" s="8">
        <v>0</v>
      </c>
      <c r="T385" s="9"/>
      <c r="U385" s="8">
        <v>0</v>
      </c>
      <c r="V385" s="9"/>
      <c r="W385" s="33">
        <v>3062</v>
      </c>
      <c r="X385" s="9"/>
      <c r="Y385" s="30">
        <v>0</v>
      </c>
      <c r="Z385" s="9"/>
      <c r="AA385" s="30">
        <v>3</v>
      </c>
      <c r="AB385" s="9"/>
      <c r="AC385" s="30">
        <v>1</v>
      </c>
      <c r="AD385" s="9"/>
      <c r="AE385" s="30">
        <v>0</v>
      </c>
      <c r="AF385" s="9"/>
      <c r="AG385" s="19">
        <v>0</v>
      </c>
      <c r="AI385" s="32">
        <v>4</v>
      </c>
      <c r="AK385" s="7" t="str">
        <f t="shared" si="5"/>
        <v>No</v>
      </c>
    </row>
    <row r="386" spans="1:37">
      <c r="A386" s="7" t="s">
        <v>449</v>
      </c>
      <c r="B386" s="7" t="s">
        <v>450</v>
      </c>
      <c r="C386" s="37" t="s">
        <v>30</v>
      </c>
      <c r="D386" s="296">
        <v>5057</v>
      </c>
      <c r="E386" s="297">
        <v>50057</v>
      </c>
      <c r="F386" s="27" t="s">
        <v>142</v>
      </c>
      <c r="G386" s="27" t="s">
        <v>137</v>
      </c>
      <c r="H386" s="35">
        <v>280051</v>
      </c>
      <c r="I386" s="35">
        <v>62</v>
      </c>
      <c r="J386" s="9" t="s">
        <v>9</v>
      </c>
      <c r="K386" s="9" t="s">
        <v>138</v>
      </c>
      <c r="L386" s="8">
        <v>9</v>
      </c>
      <c r="M386" s="8">
        <v>11576</v>
      </c>
      <c r="N386" s="9"/>
      <c r="O386" s="8">
        <v>0</v>
      </c>
      <c r="P386" s="9"/>
      <c r="Q386" s="8">
        <v>0</v>
      </c>
      <c r="R386" s="9"/>
      <c r="S386" s="8">
        <v>0</v>
      </c>
      <c r="T386" s="9"/>
      <c r="U386" s="8">
        <v>0</v>
      </c>
      <c r="V386" s="9"/>
      <c r="W386" s="33">
        <v>11576</v>
      </c>
      <c r="X386" s="9"/>
      <c r="Y386" s="30">
        <v>9</v>
      </c>
      <c r="Z386" s="9"/>
      <c r="AA386" s="30">
        <v>0</v>
      </c>
      <c r="AB386" s="9"/>
      <c r="AC386" s="30">
        <v>0</v>
      </c>
      <c r="AD386" s="9"/>
      <c r="AE386" s="30">
        <v>0</v>
      </c>
      <c r="AF386" s="9"/>
      <c r="AG386" s="19">
        <v>0</v>
      </c>
      <c r="AI386" s="32">
        <v>9</v>
      </c>
      <c r="AK386" s="7" t="str">
        <f t="shared" ref="AK386:AK449" si="6">IF(AJ386&amp;AH386&amp;AF386&amp;AD386&amp;AB386&amp;Z386&amp;X386&amp;V386&amp;T386&amp;R386&amp;P386&amp;N386&lt;&gt;"","Yes","No")</f>
        <v>No</v>
      </c>
    </row>
    <row r="387" spans="1:37">
      <c r="A387" s="7" t="s">
        <v>449</v>
      </c>
      <c r="B387" s="7" t="s">
        <v>450</v>
      </c>
      <c r="C387" s="37" t="s">
        <v>30</v>
      </c>
      <c r="D387" s="296">
        <v>5057</v>
      </c>
      <c r="E387" s="297">
        <v>50057</v>
      </c>
      <c r="F387" s="27" t="s">
        <v>142</v>
      </c>
      <c r="G387" s="27" t="s">
        <v>137</v>
      </c>
      <c r="H387" s="35">
        <v>280051</v>
      </c>
      <c r="I387" s="35">
        <v>62</v>
      </c>
      <c r="J387" s="9" t="s">
        <v>6</v>
      </c>
      <c r="K387" s="9" t="s">
        <v>138</v>
      </c>
      <c r="L387" s="8">
        <v>46</v>
      </c>
      <c r="M387" s="8">
        <v>7654</v>
      </c>
      <c r="N387" s="9"/>
      <c r="O387" s="8">
        <v>6581</v>
      </c>
      <c r="P387" s="9"/>
      <c r="Q387" s="8">
        <v>0</v>
      </c>
      <c r="R387" s="9"/>
      <c r="S387" s="8">
        <v>1950</v>
      </c>
      <c r="T387" s="9"/>
      <c r="U387" s="8">
        <v>0</v>
      </c>
      <c r="V387" s="9"/>
      <c r="W387" s="33">
        <v>16185</v>
      </c>
      <c r="X387" s="9"/>
      <c r="Y387" s="30">
        <v>8</v>
      </c>
      <c r="Z387" s="9"/>
      <c r="AA387" s="30">
        <v>4</v>
      </c>
      <c r="AB387" s="9"/>
      <c r="AC387" s="30">
        <v>0</v>
      </c>
      <c r="AD387" s="9"/>
      <c r="AE387" s="30">
        <v>10</v>
      </c>
      <c r="AF387" s="9"/>
      <c r="AG387" s="19">
        <v>0</v>
      </c>
      <c r="AI387" s="32">
        <v>22</v>
      </c>
      <c r="AK387" s="7" t="str">
        <f t="shared" si="6"/>
        <v>No</v>
      </c>
    </row>
    <row r="388" spans="1:37">
      <c r="A388" s="7" t="s">
        <v>1030</v>
      </c>
      <c r="B388" s="7" t="s">
        <v>171</v>
      </c>
      <c r="C388" s="37" t="s">
        <v>28</v>
      </c>
      <c r="D388" s="296">
        <v>4180</v>
      </c>
      <c r="E388" s="297">
        <v>40180</v>
      </c>
      <c r="F388" s="27" t="s">
        <v>96</v>
      </c>
      <c r="G388" s="27" t="s">
        <v>137</v>
      </c>
      <c r="H388" s="35">
        <v>128754</v>
      </c>
      <c r="I388" s="35">
        <v>61</v>
      </c>
      <c r="J388" s="9" t="s">
        <v>9</v>
      </c>
      <c r="K388" s="9" t="s">
        <v>138</v>
      </c>
      <c r="L388" s="8">
        <v>6</v>
      </c>
      <c r="M388" s="8">
        <v>14400</v>
      </c>
      <c r="N388" s="9"/>
      <c r="O388" s="8">
        <v>0</v>
      </c>
      <c r="P388" s="9"/>
      <c r="Q388" s="8">
        <v>0</v>
      </c>
      <c r="R388" s="9"/>
      <c r="S388" s="8">
        <v>0</v>
      </c>
      <c r="T388" s="9"/>
      <c r="U388" s="8">
        <v>0</v>
      </c>
      <c r="V388" s="9"/>
      <c r="W388" s="33">
        <v>14400</v>
      </c>
      <c r="X388" s="9"/>
      <c r="Y388" s="30">
        <v>27.58</v>
      </c>
      <c r="Z388" s="9"/>
      <c r="AA388" s="30">
        <v>0</v>
      </c>
      <c r="AB388" s="9"/>
      <c r="AC388" s="30">
        <v>0</v>
      </c>
      <c r="AD388" s="9"/>
      <c r="AE388" s="30">
        <v>0</v>
      </c>
      <c r="AF388" s="9"/>
      <c r="AG388" s="19">
        <v>0</v>
      </c>
      <c r="AI388" s="32">
        <v>27.58</v>
      </c>
      <c r="AK388" s="7" t="str">
        <f t="shared" si="6"/>
        <v>No</v>
      </c>
    </row>
    <row r="389" spans="1:37">
      <c r="A389" s="7" t="s">
        <v>309</v>
      </c>
      <c r="B389" s="7" t="s">
        <v>241</v>
      </c>
      <c r="C389" s="37" t="s">
        <v>32</v>
      </c>
      <c r="D389" s="296">
        <v>5051</v>
      </c>
      <c r="E389" s="297">
        <v>50051</v>
      </c>
      <c r="F389" s="27" t="s">
        <v>142</v>
      </c>
      <c r="G389" s="27" t="s">
        <v>137</v>
      </c>
      <c r="H389" s="35">
        <v>147725</v>
      </c>
      <c r="I389" s="35">
        <v>61</v>
      </c>
      <c r="J389" s="9" t="s">
        <v>6</v>
      </c>
      <c r="K389" s="9" t="s">
        <v>138</v>
      </c>
      <c r="L389" s="8">
        <v>56</v>
      </c>
      <c r="M389" s="8">
        <v>12294</v>
      </c>
      <c r="N389" s="9"/>
      <c r="O389" s="8">
        <v>0</v>
      </c>
      <c r="P389" s="9"/>
      <c r="Q389" s="8">
        <v>0</v>
      </c>
      <c r="R389" s="9"/>
      <c r="S389" s="8">
        <v>3291</v>
      </c>
      <c r="T389" s="9"/>
      <c r="U389" s="8">
        <v>0</v>
      </c>
      <c r="V389" s="9"/>
      <c r="W389" s="33">
        <v>15585</v>
      </c>
      <c r="X389" s="9"/>
      <c r="Y389" s="30">
        <v>17</v>
      </c>
      <c r="Z389" s="9"/>
      <c r="AA389" s="30">
        <v>0</v>
      </c>
      <c r="AB389" s="9"/>
      <c r="AC389" s="30">
        <v>0</v>
      </c>
      <c r="AD389" s="9"/>
      <c r="AE389" s="30">
        <v>2</v>
      </c>
      <c r="AF389" s="9"/>
      <c r="AG389" s="19">
        <v>0</v>
      </c>
      <c r="AI389" s="32">
        <v>19</v>
      </c>
      <c r="AK389" s="7" t="str">
        <f t="shared" si="6"/>
        <v>No</v>
      </c>
    </row>
    <row r="390" spans="1:37">
      <c r="A390" s="7" t="s">
        <v>1030</v>
      </c>
      <c r="B390" s="7" t="s">
        <v>171</v>
      </c>
      <c r="C390" s="37" t="s">
        <v>28</v>
      </c>
      <c r="D390" s="296">
        <v>4180</v>
      </c>
      <c r="E390" s="297">
        <v>40180</v>
      </c>
      <c r="F390" s="27" t="s">
        <v>96</v>
      </c>
      <c r="G390" s="27" t="s">
        <v>137</v>
      </c>
      <c r="H390" s="35">
        <v>128754</v>
      </c>
      <c r="I390" s="35">
        <v>61</v>
      </c>
      <c r="J390" s="9" t="s">
        <v>6</v>
      </c>
      <c r="K390" s="9" t="s">
        <v>138</v>
      </c>
      <c r="L390" s="8">
        <v>55</v>
      </c>
      <c r="M390" s="8">
        <v>121051</v>
      </c>
      <c r="N390" s="9"/>
      <c r="O390" s="8">
        <v>499</v>
      </c>
      <c r="P390" s="9"/>
      <c r="Q390" s="8">
        <v>0</v>
      </c>
      <c r="R390" s="9"/>
      <c r="S390" s="8">
        <v>0</v>
      </c>
      <c r="T390" s="9"/>
      <c r="U390" s="8">
        <v>0</v>
      </c>
      <c r="V390" s="9"/>
      <c r="W390" s="33">
        <v>121550</v>
      </c>
      <c r="X390" s="9"/>
      <c r="Y390" s="30">
        <v>137.41999999999999</v>
      </c>
      <c r="Z390" s="9"/>
      <c r="AA390" s="30">
        <v>2</v>
      </c>
      <c r="AB390" s="9"/>
      <c r="AC390" s="30">
        <v>0</v>
      </c>
      <c r="AD390" s="9"/>
      <c r="AE390" s="30">
        <v>0</v>
      </c>
      <c r="AF390" s="9"/>
      <c r="AG390" s="19">
        <v>0</v>
      </c>
      <c r="AI390" s="32">
        <v>139.41999999999999</v>
      </c>
      <c r="AK390" s="7" t="str">
        <f t="shared" si="6"/>
        <v>No</v>
      </c>
    </row>
    <row r="391" spans="1:37">
      <c r="A391" s="7" t="s">
        <v>309</v>
      </c>
      <c r="B391" s="7" t="s">
        <v>241</v>
      </c>
      <c r="C391" s="37" t="s">
        <v>32</v>
      </c>
      <c r="D391" s="296">
        <v>5051</v>
      </c>
      <c r="E391" s="297">
        <v>50051</v>
      </c>
      <c r="F391" s="27" t="s">
        <v>142</v>
      </c>
      <c r="G391" s="27" t="s">
        <v>137</v>
      </c>
      <c r="H391" s="35">
        <v>147725</v>
      </c>
      <c r="I391" s="35">
        <v>61</v>
      </c>
      <c r="J391" s="9" t="s">
        <v>9</v>
      </c>
      <c r="K391" s="9" t="s">
        <v>138</v>
      </c>
      <c r="L391" s="8">
        <v>5</v>
      </c>
      <c r="M391" s="8">
        <v>0</v>
      </c>
      <c r="N391" s="9"/>
      <c r="O391" s="8">
        <v>0</v>
      </c>
      <c r="P391" s="9"/>
      <c r="Q391" s="8">
        <v>0</v>
      </c>
      <c r="R391" s="9"/>
      <c r="S391" s="8">
        <v>0</v>
      </c>
      <c r="T391" s="9"/>
      <c r="U391" s="8">
        <v>0</v>
      </c>
      <c r="V391" s="9"/>
      <c r="W391" s="33">
        <v>0</v>
      </c>
      <c r="X391" s="9"/>
      <c r="Y391" s="30">
        <v>0</v>
      </c>
      <c r="Z391" s="9"/>
      <c r="AA391" s="30">
        <v>0</v>
      </c>
      <c r="AB391" s="9"/>
      <c r="AC391" s="30">
        <v>0</v>
      </c>
      <c r="AD391" s="9"/>
      <c r="AE391" s="30">
        <v>0</v>
      </c>
      <c r="AF391" s="9"/>
      <c r="AG391" s="19">
        <v>0</v>
      </c>
      <c r="AI391" s="32">
        <v>0</v>
      </c>
      <c r="AK391" s="7" t="str">
        <f t="shared" si="6"/>
        <v>No</v>
      </c>
    </row>
    <row r="392" spans="1:37">
      <c r="A392" s="7" t="s">
        <v>593</v>
      </c>
      <c r="B392" s="7" t="s">
        <v>594</v>
      </c>
      <c r="C392" s="37" t="s">
        <v>34</v>
      </c>
      <c r="D392" s="296">
        <v>4191</v>
      </c>
      <c r="E392" s="297">
        <v>40191</v>
      </c>
      <c r="F392" s="27" t="s">
        <v>142</v>
      </c>
      <c r="G392" s="27" t="s">
        <v>137</v>
      </c>
      <c r="H392" s="35">
        <v>73467</v>
      </c>
      <c r="I392" s="35">
        <v>61</v>
      </c>
      <c r="J392" s="9" t="s">
        <v>6</v>
      </c>
      <c r="K392" s="9" t="s">
        <v>138</v>
      </c>
      <c r="L392" s="8">
        <v>5</v>
      </c>
      <c r="M392" s="8">
        <v>0</v>
      </c>
      <c r="N392" s="9"/>
      <c r="O392" s="8">
        <v>0</v>
      </c>
      <c r="P392" s="9"/>
      <c r="Q392" s="8">
        <v>0</v>
      </c>
      <c r="R392" s="9"/>
      <c r="S392" s="8">
        <v>0</v>
      </c>
      <c r="T392" s="9"/>
      <c r="U392" s="8">
        <v>0</v>
      </c>
      <c r="V392" s="9"/>
      <c r="W392" s="33">
        <v>0</v>
      </c>
      <c r="X392" s="9"/>
      <c r="Y392" s="30">
        <v>0</v>
      </c>
      <c r="Z392" s="9"/>
      <c r="AA392" s="30">
        <v>0</v>
      </c>
      <c r="AB392" s="9"/>
      <c r="AC392" s="30">
        <v>0</v>
      </c>
      <c r="AD392" s="9"/>
      <c r="AE392" s="30">
        <v>0</v>
      </c>
      <c r="AF392" s="9"/>
      <c r="AG392" s="19">
        <v>0</v>
      </c>
      <c r="AI392" s="32">
        <v>0</v>
      </c>
      <c r="AK392" s="7" t="str">
        <f t="shared" si="6"/>
        <v>No</v>
      </c>
    </row>
    <row r="393" spans="1:37">
      <c r="A393" s="7" t="s">
        <v>593</v>
      </c>
      <c r="B393" s="7" t="s">
        <v>594</v>
      </c>
      <c r="C393" s="37" t="s">
        <v>34</v>
      </c>
      <c r="D393" s="296">
        <v>4191</v>
      </c>
      <c r="E393" s="297">
        <v>40191</v>
      </c>
      <c r="F393" s="27" t="s">
        <v>142</v>
      </c>
      <c r="G393" s="27" t="s">
        <v>137</v>
      </c>
      <c r="H393" s="35">
        <v>73467</v>
      </c>
      <c r="I393" s="35">
        <v>61</v>
      </c>
      <c r="J393" s="9" t="s">
        <v>9</v>
      </c>
      <c r="K393" s="9" t="s">
        <v>138</v>
      </c>
      <c r="L393" s="8">
        <v>43</v>
      </c>
      <c r="M393" s="8">
        <v>7702</v>
      </c>
      <c r="N393" s="9"/>
      <c r="O393" s="8">
        <v>0</v>
      </c>
      <c r="P393" s="9"/>
      <c r="Q393" s="8">
        <v>0</v>
      </c>
      <c r="R393" s="9"/>
      <c r="S393" s="8">
        <v>0</v>
      </c>
      <c r="T393" s="9"/>
      <c r="U393" s="8">
        <v>0</v>
      </c>
      <c r="V393" s="9"/>
      <c r="W393" s="33">
        <v>7702</v>
      </c>
      <c r="X393" s="9"/>
      <c r="Y393" s="30">
        <v>7</v>
      </c>
      <c r="Z393" s="9"/>
      <c r="AA393" s="30">
        <v>0</v>
      </c>
      <c r="AB393" s="9"/>
      <c r="AC393" s="30">
        <v>0</v>
      </c>
      <c r="AD393" s="9"/>
      <c r="AE393" s="30">
        <v>0</v>
      </c>
      <c r="AF393" s="9"/>
      <c r="AG393" s="19">
        <v>0</v>
      </c>
      <c r="AI393" s="32">
        <v>7</v>
      </c>
      <c r="AK393" s="7" t="str">
        <f t="shared" si="6"/>
        <v>No</v>
      </c>
    </row>
    <row r="394" spans="1:37">
      <c r="A394" s="7" t="s">
        <v>593</v>
      </c>
      <c r="B394" s="7" t="s">
        <v>594</v>
      </c>
      <c r="C394" s="37" t="s">
        <v>34</v>
      </c>
      <c r="D394" s="296">
        <v>4191</v>
      </c>
      <c r="E394" s="297">
        <v>40191</v>
      </c>
      <c r="F394" s="27" t="s">
        <v>142</v>
      </c>
      <c r="G394" s="27" t="s">
        <v>137</v>
      </c>
      <c r="H394" s="35">
        <v>73467</v>
      </c>
      <c r="I394" s="35">
        <v>61</v>
      </c>
      <c r="J394" s="9" t="s">
        <v>7</v>
      </c>
      <c r="K394" s="9" t="s">
        <v>138</v>
      </c>
      <c r="L394" s="8">
        <v>13</v>
      </c>
      <c r="M394" s="8">
        <v>0</v>
      </c>
      <c r="N394" s="9"/>
      <c r="O394" s="8">
        <v>0</v>
      </c>
      <c r="P394" s="9"/>
      <c r="Q394" s="8">
        <v>0</v>
      </c>
      <c r="R394" s="9"/>
      <c r="S394" s="8">
        <v>0</v>
      </c>
      <c r="T394" s="9"/>
      <c r="U394" s="8">
        <v>0</v>
      </c>
      <c r="V394" s="9"/>
      <c r="W394" s="33">
        <v>0</v>
      </c>
      <c r="X394" s="9"/>
      <c r="Y394" s="30">
        <v>0</v>
      </c>
      <c r="Z394" s="9"/>
      <c r="AA394" s="30">
        <v>0</v>
      </c>
      <c r="AB394" s="9"/>
      <c r="AC394" s="30">
        <v>0</v>
      </c>
      <c r="AD394" s="9"/>
      <c r="AE394" s="30">
        <v>0</v>
      </c>
      <c r="AF394" s="9"/>
      <c r="AG394" s="19">
        <v>0</v>
      </c>
      <c r="AI394" s="32">
        <v>0</v>
      </c>
      <c r="AK394" s="7" t="str">
        <f t="shared" si="6"/>
        <v>No</v>
      </c>
    </row>
    <row r="395" spans="1:37">
      <c r="A395" s="7" t="s">
        <v>1031</v>
      </c>
      <c r="B395" s="7" t="s">
        <v>228</v>
      </c>
      <c r="C395" s="37" t="s">
        <v>30</v>
      </c>
      <c r="D395" s="296">
        <v>5059</v>
      </c>
      <c r="E395" s="297">
        <v>50059</v>
      </c>
      <c r="F395" s="27" t="s">
        <v>142</v>
      </c>
      <c r="G395" s="27" t="s">
        <v>137</v>
      </c>
      <c r="H395" s="35">
        <v>161316</v>
      </c>
      <c r="I395" s="35">
        <v>60</v>
      </c>
      <c r="J395" s="9" t="s">
        <v>6</v>
      </c>
      <c r="K395" s="9" t="s">
        <v>138</v>
      </c>
      <c r="L395" s="8">
        <v>48</v>
      </c>
      <c r="M395" s="8">
        <v>54204</v>
      </c>
      <c r="N395" s="9"/>
      <c r="O395" s="8">
        <v>0</v>
      </c>
      <c r="P395" s="9"/>
      <c r="Q395" s="8">
        <v>0</v>
      </c>
      <c r="R395" s="9"/>
      <c r="S395" s="8">
        <v>484</v>
      </c>
      <c r="T395" s="9"/>
      <c r="U395" s="8">
        <v>0</v>
      </c>
      <c r="V395" s="9"/>
      <c r="W395" s="33">
        <v>54688</v>
      </c>
      <c r="X395" s="9"/>
      <c r="Y395" s="30">
        <v>31</v>
      </c>
      <c r="Z395" s="9"/>
      <c r="AA395" s="30">
        <v>0</v>
      </c>
      <c r="AB395" s="9"/>
      <c r="AC395" s="30">
        <v>0</v>
      </c>
      <c r="AD395" s="9"/>
      <c r="AE395" s="30">
        <v>2</v>
      </c>
      <c r="AF395" s="9"/>
      <c r="AG395" s="19">
        <v>0</v>
      </c>
      <c r="AI395" s="32">
        <v>33</v>
      </c>
      <c r="AK395" s="7" t="str">
        <f t="shared" si="6"/>
        <v>No</v>
      </c>
    </row>
    <row r="396" spans="1:37">
      <c r="A396" s="7" t="s">
        <v>1032</v>
      </c>
      <c r="B396" s="7" t="s">
        <v>476</v>
      </c>
      <c r="C396" s="37" t="s">
        <v>35</v>
      </c>
      <c r="D396" s="296">
        <v>6024</v>
      </c>
      <c r="E396" s="297">
        <v>60024</v>
      </c>
      <c r="F396" s="27" t="s">
        <v>140</v>
      </c>
      <c r="G396" s="27" t="s">
        <v>137</v>
      </c>
      <c r="H396" s="35">
        <v>298317</v>
      </c>
      <c r="I396" s="35">
        <v>60</v>
      </c>
      <c r="J396" s="9" t="s">
        <v>6</v>
      </c>
      <c r="K396" s="9" t="s">
        <v>138</v>
      </c>
      <c r="L396" s="8">
        <v>41</v>
      </c>
      <c r="M396" s="8">
        <v>4928</v>
      </c>
      <c r="N396" s="9"/>
      <c r="O396" s="8">
        <v>0</v>
      </c>
      <c r="P396" s="9"/>
      <c r="Q396" s="8">
        <v>0</v>
      </c>
      <c r="R396" s="9"/>
      <c r="S396" s="8">
        <v>0</v>
      </c>
      <c r="T396" s="9"/>
      <c r="U396" s="8">
        <v>0</v>
      </c>
      <c r="V396" s="9"/>
      <c r="W396" s="33">
        <v>4928</v>
      </c>
      <c r="X396" s="9"/>
      <c r="Y396" s="30">
        <v>5</v>
      </c>
      <c r="Z396" s="9"/>
      <c r="AA396" s="30">
        <v>0</v>
      </c>
      <c r="AB396" s="9"/>
      <c r="AC396" s="30">
        <v>0</v>
      </c>
      <c r="AD396" s="9"/>
      <c r="AE396" s="30">
        <v>0</v>
      </c>
      <c r="AF396" s="9"/>
      <c r="AG396" s="19">
        <v>0</v>
      </c>
      <c r="AI396" s="32">
        <v>5</v>
      </c>
      <c r="AK396" s="7" t="str">
        <f t="shared" si="6"/>
        <v>No</v>
      </c>
    </row>
    <row r="397" spans="1:37">
      <c r="A397" s="7" t="s">
        <v>1032</v>
      </c>
      <c r="B397" s="7" t="s">
        <v>476</v>
      </c>
      <c r="C397" s="37" t="s">
        <v>35</v>
      </c>
      <c r="D397" s="296">
        <v>6024</v>
      </c>
      <c r="E397" s="297">
        <v>60024</v>
      </c>
      <c r="F397" s="27" t="s">
        <v>140</v>
      </c>
      <c r="G397" s="27" t="s">
        <v>137</v>
      </c>
      <c r="H397" s="35">
        <v>298317</v>
      </c>
      <c r="I397" s="35">
        <v>60</v>
      </c>
      <c r="J397" s="9" t="s">
        <v>9</v>
      </c>
      <c r="K397" s="9" t="s">
        <v>138</v>
      </c>
      <c r="L397" s="8">
        <v>19</v>
      </c>
      <c r="M397" s="8">
        <v>0</v>
      </c>
      <c r="N397" s="9"/>
      <c r="O397" s="8">
        <v>0</v>
      </c>
      <c r="P397" s="9"/>
      <c r="Q397" s="8">
        <v>0</v>
      </c>
      <c r="R397" s="9"/>
      <c r="S397" s="8">
        <v>0</v>
      </c>
      <c r="T397" s="9"/>
      <c r="U397" s="8">
        <v>0</v>
      </c>
      <c r="V397" s="9"/>
      <c r="W397" s="33">
        <v>0</v>
      </c>
      <c r="X397" s="9"/>
      <c r="Y397" s="30">
        <v>0</v>
      </c>
      <c r="Z397" s="9"/>
      <c r="AA397" s="30">
        <v>0</v>
      </c>
      <c r="AB397" s="9"/>
      <c r="AC397" s="30">
        <v>0</v>
      </c>
      <c r="AD397" s="9"/>
      <c r="AE397" s="30">
        <v>0</v>
      </c>
      <c r="AF397" s="9"/>
      <c r="AG397" s="19">
        <v>0</v>
      </c>
      <c r="AI397" s="32">
        <v>0</v>
      </c>
      <c r="AK397" s="7" t="str">
        <f t="shared" si="6"/>
        <v>No</v>
      </c>
    </row>
    <row r="398" spans="1:37">
      <c r="A398" s="7" t="s">
        <v>1031</v>
      </c>
      <c r="B398" s="7" t="s">
        <v>228</v>
      </c>
      <c r="C398" s="37" t="s">
        <v>30</v>
      </c>
      <c r="D398" s="296">
        <v>5059</v>
      </c>
      <c r="E398" s="297">
        <v>50059</v>
      </c>
      <c r="F398" s="27" t="s">
        <v>142</v>
      </c>
      <c r="G398" s="27" t="s">
        <v>137</v>
      </c>
      <c r="H398" s="35">
        <v>161316</v>
      </c>
      <c r="I398" s="35">
        <v>60</v>
      </c>
      <c r="J398" s="9" t="s">
        <v>9</v>
      </c>
      <c r="K398" s="9" t="s">
        <v>138</v>
      </c>
      <c r="L398" s="8">
        <v>12</v>
      </c>
      <c r="M398" s="8">
        <v>37846</v>
      </c>
      <c r="N398" s="9"/>
      <c r="O398" s="8">
        <v>0</v>
      </c>
      <c r="P398" s="9"/>
      <c r="Q398" s="8">
        <v>0</v>
      </c>
      <c r="R398" s="9"/>
      <c r="S398" s="8">
        <v>0</v>
      </c>
      <c r="T398" s="9"/>
      <c r="U398" s="8">
        <v>0</v>
      </c>
      <c r="V398" s="9"/>
      <c r="W398" s="33">
        <v>37846</v>
      </c>
      <c r="X398" s="9"/>
      <c r="Y398" s="30">
        <v>21</v>
      </c>
      <c r="Z398" s="9"/>
      <c r="AA398" s="30">
        <v>0</v>
      </c>
      <c r="AB398" s="9"/>
      <c r="AC398" s="30">
        <v>0</v>
      </c>
      <c r="AD398" s="9"/>
      <c r="AE398" s="30">
        <v>0</v>
      </c>
      <c r="AF398" s="9"/>
      <c r="AG398" s="19">
        <v>0</v>
      </c>
      <c r="AI398" s="32">
        <v>21</v>
      </c>
      <c r="AK398" s="7" t="str">
        <f t="shared" si="6"/>
        <v>No</v>
      </c>
    </row>
    <row r="399" spans="1:37">
      <c r="A399" s="7" t="s">
        <v>1033</v>
      </c>
      <c r="B399" s="7" t="s">
        <v>553</v>
      </c>
      <c r="C399" s="37" t="s">
        <v>73</v>
      </c>
      <c r="D399" s="296">
        <v>6</v>
      </c>
      <c r="E399" s="297">
        <v>6</v>
      </c>
      <c r="F399" s="27" t="s">
        <v>140</v>
      </c>
      <c r="G399" s="27" t="s">
        <v>137</v>
      </c>
      <c r="H399" s="35">
        <v>129534</v>
      </c>
      <c r="I399" s="35">
        <v>59</v>
      </c>
      <c r="J399" s="9" t="s">
        <v>6</v>
      </c>
      <c r="K399" s="9" t="s">
        <v>138</v>
      </c>
      <c r="L399" s="8">
        <v>18</v>
      </c>
      <c r="M399" s="8">
        <v>23240</v>
      </c>
      <c r="N399" s="9"/>
      <c r="O399" s="8">
        <v>4206</v>
      </c>
      <c r="P399" s="9"/>
      <c r="Q399" s="8">
        <v>0</v>
      </c>
      <c r="R399" s="9"/>
      <c r="S399" s="8">
        <v>0</v>
      </c>
      <c r="T399" s="9"/>
      <c r="U399" s="8">
        <v>0</v>
      </c>
      <c r="V399" s="9"/>
      <c r="W399" s="33">
        <v>27446</v>
      </c>
      <c r="X399" s="9"/>
      <c r="Y399" s="30">
        <v>19</v>
      </c>
      <c r="Z399" s="9"/>
      <c r="AA399" s="30">
        <v>7</v>
      </c>
      <c r="AB399" s="9"/>
      <c r="AC399" s="30">
        <v>0</v>
      </c>
      <c r="AD399" s="9"/>
      <c r="AE399" s="30">
        <v>0</v>
      </c>
      <c r="AF399" s="9"/>
      <c r="AG399" s="19">
        <v>0</v>
      </c>
      <c r="AI399" s="32">
        <v>26</v>
      </c>
      <c r="AK399" s="7" t="str">
        <f t="shared" si="6"/>
        <v>No</v>
      </c>
    </row>
    <row r="400" spans="1:37">
      <c r="A400" s="7" t="s">
        <v>1033</v>
      </c>
      <c r="B400" s="7" t="s">
        <v>553</v>
      </c>
      <c r="C400" s="37" t="s">
        <v>73</v>
      </c>
      <c r="D400" s="296">
        <v>6</v>
      </c>
      <c r="E400" s="297">
        <v>6</v>
      </c>
      <c r="F400" s="27" t="s">
        <v>140</v>
      </c>
      <c r="G400" s="27" t="s">
        <v>137</v>
      </c>
      <c r="H400" s="35">
        <v>129534</v>
      </c>
      <c r="I400" s="35">
        <v>59</v>
      </c>
      <c r="J400" s="9" t="s">
        <v>7</v>
      </c>
      <c r="K400" s="9" t="s">
        <v>138</v>
      </c>
      <c r="L400" s="8">
        <v>14</v>
      </c>
      <c r="M400" s="8">
        <v>0</v>
      </c>
      <c r="N400" s="9"/>
      <c r="O400" s="8">
        <v>0</v>
      </c>
      <c r="P400" s="9"/>
      <c r="Q400" s="8">
        <v>0</v>
      </c>
      <c r="R400" s="9"/>
      <c r="S400" s="8">
        <v>0</v>
      </c>
      <c r="T400" s="9"/>
      <c r="U400" s="8">
        <v>0</v>
      </c>
      <c r="V400" s="9"/>
      <c r="W400" s="33">
        <v>0</v>
      </c>
      <c r="X400" s="9"/>
      <c r="Y400" s="30">
        <v>0</v>
      </c>
      <c r="Z400" s="9"/>
      <c r="AA400" s="30">
        <v>0</v>
      </c>
      <c r="AB400" s="9"/>
      <c r="AC400" s="30">
        <v>0</v>
      </c>
      <c r="AD400" s="9"/>
      <c r="AE400" s="30">
        <v>0</v>
      </c>
      <c r="AF400" s="9"/>
      <c r="AG400" s="19">
        <v>0</v>
      </c>
      <c r="AI400" s="32">
        <v>0</v>
      </c>
      <c r="AK400" s="7" t="str">
        <f t="shared" si="6"/>
        <v>No</v>
      </c>
    </row>
    <row r="401" spans="1:37">
      <c r="A401" s="7" t="s">
        <v>1034</v>
      </c>
      <c r="B401" s="7" t="s">
        <v>345</v>
      </c>
      <c r="C401" s="37" t="s">
        <v>77</v>
      </c>
      <c r="D401" s="296">
        <v>5003</v>
      </c>
      <c r="E401" s="297">
        <v>50003</v>
      </c>
      <c r="F401" s="27" t="s">
        <v>140</v>
      </c>
      <c r="G401" s="27" t="s">
        <v>137</v>
      </c>
      <c r="H401" s="35">
        <v>124064</v>
      </c>
      <c r="I401" s="35">
        <v>58</v>
      </c>
      <c r="J401" s="9" t="s">
        <v>6</v>
      </c>
      <c r="K401" s="9" t="s">
        <v>138</v>
      </c>
      <c r="L401" s="8">
        <v>40</v>
      </c>
      <c r="M401" s="8">
        <v>28419</v>
      </c>
      <c r="N401" s="9"/>
      <c r="O401" s="8">
        <v>3568</v>
      </c>
      <c r="P401" s="9"/>
      <c r="Q401" s="8">
        <v>1212</v>
      </c>
      <c r="R401" s="9"/>
      <c r="S401" s="8">
        <v>0</v>
      </c>
      <c r="T401" s="9"/>
      <c r="U401" s="8">
        <v>0</v>
      </c>
      <c r="V401" s="9"/>
      <c r="W401" s="33">
        <v>33199</v>
      </c>
      <c r="X401" s="9"/>
      <c r="Y401" s="30">
        <v>28</v>
      </c>
      <c r="Z401" s="9"/>
      <c r="AA401" s="30">
        <v>3</v>
      </c>
      <c r="AB401" s="9"/>
      <c r="AC401" s="30">
        <v>1.2</v>
      </c>
      <c r="AD401" s="9"/>
      <c r="AE401" s="30">
        <v>0</v>
      </c>
      <c r="AF401" s="9"/>
      <c r="AG401" s="19">
        <v>0</v>
      </c>
      <c r="AI401" s="32">
        <v>32.200000000000003</v>
      </c>
      <c r="AK401" s="7" t="str">
        <f t="shared" si="6"/>
        <v>No</v>
      </c>
    </row>
    <row r="402" spans="1:37">
      <c r="A402" s="7" t="s">
        <v>1034</v>
      </c>
      <c r="B402" s="7" t="s">
        <v>345</v>
      </c>
      <c r="C402" s="37" t="s">
        <v>77</v>
      </c>
      <c r="D402" s="296">
        <v>5003</v>
      </c>
      <c r="E402" s="297">
        <v>50003</v>
      </c>
      <c r="F402" s="27" t="s">
        <v>140</v>
      </c>
      <c r="G402" s="27" t="s">
        <v>137</v>
      </c>
      <c r="H402" s="35">
        <v>124064</v>
      </c>
      <c r="I402" s="35">
        <v>58</v>
      </c>
      <c r="J402" s="9" t="s">
        <v>10</v>
      </c>
      <c r="K402" s="9" t="s">
        <v>138</v>
      </c>
      <c r="L402" s="8">
        <v>3</v>
      </c>
      <c r="M402" s="8">
        <v>0</v>
      </c>
      <c r="N402" s="9"/>
      <c r="O402" s="8">
        <v>628</v>
      </c>
      <c r="P402" s="9"/>
      <c r="Q402" s="8">
        <v>347</v>
      </c>
      <c r="R402" s="9"/>
      <c r="S402" s="8">
        <v>0</v>
      </c>
      <c r="T402" s="9"/>
      <c r="U402" s="8">
        <v>0</v>
      </c>
      <c r="V402" s="9"/>
      <c r="W402" s="33">
        <v>975</v>
      </c>
      <c r="X402" s="9"/>
      <c r="Y402" s="30">
        <v>0</v>
      </c>
      <c r="Z402" s="9"/>
      <c r="AA402" s="30">
        <v>1</v>
      </c>
      <c r="AB402" s="9"/>
      <c r="AC402" s="30">
        <v>0.3</v>
      </c>
      <c r="AD402" s="9"/>
      <c r="AE402" s="30">
        <v>0</v>
      </c>
      <c r="AF402" s="9"/>
      <c r="AG402" s="19">
        <v>0</v>
      </c>
      <c r="AI402" s="32">
        <v>1.3</v>
      </c>
      <c r="AK402" s="7" t="str">
        <f t="shared" si="6"/>
        <v>No</v>
      </c>
    </row>
    <row r="403" spans="1:37">
      <c r="A403" s="7" t="s">
        <v>50</v>
      </c>
      <c r="B403" s="7" t="s">
        <v>274</v>
      </c>
      <c r="C403" s="37" t="s">
        <v>48</v>
      </c>
      <c r="D403" s="296">
        <v>2161</v>
      </c>
      <c r="E403" s="297">
        <v>20161</v>
      </c>
      <c r="F403" s="27" t="s">
        <v>149</v>
      </c>
      <c r="G403" s="27" t="s">
        <v>137</v>
      </c>
      <c r="H403" s="35">
        <v>18351295</v>
      </c>
      <c r="I403" s="35">
        <v>57</v>
      </c>
      <c r="J403" s="9" t="s">
        <v>13</v>
      </c>
      <c r="K403" s="9" t="s">
        <v>138</v>
      </c>
      <c r="L403" s="8">
        <v>57</v>
      </c>
      <c r="M403" s="8">
        <v>43997</v>
      </c>
      <c r="N403" s="9"/>
      <c r="O403" s="8">
        <v>9962</v>
      </c>
      <c r="P403" s="9"/>
      <c r="Q403" s="8">
        <v>0</v>
      </c>
      <c r="R403" s="9"/>
      <c r="S403" s="8">
        <v>2252</v>
      </c>
      <c r="T403" s="9"/>
      <c r="U403" s="8">
        <v>0</v>
      </c>
      <c r="V403" s="9"/>
      <c r="W403" s="33">
        <v>56211</v>
      </c>
      <c r="X403" s="9"/>
      <c r="Y403" s="30">
        <v>33</v>
      </c>
      <c r="Z403" s="9"/>
      <c r="AA403" s="30">
        <v>10</v>
      </c>
      <c r="AB403" s="9"/>
      <c r="AC403" s="30">
        <v>0</v>
      </c>
      <c r="AD403" s="9"/>
      <c r="AE403" s="30">
        <v>2</v>
      </c>
      <c r="AF403" s="9"/>
      <c r="AG403" s="19">
        <v>0</v>
      </c>
      <c r="AI403" s="32">
        <v>45</v>
      </c>
      <c r="AK403" s="7" t="str">
        <f t="shared" si="6"/>
        <v>No</v>
      </c>
    </row>
    <row r="404" spans="1:37">
      <c r="A404" s="7" t="s">
        <v>1035</v>
      </c>
      <c r="B404" s="7" t="s">
        <v>1036</v>
      </c>
      <c r="C404" s="37" t="s">
        <v>67</v>
      </c>
      <c r="D404" s="296" t="s">
        <v>1037</v>
      </c>
      <c r="E404" s="297">
        <v>40950</v>
      </c>
      <c r="F404" s="27" t="s">
        <v>142</v>
      </c>
      <c r="G404" s="27" t="s">
        <v>137</v>
      </c>
      <c r="H404" s="35">
        <v>120415</v>
      </c>
      <c r="I404" s="35">
        <v>56</v>
      </c>
      <c r="J404" s="9" t="s">
        <v>9</v>
      </c>
      <c r="K404" s="9" t="s">
        <v>138</v>
      </c>
      <c r="L404" s="8">
        <v>56</v>
      </c>
      <c r="M404" s="8">
        <v>10221</v>
      </c>
      <c r="N404" s="9"/>
      <c r="O404" s="8">
        <v>0</v>
      </c>
      <c r="P404" s="9"/>
      <c r="Q404" s="8">
        <v>0</v>
      </c>
      <c r="R404" s="9"/>
      <c r="S404" s="8">
        <v>112</v>
      </c>
      <c r="T404" s="9"/>
      <c r="U404" s="8">
        <v>0</v>
      </c>
      <c r="V404" s="9"/>
      <c r="W404" s="33">
        <v>10333</v>
      </c>
      <c r="X404" s="9"/>
      <c r="Y404" s="30">
        <v>10</v>
      </c>
      <c r="Z404" s="9"/>
      <c r="AA404" s="30">
        <v>0</v>
      </c>
      <c r="AB404" s="9"/>
      <c r="AC404" s="30">
        <v>0</v>
      </c>
      <c r="AD404" s="9"/>
      <c r="AE404" s="30">
        <v>1</v>
      </c>
      <c r="AF404" s="9"/>
      <c r="AG404" s="19">
        <v>0</v>
      </c>
      <c r="AI404" s="32">
        <v>11</v>
      </c>
      <c r="AK404" s="7" t="str">
        <f t="shared" si="6"/>
        <v>No</v>
      </c>
    </row>
    <row r="405" spans="1:37">
      <c r="A405" s="7" t="s">
        <v>601</v>
      </c>
      <c r="B405" s="7" t="s">
        <v>602</v>
      </c>
      <c r="C405" s="37" t="s">
        <v>29</v>
      </c>
      <c r="D405" s="296">
        <v>7049</v>
      </c>
      <c r="E405" s="297">
        <v>70049</v>
      </c>
      <c r="F405" s="27" t="s">
        <v>158</v>
      </c>
      <c r="G405" s="27" t="s">
        <v>137</v>
      </c>
      <c r="H405" s="35">
        <v>280051</v>
      </c>
      <c r="I405" s="35">
        <v>56</v>
      </c>
      <c r="J405" s="9" t="s">
        <v>9</v>
      </c>
      <c r="K405" s="9" t="s">
        <v>138</v>
      </c>
      <c r="L405" s="8">
        <v>45</v>
      </c>
      <c r="M405" s="8">
        <v>61590</v>
      </c>
      <c r="N405" s="9"/>
      <c r="O405" s="8">
        <v>504</v>
      </c>
      <c r="P405" s="9"/>
      <c r="Q405" s="8">
        <v>52</v>
      </c>
      <c r="R405" s="9"/>
      <c r="S405" s="8">
        <v>799</v>
      </c>
      <c r="T405" s="9"/>
      <c r="U405" s="8">
        <v>0</v>
      </c>
      <c r="V405" s="9"/>
      <c r="W405" s="33">
        <v>62945</v>
      </c>
      <c r="X405" s="9"/>
      <c r="Y405" s="30">
        <v>51.79</v>
      </c>
      <c r="Z405" s="9"/>
      <c r="AA405" s="30">
        <v>0.64</v>
      </c>
      <c r="AB405" s="9"/>
      <c r="AC405" s="30">
        <v>0.04</v>
      </c>
      <c r="AD405" s="9"/>
      <c r="AE405" s="30">
        <v>0.64</v>
      </c>
      <c r="AF405" s="9"/>
      <c r="AG405" s="19">
        <v>0</v>
      </c>
      <c r="AI405" s="32">
        <v>53.11</v>
      </c>
      <c r="AK405" s="7" t="str">
        <f t="shared" si="6"/>
        <v>No</v>
      </c>
    </row>
    <row r="406" spans="1:37">
      <c r="A406" s="7" t="s">
        <v>1038</v>
      </c>
      <c r="B406" s="7" t="s">
        <v>288</v>
      </c>
      <c r="C406" s="37" t="s">
        <v>73</v>
      </c>
      <c r="D406" s="296">
        <v>5</v>
      </c>
      <c r="E406" s="297">
        <v>5</v>
      </c>
      <c r="F406" s="27" t="s">
        <v>140</v>
      </c>
      <c r="G406" s="27" t="s">
        <v>137</v>
      </c>
      <c r="H406" s="35">
        <v>3059393</v>
      </c>
      <c r="I406" s="35">
        <v>56</v>
      </c>
      <c r="J406" s="9" t="s">
        <v>6</v>
      </c>
      <c r="K406" s="9" t="s">
        <v>138</v>
      </c>
      <c r="L406" s="8">
        <v>33</v>
      </c>
      <c r="M406" s="8">
        <v>0</v>
      </c>
      <c r="N406" s="9"/>
      <c r="O406" s="8">
        <v>0</v>
      </c>
      <c r="P406" s="9"/>
      <c r="Q406" s="8">
        <v>0</v>
      </c>
      <c r="R406" s="9"/>
      <c r="S406" s="8">
        <v>0</v>
      </c>
      <c r="T406" s="9"/>
      <c r="U406" s="8">
        <v>0</v>
      </c>
      <c r="V406" s="9"/>
      <c r="W406" s="33">
        <v>0</v>
      </c>
      <c r="X406" s="9"/>
      <c r="Y406" s="30">
        <v>0</v>
      </c>
      <c r="Z406" s="9"/>
      <c r="AA406" s="30">
        <v>0</v>
      </c>
      <c r="AB406" s="9"/>
      <c r="AC406" s="30">
        <v>0</v>
      </c>
      <c r="AD406" s="9"/>
      <c r="AE406" s="30">
        <v>0</v>
      </c>
      <c r="AF406" s="9"/>
      <c r="AG406" s="19">
        <v>0</v>
      </c>
      <c r="AI406" s="32">
        <v>0</v>
      </c>
      <c r="AK406" s="7" t="str">
        <f t="shared" si="6"/>
        <v>No</v>
      </c>
    </row>
    <row r="407" spans="1:37">
      <c r="A407" s="7" t="s">
        <v>1038</v>
      </c>
      <c r="B407" s="7" t="s">
        <v>288</v>
      </c>
      <c r="C407" s="37" t="s">
        <v>73</v>
      </c>
      <c r="D407" s="296">
        <v>5</v>
      </c>
      <c r="E407" s="297">
        <v>5</v>
      </c>
      <c r="F407" s="27" t="s">
        <v>140</v>
      </c>
      <c r="G407" s="27" t="s">
        <v>137</v>
      </c>
      <c r="H407" s="35">
        <v>3059393</v>
      </c>
      <c r="I407" s="35">
        <v>56</v>
      </c>
      <c r="J407" s="9" t="s">
        <v>9</v>
      </c>
      <c r="K407" s="9" t="s">
        <v>138</v>
      </c>
      <c r="L407" s="8">
        <v>23</v>
      </c>
      <c r="M407" s="8">
        <v>0</v>
      </c>
      <c r="N407" s="9"/>
      <c r="O407" s="8">
        <v>0</v>
      </c>
      <c r="P407" s="9"/>
      <c r="Q407" s="8">
        <v>0</v>
      </c>
      <c r="R407" s="9"/>
      <c r="S407" s="8">
        <v>0</v>
      </c>
      <c r="T407" s="9"/>
      <c r="U407" s="8">
        <v>0</v>
      </c>
      <c r="V407" s="9"/>
      <c r="W407" s="33">
        <v>0</v>
      </c>
      <c r="X407" s="9"/>
      <c r="Y407" s="30">
        <v>0</v>
      </c>
      <c r="Z407" s="9"/>
      <c r="AA407" s="30">
        <v>0</v>
      </c>
      <c r="AB407" s="9"/>
      <c r="AC407" s="30">
        <v>0</v>
      </c>
      <c r="AD407" s="9"/>
      <c r="AE407" s="30">
        <v>0</v>
      </c>
      <c r="AF407" s="9"/>
      <c r="AG407" s="19">
        <v>0</v>
      </c>
      <c r="AI407" s="32">
        <v>0</v>
      </c>
      <c r="AK407" s="7" t="str">
        <f t="shared" si="6"/>
        <v>No</v>
      </c>
    </row>
    <row r="408" spans="1:37">
      <c r="A408" s="7" t="s">
        <v>51</v>
      </c>
      <c r="B408" s="7" t="s">
        <v>277</v>
      </c>
      <c r="C408" s="37" t="s">
        <v>48</v>
      </c>
      <c r="D408" s="296">
        <v>2163</v>
      </c>
      <c r="E408" s="297">
        <v>20163</v>
      </c>
      <c r="F408" s="27" t="s">
        <v>149</v>
      </c>
      <c r="G408" s="27" t="s">
        <v>137</v>
      </c>
      <c r="H408" s="35">
        <v>18351295</v>
      </c>
      <c r="I408" s="35">
        <v>55</v>
      </c>
      <c r="J408" s="9" t="s">
        <v>13</v>
      </c>
      <c r="K408" s="9" t="s">
        <v>138</v>
      </c>
      <c r="L408" s="8">
        <v>55</v>
      </c>
      <c r="M408" s="8">
        <v>15387</v>
      </c>
      <c r="N408" s="9"/>
      <c r="O408" s="8">
        <v>7049</v>
      </c>
      <c r="P408" s="9"/>
      <c r="Q408" s="8">
        <v>18402</v>
      </c>
      <c r="R408" s="9"/>
      <c r="S408" s="8">
        <v>5517</v>
      </c>
      <c r="T408" s="9"/>
      <c r="U408" s="8">
        <v>0</v>
      </c>
      <c r="V408" s="9"/>
      <c r="W408" s="33">
        <v>46355</v>
      </c>
      <c r="X408" s="9"/>
      <c r="Y408" s="30">
        <v>10</v>
      </c>
      <c r="Z408" s="9"/>
      <c r="AA408" s="30">
        <v>5</v>
      </c>
      <c r="AB408" s="9"/>
      <c r="AC408" s="30">
        <v>24</v>
      </c>
      <c r="AD408" s="9"/>
      <c r="AE408" s="30">
        <v>8</v>
      </c>
      <c r="AF408" s="9"/>
      <c r="AG408" s="19">
        <v>0</v>
      </c>
      <c r="AI408" s="32">
        <v>47</v>
      </c>
      <c r="AK408" s="7" t="str">
        <f t="shared" si="6"/>
        <v>No</v>
      </c>
    </row>
    <row r="409" spans="1:37">
      <c r="A409" s="7" t="s">
        <v>939</v>
      </c>
      <c r="B409" s="7" t="s">
        <v>940</v>
      </c>
      <c r="C409" s="37" t="s">
        <v>68</v>
      </c>
      <c r="D409" s="296">
        <v>6090</v>
      </c>
      <c r="E409" s="297">
        <v>60090</v>
      </c>
      <c r="F409" s="27" t="s">
        <v>163</v>
      </c>
      <c r="G409" s="27" t="s">
        <v>137</v>
      </c>
      <c r="H409" s="35">
        <v>728825</v>
      </c>
      <c r="I409" s="35">
        <v>55</v>
      </c>
      <c r="J409" s="9" t="s">
        <v>6</v>
      </c>
      <c r="K409" s="9" t="s">
        <v>138</v>
      </c>
      <c r="L409" s="8">
        <v>50</v>
      </c>
      <c r="M409" s="8">
        <v>1775</v>
      </c>
      <c r="N409" s="9"/>
      <c r="O409" s="8">
        <v>780</v>
      </c>
      <c r="P409" s="9"/>
      <c r="Q409" s="8">
        <v>0</v>
      </c>
      <c r="R409" s="9"/>
      <c r="S409" s="8">
        <v>0</v>
      </c>
      <c r="T409" s="9"/>
      <c r="U409" s="8">
        <v>0</v>
      </c>
      <c r="V409" s="9"/>
      <c r="W409" s="33">
        <v>2555</v>
      </c>
      <c r="X409" s="9"/>
      <c r="Y409" s="30">
        <v>1.24</v>
      </c>
      <c r="Z409" s="9"/>
      <c r="AA409" s="30">
        <v>1</v>
      </c>
      <c r="AB409" s="9"/>
      <c r="AC409" s="30">
        <v>0</v>
      </c>
      <c r="AD409" s="9"/>
      <c r="AE409" s="30">
        <v>0</v>
      </c>
      <c r="AF409" s="9"/>
      <c r="AG409" s="19">
        <v>0</v>
      </c>
      <c r="AI409" s="32">
        <v>2.2400000000000002</v>
      </c>
      <c r="AK409" s="7" t="str">
        <f t="shared" si="6"/>
        <v>No</v>
      </c>
    </row>
    <row r="410" spans="1:37">
      <c r="A410" s="7" t="s">
        <v>939</v>
      </c>
      <c r="B410" s="7" t="s">
        <v>940</v>
      </c>
      <c r="C410" s="37" t="s">
        <v>68</v>
      </c>
      <c r="D410" s="296">
        <v>6090</v>
      </c>
      <c r="E410" s="297">
        <v>60090</v>
      </c>
      <c r="F410" s="27" t="s">
        <v>163</v>
      </c>
      <c r="G410" s="27" t="s">
        <v>137</v>
      </c>
      <c r="H410" s="35">
        <v>728825</v>
      </c>
      <c r="I410" s="35">
        <v>55</v>
      </c>
      <c r="J410" s="9" t="s">
        <v>9</v>
      </c>
      <c r="K410" s="9" t="s">
        <v>138</v>
      </c>
      <c r="L410" s="8">
        <v>5</v>
      </c>
      <c r="M410" s="8">
        <v>137</v>
      </c>
      <c r="N410" s="9"/>
      <c r="O410" s="8">
        <v>70</v>
      </c>
      <c r="P410" s="9"/>
      <c r="Q410" s="8">
        <v>0</v>
      </c>
      <c r="R410" s="9"/>
      <c r="S410" s="8">
        <v>0</v>
      </c>
      <c r="T410" s="9"/>
      <c r="U410" s="8">
        <v>0</v>
      </c>
      <c r="V410" s="9"/>
      <c r="W410" s="33">
        <v>207</v>
      </c>
      <c r="X410" s="9"/>
      <c r="Y410" s="30">
        <v>0.1</v>
      </c>
      <c r="Z410" s="9"/>
      <c r="AA410" s="30">
        <v>0.06</v>
      </c>
      <c r="AB410" s="9"/>
      <c r="AC410" s="30">
        <v>0</v>
      </c>
      <c r="AD410" s="9"/>
      <c r="AE410" s="30">
        <v>0</v>
      </c>
      <c r="AF410" s="9"/>
      <c r="AG410" s="19">
        <v>0</v>
      </c>
      <c r="AI410" s="32">
        <v>0.16</v>
      </c>
      <c r="AK410" s="7" t="str">
        <f t="shared" si="6"/>
        <v>No</v>
      </c>
    </row>
    <row r="411" spans="1:37">
      <c r="A411" s="7" t="s">
        <v>1039</v>
      </c>
      <c r="B411" s="7" t="s">
        <v>491</v>
      </c>
      <c r="C411" s="37" t="s">
        <v>40</v>
      </c>
      <c r="D411" s="296">
        <v>5028</v>
      </c>
      <c r="E411" s="297">
        <v>50028</v>
      </c>
      <c r="F411" s="27" t="s">
        <v>142</v>
      </c>
      <c r="G411" s="27" t="s">
        <v>137</v>
      </c>
      <c r="H411" s="35">
        <v>110621</v>
      </c>
      <c r="I411" s="35">
        <v>54</v>
      </c>
      <c r="J411" s="9" t="s">
        <v>13</v>
      </c>
      <c r="K411" s="9" t="s">
        <v>138</v>
      </c>
      <c r="L411" s="8">
        <v>4</v>
      </c>
      <c r="M411" s="8">
        <v>1867</v>
      </c>
      <c r="N411" s="9" t="s">
        <v>102</v>
      </c>
      <c r="O411" s="8">
        <v>295</v>
      </c>
      <c r="P411" s="9"/>
      <c r="Q411" s="8">
        <v>157</v>
      </c>
      <c r="R411" s="9"/>
      <c r="S411" s="8">
        <v>491</v>
      </c>
      <c r="T411" s="9"/>
      <c r="U411" s="8">
        <v>0</v>
      </c>
      <c r="V411" s="9"/>
      <c r="W411" s="33">
        <v>2810</v>
      </c>
      <c r="X411" s="9" t="s">
        <v>102</v>
      </c>
      <c r="Y411" s="30">
        <v>0.81</v>
      </c>
      <c r="Z411" s="9" t="s">
        <v>102</v>
      </c>
      <c r="AA411" s="30">
        <v>0.27</v>
      </c>
      <c r="AB411" s="9"/>
      <c r="AC411" s="30">
        <v>0.16</v>
      </c>
      <c r="AD411" s="9"/>
      <c r="AE411" s="30">
        <v>0.5</v>
      </c>
      <c r="AF411" s="9"/>
      <c r="AG411" s="19">
        <v>0</v>
      </c>
      <c r="AI411" s="32">
        <v>1.74</v>
      </c>
      <c r="AJ411" s="7" t="s">
        <v>102</v>
      </c>
      <c r="AK411" s="7" t="str">
        <f t="shared" si="6"/>
        <v>Yes</v>
      </c>
    </row>
    <row r="412" spans="1:37">
      <c r="A412" s="7" t="s">
        <v>318</v>
      </c>
      <c r="B412" s="7" t="s">
        <v>319</v>
      </c>
      <c r="C412" s="37" t="s">
        <v>70</v>
      </c>
      <c r="D412" s="296">
        <v>3007</v>
      </c>
      <c r="E412" s="297">
        <v>30007</v>
      </c>
      <c r="F412" s="27" t="s">
        <v>317</v>
      </c>
      <c r="G412" s="27" t="s">
        <v>137</v>
      </c>
      <c r="H412" s="35">
        <v>210111</v>
      </c>
      <c r="I412" s="35">
        <v>54</v>
      </c>
      <c r="J412" s="9" t="s">
        <v>6</v>
      </c>
      <c r="K412" s="9" t="s">
        <v>138</v>
      </c>
      <c r="L412" s="8">
        <v>36</v>
      </c>
      <c r="M412" s="8">
        <v>560</v>
      </c>
      <c r="N412" s="9"/>
      <c r="O412" s="8">
        <v>1886</v>
      </c>
      <c r="P412" s="9"/>
      <c r="Q412" s="8">
        <v>0</v>
      </c>
      <c r="R412" s="9"/>
      <c r="S412" s="8">
        <v>1540</v>
      </c>
      <c r="T412" s="9"/>
      <c r="U412" s="8">
        <v>0</v>
      </c>
      <c r="V412" s="9"/>
      <c r="W412" s="33">
        <v>3986</v>
      </c>
      <c r="X412" s="9"/>
      <c r="Y412" s="30">
        <v>1</v>
      </c>
      <c r="Z412" s="9"/>
      <c r="AA412" s="30">
        <v>2</v>
      </c>
      <c r="AB412" s="9"/>
      <c r="AC412" s="30">
        <v>0</v>
      </c>
      <c r="AD412" s="9"/>
      <c r="AE412" s="30">
        <v>1</v>
      </c>
      <c r="AF412" s="9"/>
      <c r="AG412" s="19">
        <v>0</v>
      </c>
      <c r="AI412" s="32">
        <v>4</v>
      </c>
      <c r="AK412" s="7" t="str">
        <f t="shared" si="6"/>
        <v>No</v>
      </c>
    </row>
    <row r="413" spans="1:37">
      <c r="A413" s="7" t="s">
        <v>1039</v>
      </c>
      <c r="B413" s="7" t="s">
        <v>491</v>
      </c>
      <c r="C413" s="37" t="s">
        <v>40</v>
      </c>
      <c r="D413" s="296">
        <v>5028</v>
      </c>
      <c r="E413" s="297">
        <v>50028</v>
      </c>
      <c r="F413" s="27" t="s">
        <v>142</v>
      </c>
      <c r="G413" s="27" t="s">
        <v>137</v>
      </c>
      <c r="H413" s="35">
        <v>110621</v>
      </c>
      <c r="I413" s="35">
        <v>54</v>
      </c>
      <c r="J413" s="9" t="s">
        <v>6</v>
      </c>
      <c r="K413" s="9" t="s">
        <v>138</v>
      </c>
      <c r="L413" s="8">
        <v>27</v>
      </c>
      <c r="M413" s="8">
        <v>3905</v>
      </c>
      <c r="N413" s="9"/>
      <c r="O413" s="8">
        <v>2696</v>
      </c>
      <c r="P413" s="9"/>
      <c r="Q413" s="8">
        <v>1433</v>
      </c>
      <c r="R413" s="9"/>
      <c r="S413" s="8">
        <v>4493</v>
      </c>
      <c r="T413" s="9"/>
      <c r="U413" s="8">
        <v>0</v>
      </c>
      <c r="V413" s="9"/>
      <c r="W413" s="33">
        <v>12527</v>
      </c>
      <c r="X413" s="9"/>
      <c r="Y413" s="30">
        <v>4.2699999999999996</v>
      </c>
      <c r="Z413" s="9"/>
      <c r="AA413" s="30">
        <v>2.44</v>
      </c>
      <c r="AB413" s="9"/>
      <c r="AC413" s="30">
        <v>1.48</v>
      </c>
      <c r="AD413" s="9"/>
      <c r="AE413" s="30">
        <v>4.53</v>
      </c>
      <c r="AF413" s="9"/>
      <c r="AG413" s="19">
        <v>0</v>
      </c>
      <c r="AI413" s="32">
        <v>12.72</v>
      </c>
      <c r="AK413" s="7" t="str">
        <f t="shared" si="6"/>
        <v>No</v>
      </c>
    </row>
    <row r="414" spans="1:37">
      <c r="A414" s="7" t="s">
        <v>1039</v>
      </c>
      <c r="B414" s="7" t="s">
        <v>491</v>
      </c>
      <c r="C414" s="37" t="s">
        <v>40</v>
      </c>
      <c r="D414" s="296">
        <v>5028</v>
      </c>
      <c r="E414" s="297">
        <v>50028</v>
      </c>
      <c r="F414" s="27" t="s">
        <v>142</v>
      </c>
      <c r="G414" s="27" t="s">
        <v>137</v>
      </c>
      <c r="H414" s="35">
        <v>110621</v>
      </c>
      <c r="I414" s="35">
        <v>54</v>
      </c>
      <c r="J414" s="9" t="s">
        <v>9</v>
      </c>
      <c r="K414" s="9" t="s">
        <v>138</v>
      </c>
      <c r="L414" s="8">
        <v>23</v>
      </c>
      <c r="M414" s="8">
        <v>6308</v>
      </c>
      <c r="N414" s="9"/>
      <c r="O414" s="8">
        <v>1222</v>
      </c>
      <c r="P414" s="9"/>
      <c r="Q414" s="8">
        <v>649</v>
      </c>
      <c r="R414" s="9"/>
      <c r="S414" s="8">
        <v>2036</v>
      </c>
      <c r="T414" s="9"/>
      <c r="U414" s="8">
        <v>0</v>
      </c>
      <c r="V414" s="9"/>
      <c r="W414" s="33">
        <v>10215</v>
      </c>
      <c r="X414" s="9"/>
      <c r="Y414" s="30">
        <v>6.26</v>
      </c>
      <c r="Z414" s="9"/>
      <c r="AA414" s="30">
        <v>1.1000000000000001</v>
      </c>
      <c r="AB414" s="9"/>
      <c r="AC414" s="30">
        <v>0.67</v>
      </c>
      <c r="AD414" s="9"/>
      <c r="AE414" s="30">
        <v>2.0499999999999998</v>
      </c>
      <c r="AF414" s="9"/>
      <c r="AG414" s="19">
        <v>0</v>
      </c>
      <c r="AI414" s="32">
        <v>10.08</v>
      </c>
      <c r="AK414" s="7" t="str">
        <f t="shared" si="6"/>
        <v>No</v>
      </c>
    </row>
    <row r="415" spans="1:37">
      <c r="A415" s="7" t="s">
        <v>318</v>
      </c>
      <c r="B415" s="7" t="s">
        <v>319</v>
      </c>
      <c r="C415" s="37" t="s">
        <v>70</v>
      </c>
      <c r="D415" s="296">
        <v>3007</v>
      </c>
      <c r="E415" s="297">
        <v>30007</v>
      </c>
      <c r="F415" s="27" t="s">
        <v>317</v>
      </c>
      <c r="G415" s="27" t="s">
        <v>137</v>
      </c>
      <c r="H415" s="35">
        <v>210111</v>
      </c>
      <c r="I415" s="35">
        <v>54</v>
      </c>
      <c r="J415" s="9" t="s">
        <v>13</v>
      </c>
      <c r="K415" s="9" t="s">
        <v>138</v>
      </c>
      <c r="L415" s="8">
        <v>1</v>
      </c>
      <c r="M415" s="8">
        <v>526</v>
      </c>
      <c r="N415" s="9"/>
      <c r="O415" s="8">
        <v>0</v>
      </c>
      <c r="P415" s="9"/>
      <c r="Q415" s="8">
        <v>96</v>
      </c>
      <c r="R415" s="9"/>
      <c r="S415" s="8">
        <v>501</v>
      </c>
      <c r="T415" s="9"/>
      <c r="U415" s="8">
        <v>0</v>
      </c>
      <c r="V415" s="9"/>
      <c r="W415" s="33">
        <v>1123</v>
      </c>
      <c r="X415" s="9"/>
      <c r="Y415" s="30">
        <v>2</v>
      </c>
      <c r="Z415" s="9"/>
      <c r="AA415" s="30">
        <v>0</v>
      </c>
      <c r="AB415" s="9"/>
      <c r="AC415" s="30">
        <v>0.5</v>
      </c>
      <c r="AD415" s="9"/>
      <c r="AE415" s="30">
        <v>1.5</v>
      </c>
      <c r="AF415" s="9"/>
      <c r="AG415" s="19">
        <v>0</v>
      </c>
      <c r="AI415" s="32">
        <v>4</v>
      </c>
      <c r="AK415" s="7" t="str">
        <f t="shared" si="6"/>
        <v>No</v>
      </c>
    </row>
    <row r="416" spans="1:37">
      <c r="A416" s="7" t="s">
        <v>1040</v>
      </c>
      <c r="B416" s="7" t="s">
        <v>191</v>
      </c>
      <c r="C416" s="37" t="s">
        <v>54</v>
      </c>
      <c r="D416" s="296">
        <v>2003</v>
      </c>
      <c r="E416" s="297">
        <v>20003</v>
      </c>
      <c r="F416" s="27" t="s">
        <v>140</v>
      </c>
      <c r="G416" s="27" t="s">
        <v>137</v>
      </c>
      <c r="H416" s="35">
        <v>158084</v>
      </c>
      <c r="I416" s="35">
        <v>53</v>
      </c>
      <c r="J416" s="9" t="s">
        <v>9</v>
      </c>
      <c r="K416" s="9" t="s">
        <v>138</v>
      </c>
      <c r="L416" s="8">
        <v>7</v>
      </c>
      <c r="M416" s="8">
        <v>15439</v>
      </c>
      <c r="N416" s="9"/>
      <c r="O416" s="8">
        <v>0</v>
      </c>
      <c r="P416" s="9"/>
      <c r="Q416" s="8">
        <v>139</v>
      </c>
      <c r="R416" s="9"/>
      <c r="S416" s="8">
        <v>0</v>
      </c>
      <c r="T416" s="9"/>
      <c r="U416" s="8">
        <v>0</v>
      </c>
      <c r="V416" s="9"/>
      <c r="W416" s="33">
        <v>15578</v>
      </c>
      <c r="X416" s="9"/>
      <c r="Y416" s="30">
        <v>10</v>
      </c>
      <c r="Z416" s="9"/>
      <c r="AA416" s="30">
        <v>0</v>
      </c>
      <c r="AB416" s="9"/>
      <c r="AC416" s="30">
        <v>0.5</v>
      </c>
      <c r="AD416" s="9"/>
      <c r="AE416" s="30">
        <v>0</v>
      </c>
      <c r="AF416" s="9"/>
      <c r="AG416" s="19">
        <v>0</v>
      </c>
      <c r="AI416" s="32">
        <v>10.5</v>
      </c>
      <c r="AK416" s="7" t="str">
        <f t="shared" si="6"/>
        <v>No</v>
      </c>
    </row>
    <row r="417" spans="1:37">
      <c r="A417" s="7" t="s">
        <v>1041</v>
      </c>
      <c r="B417" s="7" t="s">
        <v>518</v>
      </c>
      <c r="C417" s="37" t="s">
        <v>21</v>
      </c>
      <c r="D417" s="296">
        <v>8106</v>
      </c>
      <c r="E417" s="297">
        <v>80106</v>
      </c>
      <c r="F417" s="27" t="s">
        <v>163</v>
      </c>
      <c r="G417" s="27" t="s">
        <v>137</v>
      </c>
      <c r="H417" s="35">
        <v>264465</v>
      </c>
      <c r="I417" s="35">
        <v>53</v>
      </c>
      <c r="J417" s="9" t="s">
        <v>7</v>
      </c>
      <c r="K417" s="9" t="s">
        <v>138</v>
      </c>
      <c r="L417" s="8">
        <v>53</v>
      </c>
      <c r="M417" s="8">
        <v>0</v>
      </c>
      <c r="N417" s="9"/>
      <c r="O417" s="8">
        <v>0</v>
      </c>
      <c r="P417" s="9"/>
      <c r="Q417" s="8">
        <v>0</v>
      </c>
      <c r="R417" s="9"/>
      <c r="S417" s="8">
        <v>1699</v>
      </c>
      <c r="T417" s="9"/>
      <c r="U417" s="8">
        <v>0</v>
      </c>
      <c r="V417" s="9"/>
      <c r="W417" s="33">
        <v>1699</v>
      </c>
      <c r="X417" s="9"/>
      <c r="Y417" s="30">
        <v>0</v>
      </c>
      <c r="Z417" s="9"/>
      <c r="AA417" s="30">
        <v>0</v>
      </c>
      <c r="AB417" s="9"/>
      <c r="AC417" s="30">
        <v>0</v>
      </c>
      <c r="AD417" s="9"/>
      <c r="AE417" s="30">
        <v>7</v>
      </c>
      <c r="AF417" s="9"/>
      <c r="AG417" s="19">
        <v>0</v>
      </c>
      <c r="AI417" s="32">
        <v>7</v>
      </c>
      <c r="AK417" s="7" t="str">
        <f t="shared" si="6"/>
        <v>No</v>
      </c>
    </row>
    <row r="418" spans="1:37">
      <c r="A418" s="7" t="s">
        <v>1040</v>
      </c>
      <c r="B418" s="7" t="s">
        <v>191</v>
      </c>
      <c r="C418" s="37" t="s">
        <v>54</v>
      </c>
      <c r="D418" s="296">
        <v>2003</v>
      </c>
      <c r="E418" s="297">
        <v>20003</v>
      </c>
      <c r="F418" s="27" t="s">
        <v>140</v>
      </c>
      <c r="G418" s="27" t="s">
        <v>137</v>
      </c>
      <c r="H418" s="35">
        <v>158084</v>
      </c>
      <c r="I418" s="35">
        <v>53</v>
      </c>
      <c r="J418" s="9" t="s">
        <v>6</v>
      </c>
      <c r="K418" s="9" t="s">
        <v>138</v>
      </c>
      <c r="L418" s="8">
        <v>36</v>
      </c>
      <c r="M418" s="8">
        <v>21788</v>
      </c>
      <c r="N418" s="9"/>
      <c r="O418" s="8">
        <v>0</v>
      </c>
      <c r="P418" s="9"/>
      <c r="Q418" s="8">
        <v>797</v>
      </c>
      <c r="R418" s="9"/>
      <c r="S418" s="8">
        <v>0</v>
      </c>
      <c r="T418" s="9"/>
      <c r="U418" s="8">
        <v>0</v>
      </c>
      <c r="V418" s="9"/>
      <c r="W418" s="33">
        <v>22585</v>
      </c>
      <c r="X418" s="9"/>
      <c r="Y418" s="30">
        <v>15</v>
      </c>
      <c r="Z418" s="9"/>
      <c r="AA418" s="30">
        <v>0</v>
      </c>
      <c r="AB418" s="9"/>
      <c r="AC418" s="30">
        <v>1.25</v>
      </c>
      <c r="AD418" s="9"/>
      <c r="AE418" s="30">
        <v>0</v>
      </c>
      <c r="AF418" s="9"/>
      <c r="AG418" s="19">
        <v>0</v>
      </c>
      <c r="AI418" s="32">
        <v>16.25</v>
      </c>
      <c r="AK418" s="7" t="str">
        <f t="shared" si="6"/>
        <v>No</v>
      </c>
    </row>
    <row r="419" spans="1:37">
      <c r="A419" s="7" t="s">
        <v>197</v>
      </c>
      <c r="B419" s="7" t="s">
        <v>198</v>
      </c>
      <c r="C419" s="37" t="s">
        <v>61</v>
      </c>
      <c r="D419" s="296">
        <v>3012</v>
      </c>
      <c r="E419" s="297">
        <v>30012</v>
      </c>
      <c r="F419" s="27" t="s">
        <v>142</v>
      </c>
      <c r="G419" s="27" t="s">
        <v>137</v>
      </c>
      <c r="H419" s="35">
        <v>69014</v>
      </c>
      <c r="I419" s="35">
        <v>53</v>
      </c>
      <c r="J419" s="9" t="s">
        <v>6</v>
      </c>
      <c r="K419" s="9" t="s">
        <v>138</v>
      </c>
      <c r="L419" s="8">
        <v>32</v>
      </c>
      <c r="M419" s="8">
        <v>16276</v>
      </c>
      <c r="N419" s="9"/>
      <c r="O419" s="8">
        <v>0</v>
      </c>
      <c r="P419" s="9"/>
      <c r="Q419" s="8">
        <v>2214</v>
      </c>
      <c r="R419" s="9"/>
      <c r="S419" s="8">
        <v>0</v>
      </c>
      <c r="T419" s="9"/>
      <c r="U419" s="8">
        <v>0</v>
      </c>
      <c r="V419" s="9"/>
      <c r="W419" s="33">
        <v>18490</v>
      </c>
      <c r="X419" s="9"/>
      <c r="Y419" s="30">
        <v>16.03</v>
      </c>
      <c r="Z419" s="9"/>
      <c r="AA419" s="30">
        <v>0</v>
      </c>
      <c r="AB419" s="9"/>
      <c r="AC419" s="30">
        <v>4</v>
      </c>
      <c r="AD419" s="9"/>
      <c r="AE419" s="30">
        <v>0</v>
      </c>
      <c r="AF419" s="9"/>
      <c r="AG419" s="19">
        <v>0</v>
      </c>
      <c r="AI419" s="32">
        <v>20.03</v>
      </c>
      <c r="AK419" s="7" t="str">
        <f t="shared" si="6"/>
        <v>No</v>
      </c>
    </row>
    <row r="420" spans="1:37">
      <c r="A420" s="7" t="s">
        <v>197</v>
      </c>
      <c r="B420" s="7" t="s">
        <v>198</v>
      </c>
      <c r="C420" s="37" t="s">
        <v>61</v>
      </c>
      <c r="D420" s="296">
        <v>3012</v>
      </c>
      <c r="E420" s="297">
        <v>30012</v>
      </c>
      <c r="F420" s="27" t="s">
        <v>142</v>
      </c>
      <c r="G420" s="27" t="s">
        <v>137</v>
      </c>
      <c r="H420" s="35">
        <v>69014</v>
      </c>
      <c r="I420" s="35">
        <v>53</v>
      </c>
      <c r="J420" s="9" t="s">
        <v>62</v>
      </c>
      <c r="K420" s="9" t="s">
        <v>138</v>
      </c>
      <c r="L420" s="8">
        <v>2</v>
      </c>
      <c r="M420" s="8">
        <v>5251</v>
      </c>
      <c r="N420" s="9"/>
      <c r="O420" s="8">
        <v>0</v>
      </c>
      <c r="P420" s="9"/>
      <c r="Q420" s="8">
        <v>0</v>
      </c>
      <c r="R420" s="9"/>
      <c r="S420" s="8">
        <v>3819</v>
      </c>
      <c r="T420" s="9"/>
      <c r="U420" s="8">
        <v>0</v>
      </c>
      <c r="V420" s="9"/>
      <c r="W420" s="33">
        <v>9070</v>
      </c>
      <c r="X420" s="9"/>
      <c r="Y420" s="30">
        <v>5.21</v>
      </c>
      <c r="Z420" s="9"/>
      <c r="AA420" s="30">
        <v>0</v>
      </c>
      <c r="AB420" s="9"/>
      <c r="AC420" s="30">
        <v>0</v>
      </c>
      <c r="AD420" s="9"/>
      <c r="AE420" s="30">
        <v>9.7899999999999991</v>
      </c>
      <c r="AF420" s="9"/>
      <c r="AG420" s="19">
        <v>0</v>
      </c>
      <c r="AI420" s="32">
        <v>15</v>
      </c>
      <c r="AK420" s="7" t="str">
        <f t="shared" si="6"/>
        <v>No</v>
      </c>
    </row>
    <row r="421" spans="1:37">
      <c r="A421" s="7" t="s">
        <v>197</v>
      </c>
      <c r="B421" s="7" t="s">
        <v>198</v>
      </c>
      <c r="C421" s="37" t="s">
        <v>61</v>
      </c>
      <c r="D421" s="296">
        <v>3012</v>
      </c>
      <c r="E421" s="297">
        <v>30012</v>
      </c>
      <c r="F421" s="27" t="s">
        <v>142</v>
      </c>
      <c r="G421" s="27" t="s">
        <v>137</v>
      </c>
      <c r="H421" s="35">
        <v>69014</v>
      </c>
      <c r="I421" s="35">
        <v>53</v>
      </c>
      <c r="J421" s="9" t="s">
        <v>9</v>
      </c>
      <c r="K421" s="9" t="s">
        <v>138</v>
      </c>
      <c r="L421" s="8">
        <v>19</v>
      </c>
      <c r="M421" s="8">
        <v>8600</v>
      </c>
      <c r="N421" s="9"/>
      <c r="O421" s="8">
        <v>0</v>
      </c>
      <c r="P421" s="9"/>
      <c r="Q421" s="8">
        <v>0</v>
      </c>
      <c r="R421" s="9"/>
      <c r="S421" s="8">
        <v>0</v>
      </c>
      <c r="T421" s="9"/>
      <c r="U421" s="8">
        <v>0</v>
      </c>
      <c r="V421" s="9"/>
      <c r="W421" s="33">
        <v>8600</v>
      </c>
      <c r="X421" s="9"/>
      <c r="Y421" s="30">
        <v>7.97</v>
      </c>
      <c r="Z421" s="9"/>
      <c r="AA421" s="30">
        <v>0</v>
      </c>
      <c r="AB421" s="9"/>
      <c r="AC421" s="30">
        <v>0</v>
      </c>
      <c r="AD421" s="9"/>
      <c r="AE421" s="30">
        <v>0</v>
      </c>
      <c r="AF421" s="9"/>
      <c r="AG421" s="19">
        <v>0</v>
      </c>
      <c r="AI421" s="32">
        <v>7.97</v>
      </c>
      <c r="AK421" s="7" t="str">
        <f t="shared" si="6"/>
        <v>No</v>
      </c>
    </row>
    <row r="422" spans="1:37">
      <c r="A422" s="7" t="s">
        <v>1042</v>
      </c>
      <c r="B422" s="7" t="s">
        <v>518</v>
      </c>
      <c r="C422" s="37" t="s">
        <v>21</v>
      </c>
      <c r="D422" s="296">
        <v>8011</v>
      </c>
      <c r="E422" s="297">
        <v>80011</v>
      </c>
      <c r="F422" s="27" t="s">
        <v>140</v>
      </c>
      <c r="G422" s="27" t="s">
        <v>137</v>
      </c>
      <c r="H422" s="35">
        <v>264465</v>
      </c>
      <c r="I422" s="35">
        <v>52</v>
      </c>
      <c r="J422" s="9" t="s">
        <v>17</v>
      </c>
      <c r="K422" s="9" t="s">
        <v>138</v>
      </c>
      <c r="L422" s="8">
        <v>6</v>
      </c>
      <c r="M422" s="8">
        <v>30023</v>
      </c>
      <c r="N422" s="9"/>
      <c r="O422" s="8">
        <v>0</v>
      </c>
      <c r="P422" s="9"/>
      <c r="Q422" s="8">
        <v>690</v>
      </c>
      <c r="R422" s="9"/>
      <c r="S422" s="8">
        <v>1399</v>
      </c>
      <c r="T422" s="9"/>
      <c r="U422" s="8">
        <v>0</v>
      </c>
      <c r="V422" s="9"/>
      <c r="W422" s="33">
        <v>32112</v>
      </c>
      <c r="X422" s="9"/>
      <c r="Y422" s="30">
        <v>19.32</v>
      </c>
      <c r="Z422" s="9"/>
      <c r="AA422" s="30">
        <v>0</v>
      </c>
      <c r="AB422" s="9"/>
      <c r="AC422" s="30">
        <v>0.47</v>
      </c>
      <c r="AD422" s="9"/>
      <c r="AE422" s="30">
        <v>0.94</v>
      </c>
      <c r="AF422" s="9"/>
      <c r="AG422" s="19">
        <v>0</v>
      </c>
      <c r="AI422" s="32">
        <v>20.73</v>
      </c>
      <c r="AK422" s="7" t="str">
        <f t="shared" si="6"/>
        <v>No</v>
      </c>
    </row>
    <row r="423" spans="1:37">
      <c r="A423" s="7" t="s">
        <v>1043</v>
      </c>
      <c r="B423" s="7" t="s">
        <v>517</v>
      </c>
      <c r="C423" s="37" t="s">
        <v>61</v>
      </c>
      <c r="D423" s="296">
        <v>2169</v>
      </c>
      <c r="E423" s="297">
        <v>20169</v>
      </c>
      <c r="F423" s="27" t="s">
        <v>149</v>
      </c>
      <c r="G423" s="27" t="s">
        <v>137</v>
      </c>
      <c r="H423" s="35">
        <v>18351295</v>
      </c>
      <c r="I423" s="35">
        <v>52</v>
      </c>
      <c r="J423" s="9" t="s">
        <v>13</v>
      </c>
      <c r="K423" s="9" t="s">
        <v>138</v>
      </c>
      <c r="L423" s="8">
        <v>52</v>
      </c>
      <c r="M423" s="8">
        <v>108354</v>
      </c>
      <c r="N423" s="9"/>
      <c r="O423" s="8">
        <v>2514</v>
      </c>
      <c r="P423" s="9"/>
      <c r="Q423" s="8">
        <v>0</v>
      </c>
      <c r="R423" s="9"/>
      <c r="S423" s="8">
        <v>17540</v>
      </c>
      <c r="T423" s="9"/>
      <c r="U423" s="8">
        <v>0</v>
      </c>
      <c r="V423" s="9"/>
      <c r="W423" s="33">
        <v>128408</v>
      </c>
      <c r="X423" s="9"/>
      <c r="Y423" s="30">
        <v>46</v>
      </c>
      <c r="Z423" s="9"/>
      <c r="AA423" s="30">
        <v>2</v>
      </c>
      <c r="AB423" s="9"/>
      <c r="AC423" s="30">
        <v>0</v>
      </c>
      <c r="AD423" s="9"/>
      <c r="AE423" s="30">
        <v>23</v>
      </c>
      <c r="AF423" s="9"/>
      <c r="AG423" s="19">
        <v>0</v>
      </c>
      <c r="AI423" s="32">
        <v>71</v>
      </c>
      <c r="AK423" s="7" t="str">
        <f t="shared" si="6"/>
        <v>No</v>
      </c>
    </row>
    <row r="424" spans="1:37">
      <c r="A424" s="7" t="s">
        <v>172</v>
      </c>
      <c r="B424" s="7" t="s">
        <v>173</v>
      </c>
      <c r="C424" s="37" t="s">
        <v>39</v>
      </c>
      <c r="D424" s="296">
        <v>5029</v>
      </c>
      <c r="E424" s="297">
        <v>50029</v>
      </c>
      <c r="F424" s="27" t="s">
        <v>142</v>
      </c>
      <c r="G424" s="27" t="s">
        <v>137</v>
      </c>
      <c r="H424" s="35">
        <v>70585</v>
      </c>
      <c r="I424" s="35">
        <v>52</v>
      </c>
      <c r="J424" s="9" t="s">
        <v>6</v>
      </c>
      <c r="K424" s="9" t="s">
        <v>138</v>
      </c>
      <c r="L424" s="8">
        <v>38</v>
      </c>
      <c r="M424" s="8">
        <v>10004</v>
      </c>
      <c r="N424" s="9"/>
      <c r="O424" s="8">
        <v>0</v>
      </c>
      <c r="P424" s="9"/>
      <c r="Q424" s="8">
        <v>0</v>
      </c>
      <c r="R424" s="9"/>
      <c r="S424" s="8">
        <v>0</v>
      </c>
      <c r="T424" s="9"/>
      <c r="U424" s="8">
        <v>0</v>
      </c>
      <c r="V424" s="9"/>
      <c r="W424" s="33">
        <v>10004</v>
      </c>
      <c r="X424" s="9"/>
      <c r="Y424" s="30">
        <v>9</v>
      </c>
      <c r="Z424" s="9"/>
      <c r="AA424" s="30">
        <v>0</v>
      </c>
      <c r="AB424" s="9"/>
      <c r="AC424" s="30">
        <v>0</v>
      </c>
      <c r="AD424" s="9"/>
      <c r="AE424" s="30">
        <v>0</v>
      </c>
      <c r="AF424" s="9"/>
      <c r="AG424" s="19">
        <v>0</v>
      </c>
      <c r="AI424" s="32">
        <v>9</v>
      </c>
      <c r="AK424" s="7" t="str">
        <f t="shared" si="6"/>
        <v>No</v>
      </c>
    </row>
    <row r="425" spans="1:37">
      <c r="A425" s="7" t="s">
        <v>1042</v>
      </c>
      <c r="B425" s="7" t="s">
        <v>518</v>
      </c>
      <c r="C425" s="37" t="s">
        <v>21</v>
      </c>
      <c r="D425" s="296">
        <v>8011</v>
      </c>
      <c r="E425" s="297">
        <v>80011</v>
      </c>
      <c r="F425" s="27" t="s">
        <v>140</v>
      </c>
      <c r="G425" s="27" t="s">
        <v>137</v>
      </c>
      <c r="H425" s="35">
        <v>264465</v>
      </c>
      <c r="I425" s="35">
        <v>52</v>
      </c>
      <c r="J425" s="9" t="s">
        <v>6</v>
      </c>
      <c r="K425" s="9" t="s">
        <v>138</v>
      </c>
      <c r="L425" s="8">
        <v>32</v>
      </c>
      <c r="M425" s="8">
        <v>97429</v>
      </c>
      <c r="N425" s="9"/>
      <c r="O425" s="8">
        <v>0</v>
      </c>
      <c r="P425" s="9"/>
      <c r="Q425" s="8">
        <v>2240</v>
      </c>
      <c r="R425" s="9"/>
      <c r="S425" s="8">
        <v>4541</v>
      </c>
      <c r="T425" s="9"/>
      <c r="U425" s="8">
        <v>0</v>
      </c>
      <c r="V425" s="9"/>
      <c r="W425" s="33">
        <v>104210</v>
      </c>
      <c r="X425" s="9"/>
      <c r="Y425" s="30">
        <v>62.68</v>
      </c>
      <c r="Z425" s="9"/>
      <c r="AA425" s="30">
        <v>0</v>
      </c>
      <c r="AB425" s="9"/>
      <c r="AC425" s="30">
        <v>1.53</v>
      </c>
      <c r="AD425" s="9"/>
      <c r="AE425" s="30">
        <v>3.06</v>
      </c>
      <c r="AF425" s="9"/>
      <c r="AG425" s="19">
        <v>0</v>
      </c>
      <c r="AI425" s="32">
        <v>67.27</v>
      </c>
      <c r="AK425" s="7" t="str">
        <f t="shared" si="6"/>
        <v>No</v>
      </c>
    </row>
    <row r="426" spans="1:37">
      <c r="A426" s="7" t="s">
        <v>172</v>
      </c>
      <c r="B426" s="7" t="s">
        <v>173</v>
      </c>
      <c r="C426" s="37" t="s">
        <v>39</v>
      </c>
      <c r="D426" s="296">
        <v>5029</v>
      </c>
      <c r="E426" s="297">
        <v>50029</v>
      </c>
      <c r="F426" s="27" t="s">
        <v>142</v>
      </c>
      <c r="G426" s="27" t="s">
        <v>137</v>
      </c>
      <c r="H426" s="35">
        <v>70585</v>
      </c>
      <c r="I426" s="35">
        <v>52</v>
      </c>
      <c r="J426" s="9" t="s">
        <v>9</v>
      </c>
      <c r="K426" s="9" t="s">
        <v>138</v>
      </c>
      <c r="L426" s="8">
        <v>14</v>
      </c>
      <c r="M426" s="8">
        <v>0</v>
      </c>
      <c r="N426" s="9"/>
      <c r="O426" s="8">
        <v>0</v>
      </c>
      <c r="P426" s="9"/>
      <c r="Q426" s="8">
        <v>0</v>
      </c>
      <c r="R426" s="9"/>
      <c r="S426" s="8">
        <v>0</v>
      </c>
      <c r="T426" s="9"/>
      <c r="U426" s="8">
        <v>0</v>
      </c>
      <c r="V426" s="9"/>
      <c r="W426" s="33">
        <v>0</v>
      </c>
      <c r="X426" s="9"/>
      <c r="Y426" s="30">
        <v>0</v>
      </c>
      <c r="Z426" s="9"/>
      <c r="AA426" s="30">
        <v>0</v>
      </c>
      <c r="AB426" s="9"/>
      <c r="AC426" s="30">
        <v>0</v>
      </c>
      <c r="AD426" s="9"/>
      <c r="AE426" s="30">
        <v>0</v>
      </c>
      <c r="AF426" s="9"/>
      <c r="AG426" s="19">
        <v>0</v>
      </c>
      <c r="AI426" s="32">
        <v>0</v>
      </c>
      <c r="AK426" s="7" t="str">
        <f t="shared" si="6"/>
        <v>No</v>
      </c>
    </row>
    <row r="427" spans="1:37">
      <c r="A427" s="7" t="s">
        <v>1044</v>
      </c>
      <c r="B427" s="7" t="s">
        <v>353</v>
      </c>
      <c r="C427" s="37" t="s">
        <v>68</v>
      </c>
      <c r="D427" s="296">
        <v>6009</v>
      </c>
      <c r="E427" s="297">
        <v>60009</v>
      </c>
      <c r="F427" s="27" t="s">
        <v>140</v>
      </c>
      <c r="G427" s="27" t="s">
        <v>137</v>
      </c>
      <c r="H427" s="35">
        <v>235730</v>
      </c>
      <c r="I427" s="35">
        <v>51</v>
      </c>
      <c r="J427" s="9" t="s">
        <v>6</v>
      </c>
      <c r="K427" s="9" t="s">
        <v>138</v>
      </c>
      <c r="L427" s="8">
        <v>35</v>
      </c>
      <c r="M427" s="8">
        <v>16829</v>
      </c>
      <c r="N427" s="9"/>
      <c r="O427" s="8">
        <v>0</v>
      </c>
      <c r="P427" s="9"/>
      <c r="Q427" s="8">
        <v>1073</v>
      </c>
      <c r="R427" s="9"/>
      <c r="S427" s="8">
        <v>0</v>
      </c>
      <c r="T427" s="9"/>
      <c r="U427" s="8">
        <v>0</v>
      </c>
      <c r="V427" s="9"/>
      <c r="W427" s="33">
        <v>17902</v>
      </c>
      <c r="X427" s="9"/>
      <c r="Y427" s="30">
        <v>12</v>
      </c>
      <c r="Z427" s="9"/>
      <c r="AA427" s="30">
        <v>0</v>
      </c>
      <c r="AB427" s="9"/>
      <c r="AC427" s="30">
        <v>1</v>
      </c>
      <c r="AD427" s="9"/>
      <c r="AE427" s="30">
        <v>0</v>
      </c>
      <c r="AF427" s="9"/>
      <c r="AG427" s="19">
        <v>0</v>
      </c>
      <c r="AI427" s="32">
        <v>13</v>
      </c>
      <c r="AK427" s="7" t="str">
        <f t="shared" si="6"/>
        <v>No</v>
      </c>
    </row>
    <row r="428" spans="1:37">
      <c r="A428" s="7" t="s">
        <v>573</v>
      </c>
      <c r="B428" s="7" t="s">
        <v>574</v>
      </c>
      <c r="C428" s="37" t="s">
        <v>68</v>
      </c>
      <c r="D428" s="296">
        <v>6102</v>
      </c>
      <c r="E428" s="297">
        <v>60102</v>
      </c>
      <c r="F428" s="27" t="s">
        <v>142</v>
      </c>
      <c r="G428" s="27" t="s">
        <v>137</v>
      </c>
      <c r="H428" s="35">
        <v>92984</v>
      </c>
      <c r="I428" s="35">
        <v>51</v>
      </c>
      <c r="J428" s="9" t="s">
        <v>9</v>
      </c>
      <c r="K428" s="9" t="s">
        <v>138</v>
      </c>
      <c r="L428" s="8">
        <v>35</v>
      </c>
      <c r="M428" s="8">
        <v>6363</v>
      </c>
      <c r="N428" s="9"/>
      <c r="O428" s="8">
        <v>0</v>
      </c>
      <c r="P428" s="9"/>
      <c r="Q428" s="8">
        <v>1030</v>
      </c>
      <c r="R428" s="9"/>
      <c r="S428" s="8">
        <v>0</v>
      </c>
      <c r="T428" s="9"/>
      <c r="U428" s="8">
        <v>0</v>
      </c>
      <c r="V428" s="9"/>
      <c r="W428" s="33">
        <v>7393</v>
      </c>
      <c r="X428" s="9"/>
      <c r="Y428" s="30">
        <v>24</v>
      </c>
      <c r="Z428" s="9"/>
      <c r="AA428" s="30">
        <v>0</v>
      </c>
      <c r="AB428" s="9"/>
      <c r="AC428" s="30">
        <v>2</v>
      </c>
      <c r="AD428" s="9"/>
      <c r="AE428" s="30">
        <v>0</v>
      </c>
      <c r="AF428" s="9"/>
      <c r="AG428" s="19">
        <v>0</v>
      </c>
      <c r="AI428" s="32">
        <v>26</v>
      </c>
      <c r="AK428" s="7" t="str">
        <f t="shared" si="6"/>
        <v>No</v>
      </c>
    </row>
    <row r="429" spans="1:37">
      <c r="A429" s="7" t="s">
        <v>451</v>
      </c>
      <c r="B429" s="7" t="s">
        <v>452</v>
      </c>
      <c r="C429" s="37" t="s">
        <v>30</v>
      </c>
      <c r="D429" s="296">
        <v>5058</v>
      </c>
      <c r="E429" s="297">
        <v>50058</v>
      </c>
      <c r="F429" s="27" t="s">
        <v>142</v>
      </c>
      <c r="G429" s="27" t="s">
        <v>137</v>
      </c>
      <c r="H429" s="35">
        <v>296863</v>
      </c>
      <c r="I429" s="35">
        <v>51</v>
      </c>
      <c r="J429" s="9" t="s">
        <v>9</v>
      </c>
      <c r="K429" s="9" t="s">
        <v>138</v>
      </c>
      <c r="L429" s="8">
        <v>27</v>
      </c>
      <c r="M429" s="8">
        <v>10584</v>
      </c>
      <c r="N429" s="9"/>
      <c r="O429" s="8">
        <v>663</v>
      </c>
      <c r="P429" s="9"/>
      <c r="Q429" s="8">
        <v>129</v>
      </c>
      <c r="R429" s="9"/>
      <c r="S429" s="8">
        <v>0</v>
      </c>
      <c r="T429" s="9"/>
      <c r="U429" s="8">
        <v>0</v>
      </c>
      <c r="V429" s="9"/>
      <c r="W429" s="33">
        <v>11376</v>
      </c>
      <c r="X429" s="9"/>
      <c r="Y429" s="30">
        <v>5.8</v>
      </c>
      <c r="Z429" s="9"/>
      <c r="AA429" s="30">
        <v>0.4</v>
      </c>
      <c r="AB429" s="9"/>
      <c r="AC429" s="30">
        <v>0.3</v>
      </c>
      <c r="AD429" s="9"/>
      <c r="AE429" s="30">
        <v>0</v>
      </c>
      <c r="AF429" s="9"/>
      <c r="AG429" s="19">
        <v>0</v>
      </c>
      <c r="AI429" s="32">
        <v>6.5</v>
      </c>
      <c r="AK429" s="7" t="str">
        <f t="shared" si="6"/>
        <v>No</v>
      </c>
    </row>
    <row r="430" spans="1:37">
      <c r="A430" s="7" t="s">
        <v>451</v>
      </c>
      <c r="B430" s="7" t="s">
        <v>452</v>
      </c>
      <c r="C430" s="37" t="s">
        <v>30</v>
      </c>
      <c r="D430" s="296">
        <v>5058</v>
      </c>
      <c r="E430" s="297">
        <v>50058</v>
      </c>
      <c r="F430" s="27" t="s">
        <v>142</v>
      </c>
      <c r="G430" s="27" t="s">
        <v>137</v>
      </c>
      <c r="H430" s="35">
        <v>296863</v>
      </c>
      <c r="I430" s="35">
        <v>51</v>
      </c>
      <c r="J430" s="9" t="s">
        <v>6</v>
      </c>
      <c r="K430" s="9" t="s">
        <v>138</v>
      </c>
      <c r="L430" s="8">
        <v>24</v>
      </c>
      <c r="M430" s="8">
        <v>7330</v>
      </c>
      <c r="N430" s="9"/>
      <c r="O430" s="8">
        <v>2766</v>
      </c>
      <c r="P430" s="9"/>
      <c r="Q430" s="8">
        <v>253</v>
      </c>
      <c r="R430" s="9"/>
      <c r="S430" s="8">
        <v>0</v>
      </c>
      <c r="T430" s="9"/>
      <c r="U430" s="8">
        <v>0</v>
      </c>
      <c r="V430" s="9"/>
      <c r="W430" s="33">
        <v>10349</v>
      </c>
      <c r="X430" s="9"/>
      <c r="Y430" s="30">
        <v>5.3</v>
      </c>
      <c r="Z430" s="9"/>
      <c r="AA430" s="30">
        <v>1.9</v>
      </c>
      <c r="AB430" s="9"/>
      <c r="AC430" s="30">
        <v>0.7</v>
      </c>
      <c r="AD430" s="9"/>
      <c r="AE430" s="30">
        <v>0</v>
      </c>
      <c r="AF430" s="9"/>
      <c r="AG430" s="19">
        <v>0</v>
      </c>
      <c r="AI430" s="32">
        <v>7.9</v>
      </c>
      <c r="AK430" s="7" t="str">
        <f t="shared" si="6"/>
        <v>No</v>
      </c>
    </row>
    <row r="431" spans="1:37">
      <c r="A431" s="7" t="s">
        <v>1044</v>
      </c>
      <c r="B431" s="7" t="s">
        <v>353</v>
      </c>
      <c r="C431" s="37" t="s">
        <v>68</v>
      </c>
      <c r="D431" s="296">
        <v>6009</v>
      </c>
      <c r="E431" s="297">
        <v>60009</v>
      </c>
      <c r="F431" s="27" t="s">
        <v>140</v>
      </c>
      <c r="G431" s="27" t="s">
        <v>137</v>
      </c>
      <c r="H431" s="35">
        <v>235730</v>
      </c>
      <c r="I431" s="35">
        <v>51</v>
      </c>
      <c r="J431" s="9" t="s">
        <v>9</v>
      </c>
      <c r="K431" s="9" t="s">
        <v>138</v>
      </c>
      <c r="L431" s="8">
        <v>16</v>
      </c>
      <c r="M431" s="8">
        <v>2794</v>
      </c>
      <c r="N431" s="9"/>
      <c r="O431" s="8">
        <v>0</v>
      </c>
      <c r="P431" s="9"/>
      <c r="Q431" s="8">
        <v>0</v>
      </c>
      <c r="R431" s="9"/>
      <c r="S431" s="8">
        <v>0</v>
      </c>
      <c r="T431" s="9"/>
      <c r="U431" s="8">
        <v>0</v>
      </c>
      <c r="V431" s="9"/>
      <c r="W431" s="33">
        <v>2794</v>
      </c>
      <c r="X431" s="9"/>
      <c r="Y431" s="30">
        <v>2</v>
      </c>
      <c r="Z431" s="9"/>
      <c r="AA431" s="30">
        <v>0</v>
      </c>
      <c r="AB431" s="9"/>
      <c r="AC431" s="30">
        <v>0</v>
      </c>
      <c r="AD431" s="9"/>
      <c r="AE431" s="30">
        <v>0</v>
      </c>
      <c r="AF431" s="9"/>
      <c r="AG431" s="19">
        <v>0</v>
      </c>
      <c r="AI431" s="32">
        <v>2</v>
      </c>
      <c r="AK431" s="7" t="str">
        <f t="shared" si="6"/>
        <v>No</v>
      </c>
    </row>
    <row r="432" spans="1:37">
      <c r="A432" s="7" t="s">
        <v>573</v>
      </c>
      <c r="B432" s="7" t="s">
        <v>574</v>
      </c>
      <c r="C432" s="37" t="s">
        <v>68</v>
      </c>
      <c r="D432" s="296">
        <v>6102</v>
      </c>
      <c r="E432" s="297">
        <v>60102</v>
      </c>
      <c r="F432" s="27" t="s">
        <v>142</v>
      </c>
      <c r="G432" s="27" t="s">
        <v>137</v>
      </c>
      <c r="H432" s="35">
        <v>92984</v>
      </c>
      <c r="I432" s="35">
        <v>51</v>
      </c>
      <c r="J432" s="9" t="s">
        <v>6</v>
      </c>
      <c r="K432" s="9" t="s">
        <v>138</v>
      </c>
      <c r="L432" s="8">
        <v>16</v>
      </c>
      <c r="M432" s="8">
        <v>2288</v>
      </c>
      <c r="N432" s="9"/>
      <c r="O432" s="8">
        <v>0</v>
      </c>
      <c r="P432" s="9"/>
      <c r="Q432" s="8">
        <v>1036</v>
      </c>
      <c r="R432" s="9"/>
      <c r="S432" s="8">
        <v>0</v>
      </c>
      <c r="T432" s="9"/>
      <c r="U432" s="8">
        <v>0</v>
      </c>
      <c r="V432" s="9"/>
      <c r="W432" s="33">
        <v>3324</v>
      </c>
      <c r="X432" s="9"/>
      <c r="Y432" s="30">
        <v>2</v>
      </c>
      <c r="Z432" s="9"/>
      <c r="AA432" s="30">
        <v>0</v>
      </c>
      <c r="AB432" s="9"/>
      <c r="AC432" s="30">
        <v>2</v>
      </c>
      <c r="AD432" s="9"/>
      <c r="AE432" s="30">
        <v>0</v>
      </c>
      <c r="AF432" s="9"/>
      <c r="AG432" s="19">
        <v>0</v>
      </c>
      <c r="AI432" s="32">
        <v>4</v>
      </c>
      <c r="AK432" s="7" t="str">
        <f t="shared" si="6"/>
        <v>No</v>
      </c>
    </row>
    <row r="433" spans="1:37">
      <c r="A433" s="7" t="s">
        <v>1045</v>
      </c>
      <c r="B433" s="7" t="s">
        <v>281</v>
      </c>
      <c r="C433" s="37" t="s">
        <v>28</v>
      </c>
      <c r="D433" s="296">
        <v>4082</v>
      </c>
      <c r="E433" s="297">
        <v>40082</v>
      </c>
      <c r="F433" s="27" t="s">
        <v>140</v>
      </c>
      <c r="G433" s="27" t="s">
        <v>137</v>
      </c>
      <c r="H433" s="35">
        <v>4515419</v>
      </c>
      <c r="I433" s="35">
        <v>50</v>
      </c>
      <c r="J433" s="9" t="s">
        <v>9</v>
      </c>
      <c r="K433" s="9" t="s">
        <v>138</v>
      </c>
      <c r="L433" s="8">
        <v>5</v>
      </c>
      <c r="M433" s="8">
        <v>1608</v>
      </c>
      <c r="N433" s="9"/>
      <c r="O433" s="8">
        <v>0</v>
      </c>
      <c r="P433" s="9"/>
      <c r="Q433" s="8">
        <v>0</v>
      </c>
      <c r="R433" s="9"/>
      <c r="S433" s="8">
        <v>0</v>
      </c>
      <c r="T433" s="9"/>
      <c r="U433" s="8">
        <v>0</v>
      </c>
      <c r="V433" s="9"/>
      <c r="W433" s="33">
        <v>1608</v>
      </c>
      <c r="X433" s="9"/>
      <c r="Y433" s="30">
        <v>3</v>
      </c>
      <c r="Z433" s="9"/>
      <c r="AA433" s="30">
        <v>0</v>
      </c>
      <c r="AB433" s="9"/>
      <c r="AC433" s="30">
        <v>0</v>
      </c>
      <c r="AD433" s="9"/>
      <c r="AE433" s="30">
        <v>0</v>
      </c>
      <c r="AF433" s="9"/>
      <c r="AG433" s="19">
        <v>0</v>
      </c>
      <c r="AI433" s="32">
        <v>3</v>
      </c>
      <c r="AK433" s="7" t="str">
        <f t="shared" si="6"/>
        <v>No</v>
      </c>
    </row>
    <row r="434" spans="1:37">
      <c r="A434" s="7" t="s">
        <v>1045</v>
      </c>
      <c r="B434" s="7" t="s">
        <v>281</v>
      </c>
      <c r="C434" s="37" t="s">
        <v>28</v>
      </c>
      <c r="D434" s="296">
        <v>4082</v>
      </c>
      <c r="E434" s="297">
        <v>40082</v>
      </c>
      <c r="F434" s="27" t="s">
        <v>140</v>
      </c>
      <c r="G434" s="27" t="s">
        <v>137</v>
      </c>
      <c r="H434" s="35">
        <v>4515419</v>
      </c>
      <c r="I434" s="35">
        <v>50</v>
      </c>
      <c r="J434" s="9" t="s">
        <v>7</v>
      </c>
      <c r="K434" s="9" t="s">
        <v>138</v>
      </c>
      <c r="L434" s="8">
        <v>45</v>
      </c>
      <c r="M434" s="8">
        <v>0</v>
      </c>
      <c r="N434" s="9"/>
      <c r="O434" s="8">
        <v>0</v>
      </c>
      <c r="P434" s="9"/>
      <c r="Q434" s="8">
        <v>0</v>
      </c>
      <c r="R434" s="9"/>
      <c r="S434" s="8">
        <v>2007</v>
      </c>
      <c r="T434" s="9"/>
      <c r="U434" s="8">
        <v>0</v>
      </c>
      <c r="V434" s="9"/>
      <c r="W434" s="33">
        <v>2007</v>
      </c>
      <c r="X434" s="9"/>
      <c r="Y434" s="30">
        <v>0</v>
      </c>
      <c r="Z434" s="9"/>
      <c r="AA434" s="30">
        <v>0</v>
      </c>
      <c r="AB434" s="9"/>
      <c r="AC434" s="30">
        <v>0</v>
      </c>
      <c r="AD434" s="9"/>
      <c r="AE434" s="30">
        <v>2</v>
      </c>
      <c r="AF434" s="9"/>
      <c r="AG434" s="19">
        <v>0</v>
      </c>
      <c r="AI434" s="32">
        <v>2</v>
      </c>
      <c r="AK434" s="7" t="str">
        <f t="shared" si="6"/>
        <v>No</v>
      </c>
    </row>
    <row r="435" spans="1:37">
      <c r="A435" s="7" t="s">
        <v>543</v>
      </c>
      <c r="B435" s="7" t="s">
        <v>544</v>
      </c>
      <c r="C435" s="37" t="s">
        <v>57</v>
      </c>
      <c r="D435" s="296">
        <v>5024</v>
      </c>
      <c r="E435" s="297">
        <v>50024</v>
      </c>
      <c r="F435" s="27" t="s">
        <v>142</v>
      </c>
      <c r="G435" s="27" t="s">
        <v>137</v>
      </c>
      <c r="H435" s="35">
        <v>387550</v>
      </c>
      <c r="I435" s="35">
        <v>50</v>
      </c>
      <c r="J435" s="9" t="s">
        <v>6</v>
      </c>
      <c r="K435" s="9" t="s">
        <v>138</v>
      </c>
      <c r="L435" s="8">
        <v>35</v>
      </c>
      <c r="M435" s="8">
        <v>0</v>
      </c>
      <c r="N435" s="9"/>
      <c r="O435" s="8">
        <v>0</v>
      </c>
      <c r="P435" s="9"/>
      <c r="Q435" s="8">
        <v>0</v>
      </c>
      <c r="R435" s="9"/>
      <c r="S435" s="8">
        <v>0</v>
      </c>
      <c r="T435" s="9"/>
      <c r="U435" s="8">
        <v>0</v>
      </c>
      <c r="V435" s="9"/>
      <c r="W435" s="33">
        <v>0</v>
      </c>
      <c r="X435" s="9"/>
      <c r="Y435" s="30">
        <v>0</v>
      </c>
      <c r="Z435" s="9"/>
      <c r="AA435" s="30">
        <v>0</v>
      </c>
      <c r="AB435" s="9"/>
      <c r="AC435" s="30">
        <v>0</v>
      </c>
      <c r="AD435" s="9"/>
      <c r="AE435" s="30">
        <v>0</v>
      </c>
      <c r="AF435" s="9"/>
      <c r="AG435" s="19">
        <v>0</v>
      </c>
      <c r="AI435" s="32">
        <v>0</v>
      </c>
      <c r="AK435" s="7" t="str">
        <f t="shared" si="6"/>
        <v>No</v>
      </c>
    </row>
    <row r="436" spans="1:37">
      <c r="A436" s="7" t="s">
        <v>481</v>
      </c>
      <c r="B436" s="7" t="s">
        <v>482</v>
      </c>
      <c r="C436" s="37" t="s">
        <v>32</v>
      </c>
      <c r="D436" s="296">
        <v>5052</v>
      </c>
      <c r="E436" s="297">
        <v>50052</v>
      </c>
      <c r="F436" s="27" t="s">
        <v>142</v>
      </c>
      <c r="G436" s="27" t="s">
        <v>137</v>
      </c>
      <c r="H436" s="35">
        <v>278165</v>
      </c>
      <c r="I436" s="35">
        <v>50</v>
      </c>
      <c r="J436" s="9" t="s">
        <v>6</v>
      </c>
      <c r="K436" s="9" t="s">
        <v>138</v>
      </c>
      <c r="L436" s="8">
        <v>35</v>
      </c>
      <c r="M436" s="8">
        <v>0</v>
      </c>
      <c r="N436" s="9"/>
      <c r="O436" s="8">
        <v>0</v>
      </c>
      <c r="P436" s="9"/>
      <c r="Q436" s="8">
        <v>1244</v>
      </c>
      <c r="R436" s="9"/>
      <c r="S436" s="8">
        <v>5612</v>
      </c>
      <c r="T436" s="9"/>
      <c r="U436" s="8">
        <v>0</v>
      </c>
      <c r="V436" s="9"/>
      <c r="W436" s="33">
        <v>6856</v>
      </c>
      <c r="X436" s="9"/>
      <c r="Y436" s="30">
        <v>0</v>
      </c>
      <c r="Z436" s="9"/>
      <c r="AA436" s="30">
        <v>0</v>
      </c>
      <c r="AB436" s="9"/>
      <c r="AC436" s="30">
        <v>1</v>
      </c>
      <c r="AD436" s="9"/>
      <c r="AE436" s="30">
        <v>7</v>
      </c>
      <c r="AF436" s="9"/>
      <c r="AG436" s="19">
        <v>0</v>
      </c>
      <c r="AI436" s="32">
        <v>8</v>
      </c>
      <c r="AK436" s="7" t="str">
        <f t="shared" si="6"/>
        <v>No</v>
      </c>
    </row>
    <row r="437" spans="1:37">
      <c r="A437" s="7" t="s">
        <v>1046</v>
      </c>
      <c r="B437" s="7" t="s">
        <v>285</v>
      </c>
      <c r="C437" s="37" t="s">
        <v>77</v>
      </c>
      <c r="D437" s="296">
        <v>5099</v>
      </c>
      <c r="E437" s="297">
        <v>50099</v>
      </c>
      <c r="F437" s="27" t="s">
        <v>140</v>
      </c>
      <c r="G437" s="27" t="s">
        <v>137</v>
      </c>
      <c r="H437" s="35">
        <v>102852</v>
      </c>
      <c r="I437" s="35">
        <v>50</v>
      </c>
      <c r="J437" s="9" t="s">
        <v>6</v>
      </c>
      <c r="K437" s="9" t="s">
        <v>138</v>
      </c>
      <c r="L437" s="8">
        <v>16</v>
      </c>
      <c r="M437" s="8">
        <v>3521</v>
      </c>
      <c r="N437" s="9"/>
      <c r="O437" s="8">
        <v>657</v>
      </c>
      <c r="P437" s="9"/>
      <c r="Q437" s="8">
        <v>0</v>
      </c>
      <c r="R437" s="9"/>
      <c r="S437" s="8">
        <v>277</v>
      </c>
      <c r="T437" s="9"/>
      <c r="U437" s="8">
        <v>0</v>
      </c>
      <c r="V437" s="9"/>
      <c r="W437" s="33">
        <v>4455</v>
      </c>
      <c r="X437" s="9"/>
      <c r="Y437" s="30">
        <v>2.8</v>
      </c>
      <c r="Z437" s="9"/>
      <c r="AA437" s="30">
        <v>1</v>
      </c>
      <c r="AB437" s="9"/>
      <c r="AC437" s="30">
        <v>0</v>
      </c>
      <c r="AD437" s="9"/>
      <c r="AE437" s="30">
        <v>0.2</v>
      </c>
      <c r="AF437" s="9"/>
      <c r="AG437" s="19">
        <v>0</v>
      </c>
      <c r="AI437" s="32">
        <v>4</v>
      </c>
      <c r="AK437" s="7" t="str">
        <f t="shared" si="6"/>
        <v>No</v>
      </c>
    </row>
    <row r="438" spans="1:37">
      <c r="A438" s="7" t="s">
        <v>543</v>
      </c>
      <c r="B438" s="7" t="s">
        <v>544</v>
      </c>
      <c r="C438" s="37" t="s">
        <v>57</v>
      </c>
      <c r="D438" s="296">
        <v>5024</v>
      </c>
      <c r="E438" s="297">
        <v>50024</v>
      </c>
      <c r="F438" s="27" t="s">
        <v>142</v>
      </c>
      <c r="G438" s="27" t="s">
        <v>137</v>
      </c>
      <c r="H438" s="35">
        <v>387550</v>
      </c>
      <c r="I438" s="35">
        <v>50</v>
      </c>
      <c r="J438" s="9" t="s">
        <v>9</v>
      </c>
      <c r="K438" s="9" t="s">
        <v>138</v>
      </c>
      <c r="L438" s="8">
        <v>15</v>
      </c>
      <c r="M438" s="8">
        <v>0</v>
      </c>
      <c r="N438" s="9"/>
      <c r="O438" s="8">
        <v>0</v>
      </c>
      <c r="P438" s="9"/>
      <c r="Q438" s="8">
        <v>0</v>
      </c>
      <c r="R438" s="9"/>
      <c r="S438" s="8">
        <v>0</v>
      </c>
      <c r="T438" s="9"/>
      <c r="U438" s="8">
        <v>0</v>
      </c>
      <c r="V438" s="9"/>
      <c r="W438" s="33">
        <v>0</v>
      </c>
      <c r="X438" s="9"/>
      <c r="Y438" s="30">
        <v>0</v>
      </c>
      <c r="Z438" s="9"/>
      <c r="AA438" s="30">
        <v>0</v>
      </c>
      <c r="AB438" s="9"/>
      <c r="AC438" s="30">
        <v>0</v>
      </c>
      <c r="AD438" s="9"/>
      <c r="AE438" s="30">
        <v>0</v>
      </c>
      <c r="AF438" s="9"/>
      <c r="AG438" s="19">
        <v>0</v>
      </c>
      <c r="AI438" s="32">
        <v>0</v>
      </c>
      <c r="AK438" s="7" t="str">
        <f t="shared" si="6"/>
        <v>No</v>
      </c>
    </row>
    <row r="439" spans="1:37">
      <c r="A439" s="7" t="s">
        <v>481</v>
      </c>
      <c r="B439" s="7" t="s">
        <v>482</v>
      </c>
      <c r="C439" s="37" t="s">
        <v>32</v>
      </c>
      <c r="D439" s="296">
        <v>5052</v>
      </c>
      <c r="E439" s="297">
        <v>50052</v>
      </c>
      <c r="F439" s="27" t="s">
        <v>142</v>
      </c>
      <c r="G439" s="27" t="s">
        <v>137</v>
      </c>
      <c r="H439" s="35">
        <v>278165</v>
      </c>
      <c r="I439" s="35">
        <v>50</v>
      </c>
      <c r="J439" s="9" t="s">
        <v>9</v>
      </c>
      <c r="K439" s="9" t="s">
        <v>138</v>
      </c>
      <c r="L439" s="8">
        <v>15</v>
      </c>
      <c r="M439" s="8">
        <v>1221</v>
      </c>
      <c r="N439" s="9"/>
      <c r="O439" s="8">
        <v>0</v>
      </c>
      <c r="P439" s="9"/>
      <c r="Q439" s="8">
        <v>0</v>
      </c>
      <c r="R439" s="9"/>
      <c r="S439" s="8">
        <v>0</v>
      </c>
      <c r="T439" s="9"/>
      <c r="U439" s="8">
        <v>0</v>
      </c>
      <c r="V439" s="9"/>
      <c r="W439" s="33">
        <v>1221</v>
      </c>
      <c r="X439" s="9"/>
      <c r="Y439" s="30">
        <v>1.5</v>
      </c>
      <c r="Z439" s="9"/>
      <c r="AA439" s="30">
        <v>0</v>
      </c>
      <c r="AB439" s="9"/>
      <c r="AC439" s="30">
        <v>0</v>
      </c>
      <c r="AD439" s="9"/>
      <c r="AE439" s="30">
        <v>0</v>
      </c>
      <c r="AF439" s="9"/>
      <c r="AG439" s="19">
        <v>0</v>
      </c>
      <c r="AI439" s="32">
        <v>1.5</v>
      </c>
      <c r="AK439" s="7" t="str">
        <f t="shared" si="6"/>
        <v>No</v>
      </c>
    </row>
    <row r="440" spans="1:37">
      <c r="A440" s="7" t="s">
        <v>1047</v>
      </c>
      <c r="B440" s="7" t="s">
        <v>580</v>
      </c>
      <c r="C440" s="37" t="s">
        <v>44</v>
      </c>
      <c r="D440" s="296">
        <v>4172</v>
      </c>
      <c r="E440" s="297">
        <v>40172</v>
      </c>
      <c r="F440" s="27" t="s">
        <v>142</v>
      </c>
      <c r="G440" s="27" t="s">
        <v>137</v>
      </c>
      <c r="H440" s="35">
        <v>212195</v>
      </c>
      <c r="I440" s="35">
        <v>49</v>
      </c>
      <c r="J440" s="9" t="s">
        <v>6</v>
      </c>
      <c r="K440" s="9" t="s">
        <v>138</v>
      </c>
      <c r="L440" s="8">
        <v>6</v>
      </c>
      <c r="M440" s="8">
        <v>4750</v>
      </c>
      <c r="N440" s="9"/>
      <c r="O440" s="8">
        <v>0</v>
      </c>
      <c r="P440" s="9"/>
      <c r="Q440" s="8">
        <v>0</v>
      </c>
      <c r="R440" s="9"/>
      <c r="S440" s="8">
        <v>0</v>
      </c>
      <c r="T440" s="9"/>
      <c r="U440" s="8">
        <v>0</v>
      </c>
      <c r="V440" s="9"/>
      <c r="W440" s="33">
        <v>4750</v>
      </c>
      <c r="X440" s="9"/>
      <c r="Y440" s="30">
        <v>9</v>
      </c>
      <c r="Z440" s="9"/>
      <c r="AA440" s="30">
        <v>0</v>
      </c>
      <c r="AB440" s="9"/>
      <c r="AC440" s="30">
        <v>0</v>
      </c>
      <c r="AD440" s="9"/>
      <c r="AE440" s="30">
        <v>0</v>
      </c>
      <c r="AF440" s="9"/>
      <c r="AG440" s="19">
        <v>0</v>
      </c>
      <c r="AI440" s="32">
        <v>9</v>
      </c>
      <c r="AK440" s="7" t="str">
        <f t="shared" si="6"/>
        <v>No</v>
      </c>
    </row>
    <row r="441" spans="1:37">
      <c r="A441" s="7" t="s">
        <v>1048</v>
      </c>
      <c r="B441" s="7" t="s">
        <v>235</v>
      </c>
      <c r="C441" s="37" t="s">
        <v>12</v>
      </c>
      <c r="D441" s="296">
        <v>9042</v>
      </c>
      <c r="E441" s="297">
        <v>90042</v>
      </c>
      <c r="F441" s="27" t="s">
        <v>140</v>
      </c>
      <c r="G441" s="27" t="s">
        <v>137</v>
      </c>
      <c r="H441" s="35">
        <v>12150996</v>
      </c>
      <c r="I441" s="35">
        <v>49</v>
      </c>
      <c r="J441" s="9" t="s">
        <v>9</v>
      </c>
      <c r="K441" s="9" t="s">
        <v>138</v>
      </c>
      <c r="L441" s="8">
        <v>6</v>
      </c>
      <c r="M441" s="8">
        <v>11131</v>
      </c>
      <c r="N441" s="9"/>
      <c r="O441" s="8">
        <v>0</v>
      </c>
      <c r="P441" s="9"/>
      <c r="Q441" s="8">
        <v>0</v>
      </c>
      <c r="R441" s="9"/>
      <c r="S441" s="8">
        <v>59</v>
      </c>
      <c r="T441" s="9"/>
      <c r="U441" s="8">
        <v>0</v>
      </c>
      <c r="V441" s="9"/>
      <c r="W441" s="33">
        <v>11190</v>
      </c>
      <c r="X441" s="9"/>
      <c r="Y441" s="30">
        <v>6</v>
      </c>
      <c r="Z441" s="9"/>
      <c r="AA441" s="30">
        <v>0</v>
      </c>
      <c r="AB441" s="9"/>
      <c r="AC441" s="30">
        <v>0</v>
      </c>
      <c r="AD441" s="9"/>
      <c r="AE441" s="30">
        <v>0.05</v>
      </c>
      <c r="AF441" s="9"/>
      <c r="AG441" s="19">
        <v>0</v>
      </c>
      <c r="AI441" s="32">
        <v>6.05</v>
      </c>
      <c r="AK441" s="7" t="str">
        <f t="shared" si="6"/>
        <v>No</v>
      </c>
    </row>
    <row r="442" spans="1:37">
      <c r="A442" s="7" t="s">
        <v>1047</v>
      </c>
      <c r="B442" s="7" t="s">
        <v>580</v>
      </c>
      <c r="C442" s="37" t="s">
        <v>44</v>
      </c>
      <c r="D442" s="296">
        <v>4172</v>
      </c>
      <c r="E442" s="297">
        <v>40172</v>
      </c>
      <c r="F442" s="27" t="s">
        <v>142</v>
      </c>
      <c r="G442" s="27" t="s">
        <v>137</v>
      </c>
      <c r="H442" s="35">
        <v>212195</v>
      </c>
      <c r="I442" s="35">
        <v>49</v>
      </c>
      <c r="J442" s="9" t="s">
        <v>9</v>
      </c>
      <c r="K442" s="9" t="s">
        <v>138</v>
      </c>
      <c r="L442" s="8">
        <v>43</v>
      </c>
      <c r="M442" s="8">
        <v>24035</v>
      </c>
      <c r="N442" s="9"/>
      <c r="O442" s="8">
        <v>0</v>
      </c>
      <c r="P442" s="9"/>
      <c r="Q442" s="8">
        <v>0</v>
      </c>
      <c r="R442" s="9"/>
      <c r="S442" s="8">
        <v>0</v>
      </c>
      <c r="T442" s="9"/>
      <c r="U442" s="8">
        <v>0</v>
      </c>
      <c r="V442" s="9"/>
      <c r="W442" s="33">
        <v>24035</v>
      </c>
      <c r="X442" s="9"/>
      <c r="Y442" s="30">
        <v>21</v>
      </c>
      <c r="Z442" s="9"/>
      <c r="AA442" s="30">
        <v>0</v>
      </c>
      <c r="AB442" s="9"/>
      <c r="AC442" s="30">
        <v>0</v>
      </c>
      <c r="AD442" s="9"/>
      <c r="AE442" s="30">
        <v>0</v>
      </c>
      <c r="AF442" s="9"/>
      <c r="AG442" s="19">
        <v>0</v>
      </c>
      <c r="AI442" s="32">
        <v>21</v>
      </c>
      <c r="AK442" s="7" t="str">
        <f t="shared" si="6"/>
        <v>No</v>
      </c>
    </row>
    <row r="443" spans="1:37">
      <c r="A443" s="7" t="s">
        <v>1048</v>
      </c>
      <c r="B443" s="7" t="s">
        <v>235</v>
      </c>
      <c r="C443" s="37" t="s">
        <v>12</v>
      </c>
      <c r="D443" s="296">
        <v>9042</v>
      </c>
      <c r="E443" s="297">
        <v>90042</v>
      </c>
      <c r="F443" s="27" t="s">
        <v>140</v>
      </c>
      <c r="G443" s="27" t="s">
        <v>137</v>
      </c>
      <c r="H443" s="35">
        <v>12150996</v>
      </c>
      <c r="I443" s="35">
        <v>49</v>
      </c>
      <c r="J443" s="9" t="s">
        <v>6</v>
      </c>
      <c r="K443" s="9" t="s">
        <v>138</v>
      </c>
      <c r="L443" s="8">
        <v>43</v>
      </c>
      <c r="M443" s="8">
        <v>64024</v>
      </c>
      <c r="N443" s="9"/>
      <c r="O443" s="8">
        <v>0</v>
      </c>
      <c r="P443" s="9"/>
      <c r="Q443" s="8">
        <v>0</v>
      </c>
      <c r="R443" s="9"/>
      <c r="S443" s="8">
        <v>1600</v>
      </c>
      <c r="T443" s="9"/>
      <c r="U443" s="8">
        <v>0</v>
      </c>
      <c r="V443" s="9"/>
      <c r="W443" s="33">
        <v>65624</v>
      </c>
      <c r="X443" s="9"/>
      <c r="Y443" s="30">
        <v>37</v>
      </c>
      <c r="Z443" s="9"/>
      <c r="AA443" s="30">
        <v>0</v>
      </c>
      <c r="AB443" s="9"/>
      <c r="AC443" s="30">
        <v>0</v>
      </c>
      <c r="AD443" s="9"/>
      <c r="AE443" s="30">
        <v>2.95</v>
      </c>
      <c r="AF443" s="9"/>
      <c r="AG443" s="19">
        <v>0</v>
      </c>
      <c r="AI443" s="32">
        <v>39.950000000000003</v>
      </c>
      <c r="AK443" s="7" t="str">
        <f t="shared" si="6"/>
        <v>No</v>
      </c>
    </row>
    <row r="444" spans="1:37">
      <c r="A444" s="7" t="s">
        <v>412</v>
      </c>
      <c r="B444" s="7" t="s">
        <v>413</v>
      </c>
      <c r="C444" s="37" t="s">
        <v>8</v>
      </c>
      <c r="D444" s="296">
        <v>4068</v>
      </c>
      <c r="E444" s="297">
        <v>40068</v>
      </c>
      <c r="F444" s="27" t="s">
        <v>163</v>
      </c>
      <c r="G444" s="27" t="s">
        <v>137</v>
      </c>
      <c r="H444" s="35">
        <v>77074</v>
      </c>
      <c r="I444" s="35">
        <v>49</v>
      </c>
      <c r="J444" s="9" t="s">
        <v>9</v>
      </c>
      <c r="K444" s="9" t="s">
        <v>138</v>
      </c>
      <c r="L444" s="8">
        <v>39</v>
      </c>
      <c r="M444" s="8">
        <v>27119</v>
      </c>
      <c r="N444" s="9"/>
      <c r="O444" s="8">
        <v>0</v>
      </c>
      <c r="P444" s="9"/>
      <c r="Q444" s="8">
        <v>0</v>
      </c>
      <c r="R444" s="9"/>
      <c r="S444" s="8">
        <v>1854</v>
      </c>
      <c r="T444" s="9"/>
      <c r="U444" s="8">
        <v>0</v>
      </c>
      <c r="V444" s="9"/>
      <c r="W444" s="33">
        <v>28973</v>
      </c>
      <c r="X444" s="9"/>
      <c r="Y444" s="30">
        <v>23</v>
      </c>
      <c r="Z444" s="9"/>
      <c r="AA444" s="30">
        <v>0</v>
      </c>
      <c r="AB444" s="9"/>
      <c r="AC444" s="30">
        <v>0</v>
      </c>
      <c r="AD444" s="9"/>
      <c r="AE444" s="30">
        <v>2</v>
      </c>
      <c r="AF444" s="9"/>
      <c r="AG444" s="19">
        <v>0</v>
      </c>
      <c r="AI444" s="32">
        <v>25</v>
      </c>
      <c r="AK444" s="7" t="str">
        <f t="shared" si="6"/>
        <v>No</v>
      </c>
    </row>
    <row r="445" spans="1:37">
      <c r="A445" s="7" t="s">
        <v>1049</v>
      </c>
      <c r="B445" s="7" t="s">
        <v>284</v>
      </c>
      <c r="C445" s="37" t="s">
        <v>54</v>
      </c>
      <c r="D445" s="296">
        <v>2010</v>
      </c>
      <c r="E445" s="297">
        <v>20010</v>
      </c>
      <c r="F445" s="27" t="s">
        <v>140</v>
      </c>
      <c r="G445" s="27" t="s">
        <v>137</v>
      </c>
      <c r="H445" s="35">
        <v>423566</v>
      </c>
      <c r="I445" s="35">
        <v>49</v>
      </c>
      <c r="J445" s="9" t="s">
        <v>6</v>
      </c>
      <c r="K445" s="9" t="s">
        <v>138</v>
      </c>
      <c r="L445" s="8">
        <v>34</v>
      </c>
      <c r="M445" s="8">
        <v>0</v>
      </c>
      <c r="N445" s="9"/>
      <c r="O445" s="8">
        <v>0</v>
      </c>
      <c r="P445" s="9"/>
      <c r="Q445" s="8">
        <v>0</v>
      </c>
      <c r="R445" s="9"/>
      <c r="S445" s="8">
        <v>0</v>
      </c>
      <c r="T445" s="9"/>
      <c r="U445" s="8">
        <v>0</v>
      </c>
      <c r="V445" s="9"/>
      <c r="W445" s="33">
        <v>0</v>
      </c>
      <c r="X445" s="9"/>
      <c r="Y445" s="30">
        <v>0</v>
      </c>
      <c r="Z445" s="9"/>
      <c r="AA445" s="30">
        <v>0</v>
      </c>
      <c r="AB445" s="9"/>
      <c r="AC445" s="30">
        <v>0</v>
      </c>
      <c r="AD445" s="9"/>
      <c r="AE445" s="30">
        <v>0</v>
      </c>
      <c r="AF445" s="9"/>
      <c r="AG445" s="19">
        <v>0</v>
      </c>
      <c r="AI445" s="32">
        <v>0</v>
      </c>
      <c r="AK445" s="7" t="str">
        <f t="shared" si="6"/>
        <v>No</v>
      </c>
    </row>
    <row r="446" spans="1:37">
      <c r="A446" s="7" t="s">
        <v>438</v>
      </c>
      <c r="B446" s="7" t="s">
        <v>439</v>
      </c>
      <c r="C446" s="37" t="s">
        <v>57</v>
      </c>
      <c r="D446" s="296">
        <v>5021</v>
      </c>
      <c r="E446" s="297">
        <v>50021</v>
      </c>
      <c r="F446" s="27" t="s">
        <v>142</v>
      </c>
      <c r="G446" s="27" t="s">
        <v>137</v>
      </c>
      <c r="H446" s="35">
        <v>569499</v>
      </c>
      <c r="I446" s="35">
        <v>49</v>
      </c>
      <c r="J446" s="9" t="s">
        <v>9</v>
      </c>
      <c r="K446" s="9" t="s">
        <v>138</v>
      </c>
      <c r="L446" s="8">
        <v>26</v>
      </c>
      <c r="M446" s="8">
        <v>18905</v>
      </c>
      <c r="N446" s="9"/>
      <c r="O446" s="8">
        <v>2834</v>
      </c>
      <c r="P446" s="9"/>
      <c r="Q446" s="8">
        <v>1597</v>
      </c>
      <c r="R446" s="9"/>
      <c r="S446" s="8">
        <v>983</v>
      </c>
      <c r="T446" s="9"/>
      <c r="U446" s="8">
        <v>0</v>
      </c>
      <c r="V446" s="9"/>
      <c r="W446" s="33">
        <v>24319</v>
      </c>
      <c r="X446" s="9"/>
      <c r="Y446" s="30">
        <v>13.44</v>
      </c>
      <c r="Z446" s="9"/>
      <c r="AA446" s="30">
        <v>1.79</v>
      </c>
      <c r="AB446" s="9"/>
      <c r="AC446" s="30">
        <v>0</v>
      </c>
      <c r="AD446" s="9"/>
      <c r="AE446" s="30">
        <v>1.34</v>
      </c>
      <c r="AF446" s="9"/>
      <c r="AG446" s="19">
        <v>0</v>
      </c>
      <c r="AI446" s="32">
        <v>16.57</v>
      </c>
      <c r="AK446" s="7" t="str">
        <f t="shared" si="6"/>
        <v>No</v>
      </c>
    </row>
    <row r="447" spans="1:37">
      <c r="A447" s="7" t="s">
        <v>438</v>
      </c>
      <c r="B447" s="7" t="s">
        <v>439</v>
      </c>
      <c r="C447" s="37" t="s">
        <v>57</v>
      </c>
      <c r="D447" s="296">
        <v>5021</v>
      </c>
      <c r="E447" s="297">
        <v>50021</v>
      </c>
      <c r="F447" s="27" t="s">
        <v>142</v>
      </c>
      <c r="G447" s="27" t="s">
        <v>137</v>
      </c>
      <c r="H447" s="35">
        <v>569499</v>
      </c>
      <c r="I447" s="35">
        <v>49</v>
      </c>
      <c r="J447" s="9" t="s">
        <v>6</v>
      </c>
      <c r="K447" s="9" t="s">
        <v>138</v>
      </c>
      <c r="L447" s="8">
        <v>23</v>
      </c>
      <c r="M447" s="8">
        <v>55649</v>
      </c>
      <c r="N447" s="9"/>
      <c r="O447" s="8">
        <v>3492</v>
      </c>
      <c r="P447" s="9"/>
      <c r="Q447" s="8">
        <v>1967</v>
      </c>
      <c r="R447" s="9"/>
      <c r="S447" s="8">
        <v>1211</v>
      </c>
      <c r="T447" s="9"/>
      <c r="U447" s="8">
        <v>0</v>
      </c>
      <c r="V447" s="9"/>
      <c r="W447" s="33">
        <v>62319</v>
      </c>
      <c r="X447" s="9"/>
      <c r="Y447" s="30">
        <v>69.56</v>
      </c>
      <c r="Z447" s="9"/>
      <c r="AA447" s="30">
        <v>2.21</v>
      </c>
      <c r="AB447" s="9"/>
      <c r="AC447" s="30">
        <v>0</v>
      </c>
      <c r="AD447" s="9"/>
      <c r="AE447" s="30">
        <v>1.66</v>
      </c>
      <c r="AF447" s="9"/>
      <c r="AG447" s="19">
        <v>0</v>
      </c>
      <c r="AI447" s="32">
        <v>73.430000000000007</v>
      </c>
      <c r="AK447" s="7" t="str">
        <f t="shared" si="6"/>
        <v>No</v>
      </c>
    </row>
    <row r="448" spans="1:37">
      <c r="A448" s="7" t="s">
        <v>1049</v>
      </c>
      <c r="B448" s="7" t="s">
        <v>284</v>
      </c>
      <c r="C448" s="37" t="s">
        <v>54</v>
      </c>
      <c r="D448" s="296">
        <v>2010</v>
      </c>
      <c r="E448" s="297">
        <v>20010</v>
      </c>
      <c r="F448" s="27" t="s">
        <v>140</v>
      </c>
      <c r="G448" s="27" t="s">
        <v>137</v>
      </c>
      <c r="H448" s="35">
        <v>423566</v>
      </c>
      <c r="I448" s="35">
        <v>49</v>
      </c>
      <c r="J448" s="9" t="s">
        <v>9</v>
      </c>
      <c r="K448" s="9" t="s">
        <v>138</v>
      </c>
      <c r="L448" s="8">
        <v>15</v>
      </c>
      <c r="M448" s="8">
        <v>0</v>
      </c>
      <c r="N448" s="9"/>
      <c r="O448" s="8">
        <v>0</v>
      </c>
      <c r="P448" s="9"/>
      <c r="Q448" s="8">
        <v>0</v>
      </c>
      <c r="R448" s="9"/>
      <c r="S448" s="8">
        <v>0</v>
      </c>
      <c r="T448" s="9"/>
      <c r="U448" s="8">
        <v>0</v>
      </c>
      <c r="V448" s="9"/>
      <c r="W448" s="33">
        <v>0</v>
      </c>
      <c r="X448" s="9"/>
      <c r="Y448" s="30">
        <v>0</v>
      </c>
      <c r="Z448" s="9"/>
      <c r="AA448" s="30">
        <v>0</v>
      </c>
      <c r="AB448" s="9"/>
      <c r="AC448" s="30">
        <v>0</v>
      </c>
      <c r="AD448" s="9"/>
      <c r="AE448" s="30">
        <v>0</v>
      </c>
      <c r="AF448" s="9"/>
      <c r="AG448" s="19">
        <v>0</v>
      </c>
      <c r="AI448" s="32">
        <v>0</v>
      </c>
      <c r="AK448" s="7" t="str">
        <f t="shared" si="6"/>
        <v>No</v>
      </c>
    </row>
    <row r="449" spans="1:37">
      <c r="A449" s="7" t="s">
        <v>620</v>
      </c>
      <c r="B449" s="7" t="s">
        <v>621</v>
      </c>
      <c r="C449" s="37" t="s">
        <v>68</v>
      </c>
      <c r="D449" s="296">
        <v>6130</v>
      </c>
      <c r="E449" s="297">
        <v>60130</v>
      </c>
      <c r="F449" s="27" t="s">
        <v>163</v>
      </c>
      <c r="G449" s="27" t="s">
        <v>137</v>
      </c>
      <c r="H449" s="35">
        <v>1758210</v>
      </c>
      <c r="I449" s="35">
        <v>48</v>
      </c>
      <c r="J449" s="9" t="s">
        <v>9</v>
      </c>
      <c r="K449" s="9" t="s">
        <v>138</v>
      </c>
      <c r="L449" s="8">
        <v>48</v>
      </c>
      <c r="M449" s="8">
        <v>0</v>
      </c>
      <c r="N449" s="9"/>
      <c r="O449" s="8">
        <v>0</v>
      </c>
      <c r="P449" s="9"/>
      <c r="Q449" s="8">
        <v>0</v>
      </c>
      <c r="R449" s="9"/>
      <c r="S449" s="8">
        <v>0</v>
      </c>
      <c r="T449" s="9"/>
      <c r="U449" s="8">
        <v>0</v>
      </c>
      <c r="V449" s="9"/>
      <c r="W449" s="33">
        <v>0</v>
      </c>
      <c r="X449" s="9"/>
      <c r="Y449" s="30">
        <v>0</v>
      </c>
      <c r="Z449" s="9"/>
      <c r="AA449" s="30">
        <v>0</v>
      </c>
      <c r="AB449" s="9"/>
      <c r="AC449" s="30">
        <v>0</v>
      </c>
      <c r="AD449" s="9"/>
      <c r="AE449" s="30">
        <v>0</v>
      </c>
      <c r="AF449" s="9"/>
      <c r="AG449" s="19">
        <v>0</v>
      </c>
      <c r="AI449" s="32">
        <v>0</v>
      </c>
      <c r="AK449" s="7" t="str">
        <f t="shared" si="6"/>
        <v>No</v>
      </c>
    </row>
    <row r="450" spans="1:37">
      <c r="A450" s="7" t="s">
        <v>597</v>
      </c>
      <c r="B450" s="7" t="s">
        <v>598</v>
      </c>
      <c r="C450" s="37" t="s">
        <v>48</v>
      </c>
      <c r="D450" s="296">
        <v>2204</v>
      </c>
      <c r="E450" s="297">
        <v>20204</v>
      </c>
      <c r="F450" s="27" t="s">
        <v>158</v>
      </c>
      <c r="G450" s="27" t="s">
        <v>137</v>
      </c>
      <c r="H450" s="35">
        <v>5441567</v>
      </c>
      <c r="I450" s="35">
        <v>47</v>
      </c>
      <c r="J450" s="9" t="s">
        <v>9</v>
      </c>
      <c r="K450" s="9" t="s">
        <v>138</v>
      </c>
      <c r="L450" s="8">
        <v>47</v>
      </c>
      <c r="M450" s="8">
        <v>42240</v>
      </c>
      <c r="N450" s="9"/>
      <c r="O450" s="8">
        <v>0</v>
      </c>
      <c r="P450" s="9"/>
      <c r="Q450" s="8">
        <v>0</v>
      </c>
      <c r="R450" s="9"/>
      <c r="S450" s="8">
        <v>0</v>
      </c>
      <c r="T450" s="9"/>
      <c r="U450" s="8">
        <v>0</v>
      </c>
      <c r="V450" s="9"/>
      <c r="W450" s="33">
        <v>42240</v>
      </c>
      <c r="X450" s="9"/>
      <c r="Y450" s="30">
        <v>41</v>
      </c>
      <c r="Z450" s="9"/>
      <c r="AA450" s="30">
        <v>0</v>
      </c>
      <c r="AB450" s="9"/>
      <c r="AC450" s="30">
        <v>0</v>
      </c>
      <c r="AD450" s="9"/>
      <c r="AE450" s="30">
        <v>0</v>
      </c>
      <c r="AF450" s="9"/>
      <c r="AG450" s="19">
        <v>0</v>
      </c>
      <c r="AI450" s="32">
        <v>41</v>
      </c>
      <c r="AK450" s="7" t="str">
        <f t="shared" ref="AK450:AK513" si="7">IF(AJ450&amp;AH450&amp;AF450&amp;AD450&amp;AB450&amp;Z450&amp;X450&amp;V450&amp;T450&amp;R450&amp;P450&amp;N450&lt;&gt;"","Yes","No")</f>
        <v>No</v>
      </c>
    </row>
    <row r="451" spans="1:37">
      <c r="A451" s="7" t="s">
        <v>185</v>
      </c>
      <c r="B451" s="7" t="s">
        <v>186</v>
      </c>
      <c r="C451" s="37" t="s">
        <v>30</v>
      </c>
      <c r="D451" s="296">
        <v>5047</v>
      </c>
      <c r="E451" s="297">
        <v>50047</v>
      </c>
      <c r="F451" s="27" t="s">
        <v>142</v>
      </c>
      <c r="G451" s="27" t="s">
        <v>137</v>
      </c>
      <c r="H451" s="35">
        <v>132600</v>
      </c>
      <c r="I451" s="35">
        <v>47</v>
      </c>
      <c r="J451" s="9" t="s">
        <v>6</v>
      </c>
      <c r="K451" s="9" t="s">
        <v>138</v>
      </c>
      <c r="L451" s="8">
        <v>32</v>
      </c>
      <c r="M451" s="8">
        <v>591</v>
      </c>
      <c r="N451" s="9"/>
      <c r="O451" s="8">
        <v>0</v>
      </c>
      <c r="P451" s="9"/>
      <c r="Q451" s="8">
        <v>0</v>
      </c>
      <c r="R451" s="9"/>
      <c r="S451" s="8">
        <v>0</v>
      </c>
      <c r="T451" s="9"/>
      <c r="U451" s="8">
        <v>0</v>
      </c>
      <c r="V451" s="9"/>
      <c r="W451" s="33">
        <v>591</v>
      </c>
      <c r="X451" s="9"/>
      <c r="Y451" s="30">
        <v>0.8</v>
      </c>
      <c r="Z451" s="9"/>
      <c r="AA451" s="30">
        <v>0</v>
      </c>
      <c r="AB451" s="9"/>
      <c r="AC451" s="30">
        <v>0</v>
      </c>
      <c r="AD451" s="9"/>
      <c r="AE451" s="30">
        <v>0</v>
      </c>
      <c r="AF451" s="9"/>
      <c r="AG451" s="19">
        <v>0</v>
      </c>
      <c r="AI451" s="32">
        <v>0.8</v>
      </c>
      <c r="AK451" s="7" t="str">
        <f t="shared" si="7"/>
        <v>No</v>
      </c>
    </row>
    <row r="452" spans="1:37">
      <c r="A452" s="7" t="s">
        <v>568</v>
      </c>
      <c r="B452" s="7" t="s">
        <v>569</v>
      </c>
      <c r="C452" s="37" t="s">
        <v>12</v>
      </c>
      <c r="D452" s="296">
        <v>9206</v>
      </c>
      <c r="E452" s="297">
        <v>90206</v>
      </c>
      <c r="F452" s="27" t="s">
        <v>142</v>
      </c>
      <c r="G452" s="27" t="s">
        <v>137</v>
      </c>
      <c r="H452" s="35">
        <v>59219</v>
      </c>
      <c r="I452" s="35">
        <v>47</v>
      </c>
      <c r="J452" s="9" t="s">
        <v>6</v>
      </c>
      <c r="K452" s="9" t="s">
        <v>138</v>
      </c>
      <c r="L452" s="8">
        <v>25</v>
      </c>
      <c r="M452" s="8">
        <v>28044</v>
      </c>
      <c r="N452" s="9"/>
      <c r="O452" s="8">
        <v>0</v>
      </c>
      <c r="P452" s="9"/>
      <c r="Q452" s="8">
        <v>0</v>
      </c>
      <c r="R452" s="9"/>
      <c r="S452" s="8">
        <v>0</v>
      </c>
      <c r="T452" s="9"/>
      <c r="U452" s="8">
        <v>0</v>
      </c>
      <c r="V452" s="9"/>
      <c r="W452" s="33">
        <v>28044</v>
      </c>
      <c r="X452" s="9"/>
      <c r="Y452" s="30">
        <v>26.97</v>
      </c>
      <c r="Z452" s="9"/>
      <c r="AA452" s="30">
        <v>0</v>
      </c>
      <c r="AB452" s="9"/>
      <c r="AC452" s="30">
        <v>0</v>
      </c>
      <c r="AD452" s="9"/>
      <c r="AE452" s="30">
        <v>0</v>
      </c>
      <c r="AF452" s="9"/>
      <c r="AG452" s="19">
        <v>0</v>
      </c>
      <c r="AI452" s="32">
        <v>26.97</v>
      </c>
      <c r="AK452" s="7" t="str">
        <f t="shared" si="7"/>
        <v>No</v>
      </c>
    </row>
    <row r="453" spans="1:37">
      <c r="A453" s="7" t="s">
        <v>568</v>
      </c>
      <c r="B453" s="7" t="s">
        <v>569</v>
      </c>
      <c r="C453" s="37" t="s">
        <v>12</v>
      </c>
      <c r="D453" s="296">
        <v>9206</v>
      </c>
      <c r="E453" s="297">
        <v>90206</v>
      </c>
      <c r="F453" s="27" t="s">
        <v>142</v>
      </c>
      <c r="G453" s="27" t="s">
        <v>137</v>
      </c>
      <c r="H453" s="35">
        <v>59219</v>
      </c>
      <c r="I453" s="35">
        <v>47</v>
      </c>
      <c r="J453" s="9" t="s">
        <v>9</v>
      </c>
      <c r="K453" s="9" t="s">
        <v>138</v>
      </c>
      <c r="L453" s="8">
        <v>22</v>
      </c>
      <c r="M453" s="8">
        <v>4887</v>
      </c>
      <c r="N453" s="9"/>
      <c r="O453" s="8">
        <v>0</v>
      </c>
      <c r="P453" s="9"/>
      <c r="Q453" s="8">
        <v>0</v>
      </c>
      <c r="R453" s="9"/>
      <c r="S453" s="8">
        <v>0</v>
      </c>
      <c r="T453" s="9"/>
      <c r="U453" s="8">
        <v>0</v>
      </c>
      <c r="V453" s="9"/>
      <c r="W453" s="33">
        <v>4887</v>
      </c>
      <c r="X453" s="9"/>
      <c r="Y453" s="30">
        <v>4.7</v>
      </c>
      <c r="Z453" s="9"/>
      <c r="AA453" s="30">
        <v>0</v>
      </c>
      <c r="AB453" s="9"/>
      <c r="AC453" s="30">
        <v>0</v>
      </c>
      <c r="AD453" s="9"/>
      <c r="AE453" s="30">
        <v>0</v>
      </c>
      <c r="AF453" s="9"/>
      <c r="AG453" s="19">
        <v>0</v>
      </c>
      <c r="AI453" s="32">
        <v>4.7</v>
      </c>
      <c r="AK453" s="7" t="str">
        <f t="shared" si="7"/>
        <v>No</v>
      </c>
    </row>
    <row r="454" spans="1:37">
      <c r="A454" s="7" t="s">
        <v>185</v>
      </c>
      <c r="B454" s="7" t="s">
        <v>186</v>
      </c>
      <c r="C454" s="37" t="s">
        <v>30</v>
      </c>
      <c r="D454" s="296">
        <v>5047</v>
      </c>
      <c r="E454" s="297">
        <v>50047</v>
      </c>
      <c r="F454" s="27" t="s">
        <v>142</v>
      </c>
      <c r="G454" s="27" t="s">
        <v>137</v>
      </c>
      <c r="H454" s="35">
        <v>132600</v>
      </c>
      <c r="I454" s="35">
        <v>47</v>
      </c>
      <c r="J454" s="9" t="s">
        <v>9</v>
      </c>
      <c r="K454" s="9" t="s">
        <v>138</v>
      </c>
      <c r="L454" s="8">
        <v>15</v>
      </c>
      <c r="M454" s="8">
        <v>148</v>
      </c>
      <c r="N454" s="9"/>
      <c r="O454" s="8">
        <v>0</v>
      </c>
      <c r="P454" s="9"/>
      <c r="Q454" s="8">
        <v>0</v>
      </c>
      <c r="R454" s="9"/>
      <c r="S454" s="8">
        <v>0</v>
      </c>
      <c r="T454" s="9"/>
      <c r="U454" s="8">
        <v>0</v>
      </c>
      <c r="V454" s="9"/>
      <c r="W454" s="33">
        <v>148</v>
      </c>
      <c r="X454" s="9"/>
      <c r="Y454" s="30">
        <v>0.2</v>
      </c>
      <c r="Z454" s="9"/>
      <c r="AA454" s="30">
        <v>0</v>
      </c>
      <c r="AB454" s="9"/>
      <c r="AC454" s="30">
        <v>0</v>
      </c>
      <c r="AD454" s="9"/>
      <c r="AE454" s="30">
        <v>0</v>
      </c>
      <c r="AF454" s="9"/>
      <c r="AG454" s="19">
        <v>0</v>
      </c>
      <c r="AI454" s="32">
        <v>0.2</v>
      </c>
      <c r="AK454" s="7" t="str">
        <f t="shared" si="7"/>
        <v>No</v>
      </c>
    </row>
    <row r="455" spans="1:37">
      <c r="A455" s="7" t="s">
        <v>1050</v>
      </c>
      <c r="B455" s="7" t="s">
        <v>162</v>
      </c>
      <c r="C455" s="37" t="s">
        <v>70</v>
      </c>
      <c r="D455" s="296">
        <v>3091</v>
      </c>
      <c r="E455" s="297">
        <v>30091</v>
      </c>
      <c r="F455" s="27" t="s">
        <v>140</v>
      </c>
      <c r="G455" s="27" t="s">
        <v>137</v>
      </c>
      <c r="H455" s="35">
        <v>88542</v>
      </c>
      <c r="I455" s="35">
        <v>46</v>
      </c>
      <c r="J455" s="9" t="s">
        <v>9</v>
      </c>
      <c r="K455" s="9" t="s">
        <v>138</v>
      </c>
      <c r="L455" s="8">
        <v>9</v>
      </c>
      <c r="M455" s="8">
        <v>20484</v>
      </c>
      <c r="N455" s="9"/>
      <c r="O455" s="8">
        <v>130</v>
      </c>
      <c r="P455" s="9"/>
      <c r="Q455" s="8">
        <v>0</v>
      </c>
      <c r="R455" s="9"/>
      <c r="S455" s="8">
        <v>1066</v>
      </c>
      <c r="T455" s="9"/>
      <c r="U455" s="8">
        <v>0</v>
      </c>
      <c r="V455" s="9"/>
      <c r="W455" s="33">
        <v>21680</v>
      </c>
      <c r="X455" s="9"/>
      <c r="Y455" s="30">
        <v>19</v>
      </c>
      <c r="Z455" s="9"/>
      <c r="AA455" s="30">
        <v>0.33</v>
      </c>
      <c r="AB455" s="9"/>
      <c r="AC455" s="30">
        <v>0</v>
      </c>
      <c r="AD455" s="9"/>
      <c r="AE455" s="30">
        <v>0.75</v>
      </c>
      <c r="AF455" s="9"/>
      <c r="AG455" s="19">
        <v>0</v>
      </c>
      <c r="AI455" s="32">
        <v>20.079999999999998</v>
      </c>
      <c r="AK455" s="7" t="str">
        <f t="shared" si="7"/>
        <v>No</v>
      </c>
    </row>
    <row r="456" spans="1:37">
      <c r="A456" s="7" t="s">
        <v>1051</v>
      </c>
      <c r="B456" s="7" t="s">
        <v>270</v>
      </c>
      <c r="C456" s="37" t="s">
        <v>12</v>
      </c>
      <c r="D456" s="296">
        <v>9039</v>
      </c>
      <c r="E456" s="297">
        <v>90039</v>
      </c>
      <c r="F456" s="27" t="s">
        <v>140</v>
      </c>
      <c r="G456" s="27" t="s">
        <v>137</v>
      </c>
      <c r="H456" s="35">
        <v>12150996</v>
      </c>
      <c r="I456" s="35">
        <v>46</v>
      </c>
      <c r="J456" s="9" t="s">
        <v>6</v>
      </c>
      <c r="K456" s="9" t="s">
        <v>138</v>
      </c>
      <c r="L456" s="8">
        <v>44</v>
      </c>
      <c r="M456" s="8">
        <v>51942</v>
      </c>
      <c r="N456" s="9"/>
      <c r="O456" s="8">
        <v>0</v>
      </c>
      <c r="P456" s="9"/>
      <c r="Q456" s="8">
        <v>0</v>
      </c>
      <c r="R456" s="9"/>
      <c r="S456" s="8">
        <v>1040</v>
      </c>
      <c r="T456" s="9"/>
      <c r="U456" s="8">
        <v>0</v>
      </c>
      <c r="V456" s="9"/>
      <c r="W456" s="33">
        <v>52982</v>
      </c>
      <c r="X456" s="9"/>
      <c r="Y456" s="30">
        <v>34.630000000000003</v>
      </c>
      <c r="Z456" s="9"/>
      <c r="AA456" s="30">
        <v>0</v>
      </c>
      <c r="AB456" s="9"/>
      <c r="AC456" s="30">
        <v>0</v>
      </c>
      <c r="AD456" s="9"/>
      <c r="AE456" s="30">
        <v>0.7</v>
      </c>
      <c r="AF456" s="9"/>
      <c r="AG456" s="19">
        <v>0</v>
      </c>
      <c r="AI456" s="32">
        <v>35.33</v>
      </c>
      <c r="AK456" s="7" t="str">
        <f t="shared" si="7"/>
        <v>No</v>
      </c>
    </row>
    <row r="457" spans="1:37">
      <c r="A457" s="7" t="s">
        <v>1050</v>
      </c>
      <c r="B457" s="7" t="s">
        <v>162</v>
      </c>
      <c r="C457" s="37" t="s">
        <v>70</v>
      </c>
      <c r="D457" s="296">
        <v>3091</v>
      </c>
      <c r="E457" s="297">
        <v>30091</v>
      </c>
      <c r="F457" s="27" t="s">
        <v>140</v>
      </c>
      <c r="G457" s="27" t="s">
        <v>137</v>
      </c>
      <c r="H457" s="35">
        <v>88542</v>
      </c>
      <c r="I457" s="35">
        <v>46</v>
      </c>
      <c r="J457" s="9" t="s">
        <v>6</v>
      </c>
      <c r="K457" s="9" t="s">
        <v>138</v>
      </c>
      <c r="L457" s="8">
        <v>37</v>
      </c>
      <c r="M457" s="8">
        <v>80675</v>
      </c>
      <c r="N457" s="9"/>
      <c r="O457" s="8">
        <v>1170</v>
      </c>
      <c r="P457" s="9"/>
      <c r="Q457" s="8">
        <v>0</v>
      </c>
      <c r="R457" s="9"/>
      <c r="S457" s="8">
        <v>9597</v>
      </c>
      <c r="T457" s="9"/>
      <c r="U457" s="8">
        <v>0</v>
      </c>
      <c r="V457" s="9"/>
      <c r="W457" s="33">
        <v>91442</v>
      </c>
      <c r="X457" s="9"/>
      <c r="Y457" s="30">
        <v>184</v>
      </c>
      <c r="Z457" s="9"/>
      <c r="AA457" s="30">
        <v>2.7</v>
      </c>
      <c r="AB457" s="9"/>
      <c r="AC457" s="30">
        <v>0</v>
      </c>
      <c r="AD457" s="9"/>
      <c r="AE457" s="30">
        <v>7</v>
      </c>
      <c r="AF457" s="9"/>
      <c r="AG457" s="19">
        <v>0</v>
      </c>
      <c r="AI457" s="32">
        <v>193.7</v>
      </c>
      <c r="AK457" s="7" t="str">
        <f t="shared" si="7"/>
        <v>No</v>
      </c>
    </row>
    <row r="458" spans="1:37">
      <c r="A458" s="7" t="s">
        <v>341</v>
      </c>
      <c r="B458" s="7" t="s">
        <v>342</v>
      </c>
      <c r="C458" s="37" t="s">
        <v>78</v>
      </c>
      <c r="D458" s="296">
        <v>3001</v>
      </c>
      <c r="E458" s="297">
        <v>30001</v>
      </c>
      <c r="F458" s="27" t="s">
        <v>142</v>
      </c>
      <c r="G458" s="27" t="s">
        <v>137</v>
      </c>
      <c r="H458" s="35">
        <v>153199</v>
      </c>
      <c r="I458" s="35">
        <v>46</v>
      </c>
      <c r="J458" s="9" t="s">
        <v>6</v>
      </c>
      <c r="K458" s="9" t="s">
        <v>138</v>
      </c>
      <c r="L458" s="8">
        <v>35</v>
      </c>
      <c r="M458" s="8">
        <v>0</v>
      </c>
      <c r="N458" s="9"/>
      <c r="O458" s="8">
        <v>0</v>
      </c>
      <c r="P458" s="9"/>
      <c r="Q458" s="8">
        <v>0</v>
      </c>
      <c r="R458" s="9"/>
      <c r="S458" s="8">
        <v>0</v>
      </c>
      <c r="T458" s="9"/>
      <c r="U458" s="8">
        <v>0</v>
      </c>
      <c r="V458" s="9"/>
      <c r="W458" s="33">
        <v>0</v>
      </c>
      <c r="X458" s="9"/>
      <c r="Y458" s="30">
        <v>0</v>
      </c>
      <c r="Z458" s="9"/>
      <c r="AA458" s="30">
        <v>0</v>
      </c>
      <c r="AB458" s="9"/>
      <c r="AC458" s="30">
        <v>0</v>
      </c>
      <c r="AD458" s="9"/>
      <c r="AE458" s="30">
        <v>0</v>
      </c>
      <c r="AF458" s="9"/>
      <c r="AG458" s="19">
        <v>0</v>
      </c>
      <c r="AI458" s="32">
        <v>0</v>
      </c>
      <c r="AK458" s="7" t="str">
        <f t="shared" si="7"/>
        <v>No</v>
      </c>
    </row>
    <row r="459" spans="1:37">
      <c r="A459" s="7" t="s">
        <v>75</v>
      </c>
      <c r="B459" s="7" t="s">
        <v>153</v>
      </c>
      <c r="C459" s="37" t="s">
        <v>73</v>
      </c>
      <c r="D459" s="296">
        <v>43</v>
      </c>
      <c r="E459" s="297">
        <v>43</v>
      </c>
      <c r="F459" s="27" t="s">
        <v>142</v>
      </c>
      <c r="G459" s="27" t="s">
        <v>137</v>
      </c>
      <c r="H459" s="35">
        <v>67227</v>
      </c>
      <c r="I459" s="35">
        <v>46</v>
      </c>
      <c r="J459" s="9" t="s">
        <v>6</v>
      </c>
      <c r="K459" s="9" t="s">
        <v>138</v>
      </c>
      <c r="L459" s="8">
        <v>31</v>
      </c>
      <c r="M459" s="8">
        <v>526</v>
      </c>
      <c r="N459" s="9"/>
      <c r="O459" s="8">
        <v>0</v>
      </c>
      <c r="P459" s="9"/>
      <c r="Q459" s="8">
        <v>0</v>
      </c>
      <c r="R459" s="9"/>
      <c r="S459" s="8">
        <v>569</v>
      </c>
      <c r="T459" s="9"/>
      <c r="U459" s="8">
        <v>0</v>
      </c>
      <c r="V459" s="9"/>
      <c r="W459" s="33">
        <v>1095</v>
      </c>
      <c r="X459" s="9"/>
      <c r="Y459" s="30">
        <v>0.81</v>
      </c>
      <c r="Z459" s="9"/>
      <c r="AA459" s="30">
        <v>0</v>
      </c>
      <c r="AB459" s="9"/>
      <c r="AC459" s="30">
        <v>0</v>
      </c>
      <c r="AD459" s="9"/>
      <c r="AE459" s="30">
        <v>0.81</v>
      </c>
      <c r="AF459" s="9"/>
      <c r="AG459" s="19">
        <v>0</v>
      </c>
      <c r="AI459" s="32">
        <v>1.62</v>
      </c>
      <c r="AK459" s="7" t="str">
        <f t="shared" si="7"/>
        <v>No</v>
      </c>
    </row>
    <row r="460" spans="1:37">
      <c r="A460" s="7" t="s">
        <v>291</v>
      </c>
      <c r="B460" s="7" t="s">
        <v>292</v>
      </c>
      <c r="C460" s="37" t="s">
        <v>32</v>
      </c>
      <c r="D460" s="296">
        <v>5044</v>
      </c>
      <c r="E460" s="297">
        <v>50044</v>
      </c>
      <c r="F460" s="27" t="s">
        <v>142</v>
      </c>
      <c r="G460" s="27" t="s">
        <v>137</v>
      </c>
      <c r="H460" s="35">
        <v>313492</v>
      </c>
      <c r="I460" s="35">
        <v>46</v>
      </c>
      <c r="J460" s="9" t="s">
        <v>6</v>
      </c>
      <c r="K460" s="9" t="s">
        <v>138</v>
      </c>
      <c r="L460" s="8">
        <v>29</v>
      </c>
      <c r="M460" s="8">
        <v>1082</v>
      </c>
      <c r="N460" s="9"/>
      <c r="O460" s="8">
        <v>4279</v>
      </c>
      <c r="P460" s="9"/>
      <c r="Q460" s="8">
        <v>585</v>
      </c>
      <c r="R460" s="9"/>
      <c r="S460" s="8">
        <v>0</v>
      </c>
      <c r="T460" s="9"/>
      <c r="U460" s="8">
        <v>0</v>
      </c>
      <c r="V460" s="9"/>
      <c r="W460" s="33">
        <v>5946</v>
      </c>
      <c r="X460" s="9"/>
      <c r="Y460" s="30">
        <v>0.7</v>
      </c>
      <c r="Z460" s="9"/>
      <c r="AA460" s="30">
        <v>3.7</v>
      </c>
      <c r="AB460" s="9"/>
      <c r="AC460" s="30">
        <v>0.45</v>
      </c>
      <c r="AD460" s="9"/>
      <c r="AE460" s="30">
        <v>0</v>
      </c>
      <c r="AF460" s="9"/>
      <c r="AG460" s="19">
        <v>0</v>
      </c>
      <c r="AI460" s="32">
        <v>4.8499999999999996</v>
      </c>
      <c r="AK460" s="7" t="str">
        <f t="shared" si="7"/>
        <v>No</v>
      </c>
    </row>
    <row r="461" spans="1:37">
      <c r="A461" s="7" t="s">
        <v>1052</v>
      </c>
      <c r="B461" s="7" t="s">
        <v>375</v>
      </c>
      <c r="C461" s="37" t="s">
        <v>8</v>
      </c>
      <c r="D461" s="296">
        <v>4043</v>
      </c>
      <c r="E461" s="297">
        <v>40043</v>
      </c>
      <c r="F461" s="27" t="s">
        <v>140</v>
      </c>
      <c r="G461" s="27" t="s">
        <v>137</v>
      </c>
      <c r="H461" s="35">
        <v>326183</v>
      </c>
      <c r="I461" s="35">
        <v>46</v>
      </c>
      <c r="J461" s="9" t="s">
        <v>9</v>
      </c>
      <c r="K461" s="9" t="s">
        <v>138</v>
      </c>
      <c r="L461" s="8">
        <v>25</v>
      </c>
      <c r="M461" s="8">
        <v>0</v>
      </c>
      <c r="N461" s="9"/>
      <c r="O461" s="8">
        <v>629</v>
      </c>
      <c r="P461" s="9"/>
      <c r="Q461" s="8">
        <v>0</v>
      </c>
      <c r="R461" s="9"/>
      <c r="S461" s="8">
        <v>0</v>
      </c>
      <c r="T461" s="9"/>
      <c r="U461" s="8">
        <v>0</v>
      </c>
      <c r="V461" s="9"/>
      <c r="W461" s="33">
        <v>629</v>
      </c>
      <c r="X461" s="9"/>
      <c r="Y461" s="30">
        <v>0</v>
      </c>
      <c r="Z461" s="9"/>
      <c r="AA461" s="30">
        <v>0.4</v>
      </c>
      <c r="AB461" s="9"/>
      <c r="AC461" s="30">
        <v>0</v>
      </c>
      <c r="AD461" s="9"/>
      <c r="AE461" s="30">
        <v>0</v>
      </c>
      <c r="AF461" s="9"/>
      <c r="AG461" s="19">
        <v>0</v>
      </c>
      <c r="AI461" s="32">
        <v>0.4</v>
      </c>
      <c r="AK461" s="7" t="str">
        <f t="shared" si="7"/>
        <v>No</v>
      </c>
    </row>
    <row r="462" spans="1:37">
      <c r="A462" s="7" t="s">
        <v>1052</v>
      </c>
      <c r="B462" s="7" t="s">
        <v>375</v>
      </c>
      <c r="C462" s="37" t="s">
        <v>8</v>
      </c>
      <c r="D462" s="296">
        <v>4043</v>
      </c>
      <c r="E462" s="297">
        <v>40043</v>
      </c>
      <c r="F462" s="27" t="s">
        <v>140</v>
      </c>
      <c r="G462" s="27" t="s">
        <v>137</v>
      </c>
      <c r="H462" s="35">
        <v>326183</v>
      </c>
      <c r="I462" s="35">
        <v>46</v>
      </c>
      <c r="J462" s="9" t="s">
        <v>6</v>
      </c>
      <c r="K462" s="9" t="s">
        <v>138</v>
      </c>
      <c r="L462" s="8">
        <v>21</v>
      </c>
      <c r="M462" s="8">
        <v>0</v>
      </c>
      <c r="N462" s="9"/>
      <c r="O462" s="8">
        <v>2514</v>
      </c>
      <c r="P462" s="9"/>
      <c r="Q462" s="8">
        <v>0</v>
      </c>
      <c r="R462" s="9"/>
      <c r="S462" s="8">
        <v>0</v>
      </c>
      <c r="T462" s="9"/>
      <c r="U462" s="8">
        <v>0</v>
      </c>
      <c r="V462" s="9"/>
      <c r="W462" s="33">
        <v>2514</v>
      </c>
      <c r="X462" s="9"/>
      <c r="Y462" s="30">
        <v>0</v>
      </c>
      <c r="Z462" s="9"/>
      <c r="AA462" s="30">
        <v>1.6</v>
      </c>
      <c r="AB462" s="9"/>
      <c r="AC462" s="30">
        <v>0</v>
      </c>
      <c r="AD462" s="9"/>
      <c r="AE462" s="30">
        <v>0</v>
      </c>
      <c r="AF462" s="9"/>
      <c r="AG462" s="19">
        <v>0</v>
      </c>
      <c r="AI462" s="32">
        <v>1.6</v>
      </c>
      <c r="AK462" s="7" t="str">
        <f t="shared" si="7"/>
        <v>No</v>
      </c>
    </row>
    <row r="463" spans="1:37">
      <c r="A463" s="7" t="s">
        <v>1051</v>
      </c>
      <c r="B463" s="7" t="s">
        <v>270</v>
      </c>
      <c r="C463" s="37" t="s">
        <v>12</v>
      </c>
      <c r="D463" s="296">
        <v>9039</v>
      </c>
      <c r="E463" s="297">
        <v>90039</v>
      </c>
      <c r="F463" s="27" t="s">
        <v>140</v>
      </c>
      <c r="G463" s="27" t="s">
        <v>137</v>
      </c>
      <c r="H463" s="35">
        <v>12150996</v>
      </c>
      <c r="I463" s="35">
        <v>46</v>
      </c>
      <c r="J463" s="9" t="s">
        <v>9</v>
      </c>
      <c r="K463" s="9" t="s">
        <v>138</v>
      </c>
      <c r="L463" s="8">
        <v>2</v>
      </c>
      <c r="M463" s="8">
        <v>0</v>
      </c>
      <c r="N463" s="9"/>
      <c r="O463" s="8">
        <v>0</v>
      </c>
      <c r="P463" s="9"/>
      <c r="Q463" s="8">
        <v>0</v>
      </c>
      <c r="R463" s="9"/>
      <c r="S463" s="8">
        <v>0</v>
      </c>
      <c r="T463" s="9"/>
      <c r="U463" s="8">
        <v>0</v>
      </c>
      <c r="V463" s="9"/>
      <c r="W463" s="33">
        <v>0</v>
      </c>
      <c r="X463" s="9"/>
      <c r="Y463" s="30">
        <v>0</v>
      </c>
      <c r="Z463" s="9"/>
      <c r="AA463" s="30">
        <v>0</v>
      </c>
      <c r="AB463" s="9"/>
      <c r="AC463" s="30">
        <v>0</v>
      </c>
      <c r="AD463" s="9"/>
      <c r="AE463" s="30">
        <v>0</v>
      </c>
      <c r="AF463" s="9"/>
      <c r="AG463" s="19">
        <v>0</v>
      </c>
      <c r="AI463" s="32">
        <v>0</v>
      </c>
      <c r="AK463" s="7" t="str">
        <f t="shared" si="7"/>
        <v>No</v>
      </c>
    </row>
    <row r="464" spans="1:37">
      <c r="A464" s="7" t="s">
        <v>291</v>
      </c>
      <c r="B464" s="7" t="s">
        <v>292</v>
      </c>
      <c r="C464" s="37" t="s">
        <v>32</v>
      </c>
      <c r="D464" s="296">
        <v>5044</v>
      </c>
      <c r="E464" s="297">
        <v>50044</v>
      </c>
      <c r="F464" s="27" t="s">
        <v>142</v>
      </c>
      <c r="G464" s="27" t="s">
        <v>137</v>
      </c>
      <c r="H464" s="35">
        <v>313492</v>
      </c>
      <c r="I464" s="35">
        <v>46</v>
      </c>
      <c r="J464" s="9" t="s">
        <v>9</v>
      </c>
      <c r="K464" s="9" t="s">
        <v>138</v>
      </c>
      <c r="L464" s="8">
        <v>17</v>
      </c>
      <c r="M464" s="8">
        <v>361</v>
      </c>
      <c r="N464" s="9"/>
      <c r="O464" s="8">
        <v>1429</v>
      </c>
      <c r="P464" s="9"/>
      <c r="Q464" s="8">
        <v>195</v>
      </c>
      <c r="R464" s="9"/>
      <c r="S464" s="8">
        <v>0</v>
      </c>
      <c r="T464" s="9"/>
      <c r="U464" s="8">
        <v>0</v>
      </c>
      <c r="V464" s="9"/>
      <c r="W464" s="33">
        <v>1985</v>
      </c>
      <c r="X464" s="9"/>
      <c r="Y464" s="30">
        <v>0.3</v>
      </c>
      <c r="Z464" s="9"/>
      <c r="AA464" s="30">
        <v>0.9</v>
      </c>
      <c r="AB464" s="9"/>
      <c r="AC464" s="30">
        <v>0.15</v>
      </c>
      <c r="AD464" s="9"/>
      <c r="AE464" s="30">
        <v>0</v>
      </c>
      <c r="AF464" s="9"/>
      <c r="AG464" s="19">
        <v>0</v>
      </c>
      <c r="AI464" s="32">
        <v>1.35</v>
      </c>
      <c r="AK464" s="7" t="str">
        <f t="shared" si="7"/>
        <v>No</v>
      </c>
    </row>
    <row r="465" spans="1:37">
      <c r="A465" s="7" t="s">
        <v>75</v>
      </c>
      <c r="B465" s="7" t="s">
        <v>153</v>
      </c>
      <c r="C465" s="37" t="s">
        <v>73</v>
      </c>
      <c r="D465" s="296">
        <v>43</v>
      </c>
      <c r="E465" s="297">
        <v>43</v>
      </c>
      <c r="F465" s="27" t="s">
        <v>142</v>
      </c>
      <c r="G465" s="27" t="s">
        <v>137</v>
      </c>
      <c r="H465" s="35">
        <v>67227</v>
      </c>
      <c r="I465" s="35">
        <v>46</v>
      </c>
      <c r="J465" s="9" t="s">
        <v>9</v>
      </c>
      <c r="K465" s="9" t="s">
        <v>138</v>
      </c>
      <c r="L465" s="8">
        <v>14</v>
      </c>
      <c r="M465" s="8">
        <v>120</v>
      </c>
      <c r="N465" s="9"/>
      <c r="O465" s="8">
        <v>0</v>
      </c>
      <c r="P465" s="9"/>
      <c r="Q465" s="8">
        <v>0</v>
      </c>
      <c r="R465" s="9"/>
      <c r="S465" s="8">
        <v>130</v>
      </c>
      <c r="T465" s="9"/>
      <c r="U465" s="8">
        <v>0</v>
      </c>
      <c r="V465" s="9"/>
      <c r="W465" s="33">
        <v>250</v>
      </c>
      <c r="X465" s="9"/>
      <c r="Y465" s="30">
        <v>0.19</v>
      </c>
      <c r="Z465" s="9"/>
      <c r="AA465" s="30">
        <v>0</v>
      </c>
      <c r="AB465" s="9"/>
      <c r="AC465" s="30">
        <v>0</v>
      </c>
      <c r="AD465" s="9"/>
      <c r="AE465" s="30">
        <v>0.19</v>
      </c>
      <c r="AF465" s="9"/>
      <c r="AG465" s="19">
        <v>0</v>
      </c>
      <c r="AI465" s="32">
        <v>0.38</v>
      </c>
      <c r="AK465" s="7" t="str">
        <f t="shared" si="7"/>
        <v>No</v>
      </c>
    </row>
    <row r="466" spans="1:37">
      <c r="A466" s="7" t="s">
        <v>341</v>
      </c>
      <c r="B466" s="7" t="s">
        <v>342</v>
      </c>
      <c r="C466" s="37" t="s">
        <v>78</v>
      </c>
      <c r="D466" s="296">
        <v>3001</v>
      </c>
      <c r="E466" s="297">
        <v>30001</v>
      </c>
      <c r="F466" s="27" t="s">
        <v>142</v>
      </c>
      <c r="G466" s="27" t="s">
        <v>137</v>
      </c>
      <c r="H466" s="35">
        <v>153199</v>
      </c>
      <c r="I466" s="35">
        <v>46</v>
      </c>
      <c r="J466" s="9" t="s">
        <v>9</v>
      </c>
      <c r="K466" s="9" t="s">
        <v>138</v>
      </c>
      <c r="L466" s="8">
        <v>11</v>
      </c>
      <c r="M466" s="8">
        <v>0</v>
      </c>
      <c r="N466" s="9"/>
      <c r="O466" s="8">
        <v>0</v>
      </c>
      <c r="P466" s="9"/>
      <c r="Q466" s="8">
        <v>0</v>
      </c>
      <c r="R466" s="9"/>
      <c r="S466" s="8">
        <v>0</v>
      </c>
      <c r="T466" s="9"/>
      <c r="U466" s="8">
        <v>0</v>
      </c>
      <c r="V466" s="9"/>
      <c r="W466" s="33">
        <v>0</v>
      </c>
      <c r="X466" s="9"/>
      <c r="Y466" s="30">
        <v>0</v>
      </c>
      <c r="Z466" s="9"/>
      <c r="AA466" s="30">
        <v>0</v>
      </c>
      <c r="AB466" s="9"/>
      <c r="AC466" s="30">
        <v>0</v>
      </c>
      <c r="AD466" s="9"/>
      <c r="AE466" s="30">
        <v>0</v>
      </c>
      <c r="AF466" s="9"/>
      <c r="AG466" s="19">
        <v>0</v>
      </c>
      <c r="AI466" s="32">
        <v>0</v>
      </c>
      <c r="AK466" s="7" t="str">
        <f t="shared" si="7"/>
        <v>No</v>
      </c>
    </row>
    <row r="467" spans="1:37">
      <c r="A467" s="7" t="s">
        <v>606</v>
      </c>
      <c r="B467" s="7" t="s">
        <v>607</v>
      </c>
      <c r="C467" s="37" t="s">
        <v>60</v>
      </c>
      <c r="D467" s="296">
        <v>57</v>
      </c>
      <c r="E467" s="297">
        <v>57</v>
      </c>
      <c r="F467" s="27" t="s">
        <v>163</v>
      </c>
      <c r="G467" s="27" t="s">
        <v>137</v>
      </c>
      <c r="H467" s="35">
        <v>83794</v>
      </c>
      <c r="I467" s="35">
        <v>45</v>
      </c>
      <c r="J467" s="9" t="s">
        <v>9</v>
      </c>
      <c r="K467" s="9" t="s">
        <v>138</v>
      </c>
      <c r="L467" s="8">
        <v>9</v>
      </c>
      <c r="M467" s="8">
        <v>17507</v>
      </c>
      <c r="N467" s="9"/>
      <c r="O467" s="8">
        <v>0</v>
      </c>
      <c r="P467" s="9"/>
      <c r="Q467" s="8">
        <v>81</v>
      </c>
      <c r="R467" s="9"/>
      <c r="S467" s="8">
        <v>176</v>
      </c>
      <c r="T467" s="9"/>
      <c r="U467" s="8">
        <v>0</v>
      </c>
      <c r="V467" s="9"/>
      <c r="W467" s="33">
        <v>17764</v>
      </c>
      <c r="X467" s="9"/>
      <c r="Y467" s="30">
        <v>17.5</v>
      </c>
      <c r="Z467" s="9"/>
      <c r="AA467" s="30">
        <v>0</v>
      </c>
      <c r="AB467" s="9"/>
      <c r="AC467" s="30">
        <v>0.1</v>
      </c>
      <c r="AD467" s="9"/>
      <c r="AE467" s="30">
        <v>0.2</v>
      </c>
      <c r="AF467" s="9"/>
      <c r="AG467" s="19">
        <v>0</v>
      </c>
      <c r="AI467" s="32">
        <v>17.8</v>
      </c>
      <c r="AK467" s="7" t="str">
        <f t="shared" si="7"/>
        <v>No</v>
      </c>
    </row>
    <row r="468" spans="1:37">
      <c r="A468" s="7" t="s">
        <v>606</v>
      </c>
      <c r="B468" s="7" t="s">
        <v>607</v>
      </c>
      <c r="C468" s="37" t="s">
        <v>60</v>
      </c>
      <c r="D468" s="296">
        <v>57</v>
      </c>
      <c r="E468" s="297">
        <v>57</v>
      </c>
      <c r="F468" s="27" t="s">
        <v>163</v>
      </c>
      <c r="G468" s="27" t="s">
        <v>137</v>
      </c>
      <c r="H468" s="35">
        <v>83794</v>
      </c>
      <c r="I468" s="35">
        <v>45</v>
      </c>
      <c r="J468" s="9" t="s">
        <v>13</v>
      </c>
      <c r="K468" s="9" t="s">
        <v>138</v>
      </c>
      <c r="L468" s="8">
        <v>13</v>
      </c>
      <c r="M468" s="8">
        <v>10985</v>
      </c>
      <c r="N468" s="9"/>
      <c r="O468" s="8">
        <v>0</v>
      </c>
      <c r="P468" s="9"/>
      <c r="Q468" s="8">
        <v>83</v>
      </c>
      <c r="R468" s="9"/>
      <c r="S468" s="8">
        <v>226</v>
      </c>
      <c r="T468" s="9"/>
      <c r="U468" s="8">
        <v>0</v>
      </c>
      <c r="V468" s="9"/>
      <c r="W468" s="33">
        <v>11294</v>
      </c>
      <c r="X468" s="9"/>
      <c r="Y468" s="30">
        <v>11</v>
      </c>
      <c r="Z468" s="9"/>
      <c r="AA468" s="30">
        <v>0</v>
      </c>
      <c r="AB468" s="9"/>
      <c r="AC468" s="30">
        <v>0.1</v>
      </c>
      <c r="AD468" s="9"/>
      <c r="AE468" s="30">
        <v>0.2</v>
      </c>
      <c r="AF468" s="9"/>
      <c r="AG468" s="19">
        <v>0</v>
      </c>
      <c r="AI468" s="32">
        <v>11.3</v>
      </c>
      <c r="AK468" s="7" t="str">
        <f t="shared" si="7"/>
        <v>No</v>
      </c>
    </row>
    <row r="469" spans="1:37">
      <c r="A469" s="7" t="s">
        <v>606</v>
      </c>
      <c r="B469" s="7" t="s">
        <v>607</v>
      </c>
      <c r="C469" s="37" t="s">
        <v>60</v>
      </c>
      <c r="D469" s="296">
        <v>57</v>
      </c>
      <c r="E469" s="297">
        <v>57</v>
      </c>
      <c r="F469" s="27" t="s">
        <v>163</v>
      </c>
      <c r="G469" s="27" t="s">
        <v>137</v>
      </c>
      <c r="H469" s="35">
        <v>83794</v>
      </c>
      <c r="I469" s="35">
        <v>45</v>
      </c>
      <c r="J469" s="9" t="s">
        <v>6</v>
      </c>
      <c r="K469" s="9" t="s">
        <v>138</v>
      </c>
      <c r="L469" s="8">
        <v>1</v>
      </c>
      <c r="M469" s="8">
        <v>0</v>
      </c>
      <c r="N469" s="9"/>
      <c r="O469" s="8">
        <v>0</v>
      </c>
      <c r="P469" s="9"/>
      <c r="Q469" s="8">
        <v>0</v>
      </c>
      <c r="R469" s="9"/>
      <c r="S469" s="8">
        <v>0</v>
      </c>
      <c r="T469" s="9"/>
      <c r="U469" s="8">
        <v>0</v>
      </c>
      <c r="V469" s="9"/>
      <c r="W469" s="33">
        <v>0</v>
      </c>
      <c r="X469" s="9"/>
      <c r="Y469" s="30">
        <v>0</v>
      </c>
      <c r="Z469" s="9"/>
      <c r="AA469" s="30">
        <v>0</v>
      </c>
      <c r="AB469" s="9"/>
      <c r="AC469" s="30">
        <v>0</v>
      </c>
      <c r="AD469" s="9"/>
      <c r="AE469" s="30">
        <v>0</v>
      </c>
      <c r="AF469" s="9"/>
      <c r="AG469" s="19">
        <v>0</v>
      </c>
      <c r="AI469" s="32">
        <v>0</v>
      </c>
      <c r="AK469" s="7" t="str">
        <f t="shared" si="7"/>
        <v>No</v>
      </c>
    </row>
    <row r="470" spans="1:37">
      <c r="A470" s="7" t="s">
        <v>1053</v>
      </c>
      <c r="B470" s="7" t="s">
        <v>618</v>
      </c>
      <c r="C470" s="37" t="s">
        <v>61</v>
      </c>
      <c r="D470" s="296" t="s">
        <v>619</v>
      </c>
      <c r="E470" s="297">
        <v>30137</v>
      </c>
      <c r="F470" s="27" t="s">
        <v>142</v>
      </c>
      <c r="G470" s="27" t="s">
        <v>137</v>
      </c>
      <c r="H470" s="35">
        <v>54316</v>
      </c>
      <c r="I470" s="35">
        <v>44</v>
      </c>
      <c r="J470" s="9" t="s">
        <v>6</v>
      </c>
      <c r="K470" s="9" t="s">
        <v>138</v>
      </c>
      <c r="L470" s="8">
        <v>9</v>
      </c>
      <c r="M470" s="8">
        <v>4116</v>
      </c>
      <c r="N470" s="9"/>
      <c r="O470" s="8">
        <v>0</v>
      </c>
      <c r="P470" s="9"/>
      <c r="Q470" s="8">
        <v>0</v>
      </c>
      <c r="R470" s="9"/>
      <c r="S470" s="8">
        <v>1161</v>
      </c>
      <c r="T470" s="9"/>
      <c r="U470" s="8">
        <v>0</v>
      </c>
      <c r="V470" s="9"/>
      <c r="W470" s="33">
        <v>5277</v>
      </c>
      <c r="X470" s="9"/>
      <c r="Y470" s="30">
        <v>2.96</v>
      </c>
      <c r="Z470" s="9"/>
      <c r="AA470" s="30">
        <v>0</v>
      </c>
      <c r="AB470" s="9"/>
      <c r="AC470" s="30">
        <v>0</v>
      </c>
      <c r="AD470" s="9"/>
      <c r="AE470" s="30">
        <v>1</v>
      </c>
      <c r="AF470" s="9"/>
      <c r="AG470" s="19">
        <v>0</v>
      </c>
      <c r="AI470" s="32">
        <v>3.96</v>
      </c>
      <c r="AK470" s="7" t="str">
        <f t="shared" si="7"/>
        <v>No</v>
      </c>
    </row>
    <row r="471" spans="1:37">
      <c r="A471" s="7" t="s">
        <v>473</v>
      </c>
      <c r="B471" s="7" t="s">
        <v>474</v>
      </c>
      <c r="C471" s="37" t="s">
        <v>65</v>
      </c>
      <c r="D471" s="296">
        <v>4100</v>
      </c>
      <c r="E471" s="297">
        <v>40100</v>
      </c>
      <c r="F471" s="27" t="s">
        <v>142</v>
      </c>
      <c r="G471" s="27" t="s">
        <v>137</v>
      </c>
      <c r="H471" s="35">
        <v>73107</v>
      </c>
      <c r="I471" s="35">
        <v>44</v>
      </c>
      <c r="J471" s="9" t="s">
        <v>13</v>
      </c>
      <c r="K471" s="9" t="s">
        <v>138</v>
      </c>
      <c r="L471" s="8">
        <v>7</v>
      </c>
      <c r="M471" s="8">
        <v>3243</v>
      </c>
      <c r="N471" s="9"/>
      <c r="O471" s="8">
        <v>303</v>
      </c>
      <c r="P471" s="9"/>
      <c r="Q471" s="8">
        <v>307</v>
      </c>
      <c r="R471" s="9"/>
      <c r="S471" s="8">
        <v>278</v>
      </c>
      <c r="T471" s="9"/>
      <c r="U471" s="8">
        <v>0</v>
      </c>
      <c r="V471" s="9"/>
      <c r="W471" s="33">
        <v>4131</v>
      </c>
      <c r="X471" s="9"/>
      <c r="Y471" s="30">
        <v>2.44</v>
      </c>
      <c r="Z471" s="9"/>
      <c r="AA471" s="30">
        <v>0.22</v>
      </c>
      <c r="AB471" s="9"/>
      <c r="AC471" s="30">
        <v>0.22</v>
      </c>
      <c r="AD471" s="9"/>
      <c r="AE471" s="30">
        <v>0.22</v>
      </c>
      <c r="AF471" s="9"/>
      <c r="AG471" s="19">
        <v>0</v>
      </c>
      <c r="AI471" s="32">
        <v>3.1</v>
      </c>
      <c r="AK471" s="7" t="str">
        <f t="shared" si="7"/>
        <v>No</v>
      </c>
    </row>
    <row r="472" spans="1:37">
      <c r="A472" s="7" t="s">
        <v>1054</v>
      </c>
      <c r="B472" s="7" t="s">
        <v>495</v>
      </c>
      <c r="C472" s="37" t="s">
        <v>54</v>
      </c>
      <c r="D472" s="296">
        <v>2099</v>
      </c>
      <c r="E472" s="297">
        <v>20099</v>
      </c>
      <c r="F472" s="27" t="s">
        <v>142</v>
      </c>
      <c r="G472" s="27" t="s">
        <v>137</v>
      </c>
      <c r="H472" s="35">
        <v>18351295</v>
      </c>
      <c r="I472" s="35">
        <v>44</v>
      </c>
      <c r="J472" s="9" t="s">
        <v>15</v>
      </c>
      <c r="K472" s="9" t="s">
        <v>138</v>
      </c>
      <c r="L472" s="8">
        <v>44</v>
      </c>
      <c r="M472" s="8">
        <v>0</v>
      </c>
      <c r="N472" s="9"/>
      <c r="O472" s="8">
        <v>0</v>
      </c>
      <c r="P472" s="9"/>
      <c r="Q472" s="8">
        <v>0</v>
      </c>
      <c r="R472" s="9"/>
      <c r="S472" s="8">
        <v>0</v>
      </c>
      <c r="T472" s="9"/>
      <c r="U472" s="8">
        <v>0</v>
      </c>
      <c r="V472" s="9"/>
      <c r="W472" s="33">
        <v>0</v>
      </c>
      <c r="X472" s="9"/>
      <c r="Y472" s="30">
        <v>0</v>
      </c>
      <c r="Z472" s="9"/>
      <c r="AA472" s="30">
        <v>0</v>
      </c>
      <c r="AB472" s="9"/>
      <c r="AC472" s="30">
        <v>0</v>
      </c>
      <c r="AD472" s="9"/>
      <c r="AE472" s="30">
        <v>0</v>
      </c>
      <c r="AF472" s="9"/>
      <c r="AG472" s="19">
        <v>0</v>
      </c>
      <c r="AI472" s="32">
        <v>0</v>
      </c>
      <c r="AK472" s="7" t="str">
        <f t="shared" si="7"/>
        <v>No</v>
      </c>
    </row>
    <row r="473" spans="1:37">
      <c r="A473" s="7" t="s">
        <v>1053</v>
      </c>
      <c r="B473" s="7" t="s">
        <v>618</v>
      </c>
      <c r="C473" s="37" t="s">
        <v>61</v>
      </c>
      <c r="D473" s="296" t="s">
        <v>619</v>
      </c>
      <c r="E473" s="297">
        <v>30137</v>
      </c>
      <c r="F473" s="27" t="s">
        <v>142</v>
      </c>
      <c r="G473" s="27" t="s">
        <v>137</v>
      </c>
      <c r="H473" s="35">
        <v>54316</v>
      </c>
      <c r="I473" s="35">
        <v>44</v>
      </c>
      <c r="J473" s="9" t="s">
        <v>9</v>
      </c>
      <c r="K473" s="9" t="s">
        <v>138</v>
      </c>
      <c r="L473" s="8">
        <v>31</v>
      </c>
      <c r="M473" s="8">
        <v>38404</v>
      </c>
      <c r="N473" s="9"/>
      <c r="O473" s="8">
        <v>0</v>
      </c>
      <c r="P473" s="9"/>
      <c r="Q473" s="8">
        <v>0</v>
      </c>
      <c r="R473" s="9"/>
      <c r="S473" s="8">
        <v>1218</v>
      </c>
      <c r="T473" s="9"/>
      <c r="U473" s="8">
        <v>0</v>
      </c>
      <c r="V473" s="9"/>
      <c r="W473" s="33">
        <v>39622</v>
      </c>
      <c r="X473" s="9"/>
      <c r="Y473" s="30">
        <v>23.04</v>
      </c>
      <c r="Z473" s="9"/>
      <c r="AA473" s="30">
        <v>0</v>
      </c>
      <c r="AB473" s="9"/>
      <c r="AC473" s="30">
        <v>0</v>
      </c>
      <c r="AD473" s="9"/>
      <c r="AE473" s="30">
        <v>1.5</v>
      </c>
      <c r="AF473" s="9"/>
      <c r="AG473" s="19">
        <v>0</v>
      </c>
      <c r="AI473" s="32">
        <v>24.54</v>
      </c>
      <c r="AK473" s="7" t="str">
        <f t="shared" si="7"/>
        <v>No</v>
      </c>
    </row>
    <row r="474" spans="1:37">
      <c r="A474" s="7" t="s">
        <v>473</v>
      </c>
      <c r="B474" s="7" t="s">
        <v>474</v>
      </c>
      <c r="C474" s="37" t="s">
        <v>65</v>
      </c>
      <c r="D474" s="296">
        <v>4100</v>
      </c>
      <c r="E474" s="297">
        <v>40100</v>
      </c>
      <c r="F474" s="27" t="s">
        <v>142</v>
      </c>
      <c r="G474" s="27" t="s">
        <v>137</v>
      </c>
      <c r="H474" s="35">
        <v>73107</v>
      </c>
      <c r="I474" s="35">
        <v>44</v>
      </c>
      <c r="J474" s="9" t="s">
        <v>9</v>
      </c>
      <c r="K474" s="9" t="s">
        <v>138</v>
      </c>
      <c r="L474" s="8">
        <v>26</v>
      </c>
      <c r="M474" s="8">
        <v>2717</v>
      </c>
      <c r="N474" s="9"/>
      <c r="O474" s="8">
        <v>799</v>
      </c>
      <c r="P474" s="9"/>
      <c r="Q474" s="8">
        <v>810</v>
      </c>
      <c r="R474" s="9"/>
      <c r="S474" s="8">
        <v>732</v>
      </c>
      <c r="T474" s="9"/>
      <c r="U474" s="8">
        <v>0</v>
      </c>
      <c r="V474" s="9"/>
      <c r="W474" s="33">
        <v>5058</v>
      </c>
      <c r="X474" s="9"/>
      <c r="Y474" s="30">
        <v>2.16</v>
      </c>
      <c r="Z474" s="9"/>
      <c r="AA474" s="30">
        <v>0.57999999999999996</v>
      </c>
      <c r="AB474" s="9"/>
      <c r="AC474" s="30">
        <v>0.57999999999999996</v>
      </c>
      <c r="AD474" s="9"/>
      <c r="AE474" s="30">
        <v>0.57999999999999996</v>
      </c>
      <c r="AF474" s="9"/>
      <c r="AG474" s="19">
        <v>0</v>
      </c>
      <c r="AI474" s="32">
        <v>3.9</v>
      </c>
      <c r="AK474" s="7" t="str">
        <f t="shared" si="7"/>
        <v>No</v>
      </c>
    </row>
    <row r="475" spans="1:37">
      <c r="A475" s="7" t="s">
        <v>1055</v>
      </c>
      <c r="B475" s="7" t="s">
        <v>475</v>
      </c>
      <c r="C475" s="37" t="s">
        <v>26</v>
      </c>
      <c r="D475" s="296">
        <v>4026</v>
      </c>
      <c r="E475" s="297">
        <v>40026</v>
      </c>
      <c r="F475" s="27" t="s">
        <v>140</v>
      </c>
      <c r="G475" s="27" t="s">
        <v>137</v>
      </c>
      <c r="H475" s="35">
        <v>643260</v>
      </c>
      <c r="I475" s="35">
        <v>44</v>
      </c>
      <c r="J475" s="9" t="s">
        <v>6</v>
      </c>
      <c r="K475" s="9" t="s">
        <v>138</v>
      </c>
      <c r="L475" s="8">
        <v>22</v>
      </c>
      <c r="M475" s="8">
        <v>4375</v>
      </c>
      <c r="N475" s="9"/>
      <c r="O475" s="8">
        <v>0</v>
      </c>
      <c r="P475" s="9"/>
      <c r="Q475" s="8">
        <v>0</v>
      </c>
      <c r="R475" s="9"/>
      <c r="S475" s="8">
        <v>0</v>
      </c>
      <c r="T475" s="9"/>
      <c r="U475" s="8">
        <v>0</v>
      </c>
      <c r="V475" s="9"/>
      <c r="W475" s="33">
        <v>4375</v>
      </c>
      <c r="X475" s="9"/>
      <c r="Y475" s="30">
        <v>3</v>
      </c>
      <c r="Z475" s="9"/>
      <c r="AA475" s="30">
        <v>0</v>
      </c>
      <c r="AB475" s="9"/>
      <c r="AC475" s="30">
        <v>0</v>
      </c>
      <c r="AD475" s="9"/>
      <c r="AE475" s="30">
        <v>0</v>
      </c>
      <c r="AF475" s="9"/>
      <c r="AG475" s="19">
        <v>0</v>
      </c>
      <c r="AI475" s="32">
        <v>3</v>
      </c>
      <c r="AK475" s="7" t="str">
        <f t="shared" si="7"/>
        <v>No</v>
      </c>
    </row>
    <row r="476" spans="1:37">
      <c r="A476" s="7" t="s">
        <v>1055</v>
      </c>
      <c r="B476" s="7" t="s">
        <v>475</v>
      </c>
      <c r="C476" s="37" t="s">
        <v>26</v>
      </c>
      <c r="D476" s="296">
        <v>4026</v>
      </c>
      <c r="E476" s="297">
        <v>40026</v>
      </c>
      <c r="F476" s="27" t="s">
        <v>140</v>
      </c>
      <c r="G476" s="27" t="s">
        <v>137</v>
      </c>
      <c r="H476" s="35">
        <v>643260</v>
      </c>
      <c r="I476" s="35">
        <v>44</v>
      </c>
      <c r="J476" s="9" t="s">
        <v>9</v>
      </c>
      <c r="K476" s="9" t="s">
        <v>138</v>
      </c>
      <c r="L476" s="8">
        <v>22</v>
      </c>
      <c r="M476" s="8">
        <v>0</v>
      </c>
      <c r="N476" s="9"/>
      <c r="O476" s="8">
        <v>0</v>
      </c>
      <c r="P476" s="9"/>
      <c r="Q476" s="8">
        <v>0</v>
      </c>
      <c r="R476" s="9"/>
      <c r="S476" s="8">
        <v>0</v>
      </c>
      <c r="T476" s="9"/>
      <c r="U476" s="8">
        <v>0</v>
      </c>
      <c r="V476" s="9"/>
      <c r="W476" s="33">
        <v>0</v>
      </c>
      <c r="X476" s="9"/>
      <c r="Y476" s="30">
        <v>0</v>
      </c>
      <c r="Z476" s="9"/>
      <c r="AA476" s="30">
        <v>0</v>
      </c>
      <c r="AB476" s="9"/>
      <c r="AC476" s="30">
        <v>0</v>
      </c>
      <c r="AD476" s="9"/>
      <c r="AE476" s="30">
        <v>0</v>
      </c>
      <c r="AF476" s="9"/>
      <c r="AG476" s="19">
        <v>0</v>
      </c>
      <c r="AI476" s="32">
        <v>0</v>
      </c>
      <c r="AK476" s="7" t="str">
        <f t="shared" si="7"/>
        <v>No</v>
      </c>
    </row>
    <row r="477" spans="1:37">
      <c r="A477" s="7" t="s">
        <v>1056</v>
      </c>
      <c r="B477" s="7" t="s">
        <v>549</v>
      </c>
      <c r="C477" s="37" t="s">
        <v>44</v>
      </c>
      <c r="D477" s="296">
        <v>4006</v>
      </c>
      <c r="E477" s="297">
        <v>40006</v>
      </c>
      <c r="F477" s="27" t="s">
        <v>142</v>
      </c>
      <c r="G477" s="27" t="s">
        <v>137</v>
      </c>
      <c r="H477" s="35">
        <v>219957</v>
      </c>
      <c r="I477" s="35">
        <v>44</v>
      </c>
      <c r="J477" s="9" t="s">
        <v>7</v>
      </c>
      <c r="K477" s="9" t="s">
        <v>138</v>
      </c>
      <c r="L477" s="8">
        <v>2</v>
      </c>
      <c r="M477" s="8">
        <v>0</v>
      </c>
      <c r="N477" s="9"/>
      <c r="O477" s="8">
        <v>0</v>
      </c>
      <c r="P477" s="9"/>
      <c r="Q477" s="8">
        <v>43</v>
      </c>
      <c r="R477" s="9"/>
      <c r="S477" s="8">
        <v>0</v>
      </c>
      <c r="T477" s="9"/>
      <c r="U477" s="8">
        <v>0</v>
      </c>
      <c r="V477" s="9"/>
      <c r="W477" s="33">
        <v>43</v>
      </c>
      <c r="X477" s="9"/>
      <c r="Y477" s="30">
        <v>0</v>
      </c>
      <c r="Z477" s="9"/>
      <c r="AA477" s="30">
        <v>0</v>
      </c>
      <c r="AB477" s="9"/>
      <c r="AC477" s="30">
        <v>0.04</v>
      </c>
      <c r="AD477" s="9"/>
      <c r="AE477" s="30">
        <v>0</v>
      </c>
      <c r="AF477" s="9"/>
      <c r="AG477" s="19">
        <v>0</v>
      </c>
      <c r="AI477" s="32">
        <v>0.04</v>
      </c>
      <c r="AK477" s="7" t="str">
        <f t="shared" si="7"/>
        <v>No</v>
      </c>
    </row>
    <row r="478" spans="1:37">
      <c r="A478" s="7" t="s">
        <v>1056</v>
      </c>
      <c r="B478" s="7" t="s">
        <v>549</v>
      </c>
      <c r="C478" s="37" t="s">
        <v>44</v>
      </c>
      <c r="D478" s="296">
        <v>4006</v>
      </c>
      <c r="E478" s="297">
        <v>40006</v>
      </c>
      <c r="F478" s="27" t="s">
        <v>142</v>
      </c>
      <c r="G478" s="27" t="s">
        <v>137</v>
      </c>
      <c r="H478" s="35">
        <v>219957</v>
      </c>
      <c r="I478" s="35">
        <v>44</v>
      </c>
      <c r="J478" s="9" t="s">
        <v>9</v>
      </c>
      <c r="K478" s="9" t="s">
        <v>138</v>
      </c>
      <c r="L478" s="8">
        <v>17</v>
      </c>
      <c r="M478" s="8">
        <v>22468</v>
      </c>
      <c r="N478" s="9"/>
      <c r="O478" s="8">
        <v>0</v>
      </c>
      <c r="P478" s="9"/>
      <c r="Q478" s="8">
        <v>171</v>
      </c>
      <c r="R478" s="9"/>
      <c r="S478" s="8">
        <v>0</v>
      </c>
      <c r="T478" s="9"/>
      <c r="U478" s="8">
        <v>0</v>
      </c>
      <c r="V478" s="9"/>
      <c r="W478" s="33">
        <v>22639</v>
      </c>
      <c r="X478" s="9"/>
      <c r="Y478" s="30">
        <v>32</v>
      </c>
      <c r="Z478" s="9"/>
      <c r="AA478" s="30">
        <v>0</v>
      </c>
      <c r="AB478" s="9"/>
      <c r="AC478" s="30">
        <v>0.16</v>
      </c>
      <c r="AD478" s="9"/>
      <c r="AE478" s="30">
        <v>0</v>
      </c>
      <c r="AF478" s="9"/>
      <c r="AG478" s="19">
        <v>0</v>
      </c>
      <c r="AI478" s="32">
        <v>32.159999999999997</v>
      </c>
      <c r="AK478" s="7" t="str">
        <f t="shared" si="7"/>
        <v>No</v>
      </c>
    </row>
    <row r="479" spans="1:37">
      <c r="A479" s="7" t="s">
        <v>1057</v>
      </c>
      <c r="B479" s="7" t="s">
        <v>323</v>
      </c>
      <c r="C479" s="37" t="s">
        <v>68</v>
      </c>
      <c r="D479" s="296">
        <v>6041</v>
      </c>
      <c r="E479" s="297">
        <v>60041</v>
      </c>
      <c r="F479" s="27" t="s">
        <v>140</v>
      </c>
      <c r="G479" s="27" t="s">
        <v>137</v>
      </c>
      <c r="H479" s="35">
        <v>5121892</v>
      </c>
      <c r="I479" s="35">
        <v>44</v>
      </c>
      <c r="J479" s="9" t="s">
        <v>9</v>
      </c>
      <c r="K479" s="9" t="s">
        <v>138</v>
      </c>
      <c r="L479" s="8">
        <v>14</v>
      </c>
      <c r="M479" s="8">
        <v>7469</v>
      </c>
      <c r="N479" s="9"/>
      <c r="O479" s="8">
        <v>0</v>
      </c>
      <c r="P479" s="9"/>
      <c r="Q479" s="8">
        <v>0</v>
      </c>
      <c r="R479" s="9"/>
      <c r="S479" s="8">
        <v>0</v>
      </c>
      <c r="T479" s="9"/>
      <c r="U479" s="8">
        <v>0</v>
      </c>
      <c r="V479" s="9"/>
      <c r="W479" s="33">
        <v>7469</v>
      </c>
      <c r="X479" s="9"/>
      <c r="Y479" s="30">
        <v>6</v>
      </c>
      <c r="Z479" s="9"/>
      <c r="AA479" s="30">
        <v>0</v>
      </c>
      <c r="AB479" s="9"/>
      <c r="AC479" s="30">
        <v>0</v>
      </c>
      <c r="AD479" s="9"/>
      <c r="AE479" s="30">
        <v>0</v>
      </c>
      <c r="AF479" s="9"/>
      <c r="AG479" s="19">
        <v>0</v>
      </c>
      <c r="AI479" s="32">
        <v>6</v>
      </c>
      <c r="AK479" s="7" t="str">
        <f t="shared" si="7"/>
        <v>No</v>
      </c>
    </row>
    <row r="480" spans="1:37">
      <c r="A480" s="7" t="s">
        <v>473</v>
      </c>
      <c r="B480" s="7" t="s">
        <v>474</v>
      </c>
      <c r="C480" s="37" t="s">
        <v>65</v>
      </c>
      <c r="D480" s="296">
        <v>4100</v>
      </c>
      <c r="E480" s="297">
        <v>40100</v>
      </c>
      <c r="F480" s="27" t="s">
        <v>142</v>
      </c>
      <c r="G480" s="27" t="s">
        <v>137</v>
      </c>
      <c r="H480" s="35">
        <v>73107</v>
      </c>
      <c r="I480" s="35">
        <v>44</v>
      </c>
      <c r="J480" s="9" t="s">
        <v>6</v>
      </c>
      <c r="K480" s="9" t="s">
        <v>138</v>
      </c>
      <c r="L480" s="8">
        <v>11</v>
      </c>
      <c r="M480" s="8">
        <v>6751</v>
      </c>
      <c r="N480" s="9"/>
      <c r="O480" s="8">
        <v>1654</v>
      </c>
      <c r="P480" s="9"/>
      <c r="Q480" s="8">
        <v>1677</v>
      </c>
      <c r="R480" s="9"/>
      <c r="S480" s="8">
        <v>1515</v>
      </c>
      <c r="T480" s="9"/>
      <c r="U480" s="8">
        <v>0</v>
      </c>
      <c r="V480" s="9"/>
      <c r="W480" s="33">
        <v>11597</v>
      </c>
      <c r="X480" s="9"/>
      <c r="Y480" s="30">
        <v>5.4</v>
      </c>
      <c r="Z480" s="9"/>
      <c r="AA480" s="30">
        <v>1.2</v>
      </c>
      <c r="AB480" s="9"/>
      <c r="AC480" s="30">
        <v>1.2</v>
      </c>
      <c r="AD480" s="9"/>
      <c r="AE480" s="30">
        <v>1.2</v>
      </c>
      <c r="AF480" s="9"/>
      <c r="AG480" s="19">
        <v>0</v>
      </c>
      <c r="AI480" s="32">
        <v>9</v>
      </c>
      <c r="AK480" s="7" t="str">
        <f t="shared" si="7"/>
        <v>No</v>
      </c>
    </row>
    <row r="481" spans="1:37">
      <c r="A481" s="7" t="s">
        <v>1058</v>
      </c>
      <c r="B481" s="7" t="s">
        <v>152</v>
      </c>
      <c r="C481" s="37" t="s">
        <v>57</v>
      </c>
      <c r="D481" s="296">
        <v>5166</v>
      </c>
      <c r="E481" s="297">
        <v>50166</v>
      </c>
      <c r="F481" s="27" t="s">
        <v>140</v>
      </c>
      <c r="G481" s="27" t="s">
        <v>137</v>
      </c>
      <c r="H481" s="35">
        <v>1624827</v>
      </c>
      <c r="I481" s="35">
        <v>43</v>
      </c>
      <c r="J481" s="9" t="s">
        <v>6</v>
      </c>
      <c r="K481" s="9" t="s">
        <v>138</v>
      </c>
      <c r="L481" s="8">
        <v>8</v>
      </c>
      <c r="M481" s="8">
        <v>0</v>
      </c>
      <c r="N481" s="9"/>
      <c r="O481" s="8">
        <v>0</v>
      </c>
      <c r="P481" s="9"/>
      <c r="Q481" s="8">
        <v>0</v>
      </c>
      <c r="R481" s="9"/>
      <c r="S481" s="8">
        <v>0</v>
      </c>
      <c r="T481" s="9"/>
      <c r="U481" s="8">
        <v>0</v>
      </c>
      <c r="V481" s="9"/>
      <c r="W481" s="33">
        <v>0</v>
      </c>
      <c r="X481" s="9"/>
      <c r="Y481" s="30">
        <v>0</v>
      </c>
      <c r="Z481" s="9"/>
      <c r="AA481" s="30">
        <v>0</v>
      </c>
      <c r="AB481" s="9"/>
      <c r="AC481" s="30">
        <v>0</v>
      </c>
      <c r="AD481" s="9"/>
      <c r="AE481" s="30">
        <v>0</v>
      </c>
      <c r="AF481" s="9"/>
      <c r="AG481" s="19">
        <v>0</v>
      </c>
      <c r="AI481" s="32">
        <v>0</v>
      </c>
      <c r="AK481" s="7" t="str">
        <f t="shared" si="7"/>
        <v>No</v>
      </c>
    </row>
    <row r="482" spans="1:37">
      <c r="A482" s="7" t="s">
        <v>558</v>
      </c>
      <c r="B482" s="7" t="s">
        <v>169</v>
      </c>
      <c r="C482" s="37" t="s">
        <v>39</v>
      </c>
      <c r="D482" s="296">
        <v>5158</v>
      </c>
      <c r="E482" s="297">
        <v>50158</v>
      </c>
      <c r="F482" s="27" t="s">
        <v>96</v>
      </c>
      <c r="G482" s="27" t="s">
        <v>137</v>
      </c>
      <c r="H482" s="35">
        <v>306022</v>
      </c>
      <c r="I482" s="35">
        <v>43</v>
      </c>
      <c r="J482" s="9" t="s">
        <v>6</v>
      </c>
      <c r="K482" s="9" t="s">
        <v>138</v>
      </c>
      <c r="L482" s="8">
        <v>43</v>
      </c>
      <c r="M482" s="8">
        <v>42649</v>
      </c>
      <c r="N482" s="9"/>
      <c r="O482" s="8">
        <v>0</v>
      </c>
      <c r="P482" s="9"/>
      <c r="Q482" s="8">
        <v>0</v>
      </c>
      <c r="R482" s="9"/>
      <c r="S482" s="8">
        <v>0</v>
      </c>
      <c r="T482" s="9"/>
      <c r="U482" s="8">
        <v>0</v>
      </c>
      <c r="V482" s="9"/>
      <c r="W482" s="33">
        <v>42649</v>
      </c>
      <c r="X482" s="9"/>
      <c r="Y482" s="30">
        <v>74</v>
      </c>
      <c r="Z482" s="9"/>
      <c r="AA482" s="30">
        <v>0</v>
      </c>
      <c r="AB482" s="9"/>
      <c r="AC482" s="30">
        <v>0</v>
      </c>
      <c r="AD482" s="9"/>
      <c r="AE482" s="30">
        <v>0</v>
      </c>
      <c r="AF482" s="9"/>
      <c r="AG482" s="19">
        <v>0</v>
      </c>
      <c r="AI482" s="32">
        <v>74</v>
      </c>
      <c r="AK482" s="7" t="str">
        <f t="shared" si="7"/>
        <v>No</v>
      </c>
    </row>
    <row r="483" spans="1:37">
      <c r="A483" s="7" t="s">
        <v>105</v>
      </c>
      <c r="B483" s="7" t="s">
        <v>608</v>
      </c>
      <c r="C483" s="37" t="s">
        <v>78</v>
      </c>
      <c r="D483" s="296">
        <v>3107</v>
      </c>
      <c r="E483" s="297">
        <v>30107</v>
      </c>
      <c r="F483" s="27" t="s">
        <v>96</v>
      </c>
      <c r="G483" s="27" t="s">
        <v>137</v>
      </c>
      <c r="H483" s="35">
        <v>70350</v>
      </c>
      <c r="I483" s="35">
        <v>43</v>
      </c>
      <c r="J483" s="9" t="s">
        <v>27</v>
      </c>
      <c r="K483" s="9" t="s">
        <v>138</v>
      </c>
      <c r="L483" s="8">
        <v>43</v>
      </c>
      <c r="M483" s="8">
        <v>0</v>
      </c>
      <c r="N483" s="9"/>
      <c r="O483" s="8">
        <v>817</v>
      </c>
      <c r="P483" s="9"/>
      <c r="Q483" s="8">
        <v>988</v>
      </c>
      <c r="R483" s="9"/>
      <c r="S483" s="8">
        <v>987</v>
      </c>
      <c r="T483" s="9"/>
      <c r="U483" s="8">
        <v>0</v>
      </c>
      <c r="V483" s="9"/>
      <c r="W483" s="33">
        <v>2792</v>
      </c>
      <c r="X483" s="9"/>
      <c r="Y483" s="30">
        <v>0</v>
      </c>
      <c r="Z483" s="9"/>
      <c r="AA483" s="30">
        <v>1</v>
      </c>
      <c r="AB483" s="9"/>
      <c r="AC483" s="30">
        <v>1</v>
      </c>
      <c r="AD483" s="9"/>
      <c r="AE483" s="30">
        <v>1</v>
      </c>
      <c r="AF483" s="9"/>
      <c r="AG483" s="19">
        <v>0</v>
      </c>
      <c r="AI483" s="32">
        <v>3</v>
      </c>
      <c r="AK483" s="7" t="str">
        <f t="shared" si="7"/>
        <v>No</v>
      </c>
    </row>
    <row r="484" spans="1:37">
      <c r="A484" s="7" t="s">
        <v>1058</v>
      </c>
      <c r="B484" s="7" t="s">
        <v>152</v>
      </c>
      <c r="C484" s="37" t="s">
        <v>57</v>
      </c>
      <c r="D484" s="296">
        <v>5166</v>
      </c>
      <c r="E484" s="297">
        <v>50166</v>
      </c>
      <c r="F484" s="27" t="s">
        <v>140</v>
      </c>
      <c r="G484" s="27" t="s">
        <v>137</v>
      </c>
      <c r="H484" s="35">
        <v>1624827</v>
      </c>
      <c r="I484" s="35">
        <v>43</v>
      </c>
      <c r="J484" s="9" t="s">
        <v>9</v>
      </c>
      <c r="K484" s="9" t="s">
        <v>138</v>
      </c>
      <c r="L484" s="8">
        <v>16</v>
      </c>
      <c r="M484" s="8">
        <v>1257</v>
      </c>
      <c r="N484" s="9"/>
      <c r="O484" s="8">
        <v>0</v>
      </c>
      <c r="P484" s="9"/>
      <c r="Q484" s="8">
        <v>0</v>
      </c>
      <c r="R484" s="9"/>
      <c r="S484" s="8">
        <v>0</v>
      </c>
      <c r="T484" s="9"/>
      <c r="U484" s="8">
        <v>0</v>
      </c>
      <c r="V484" s="9"/>
      <c r="W484" s="33">
        <v>1257</v>
      </c>
      <c r="X484" s="9"/>
      <c r="Y484" s="30">
        <v>1</v>
      </c>
      <c r="Z484" s="9"/>
      <c r="AA484" s="30">
        <v>0</v>
      </c>
      <c r="AB484" s="9"/>
      <c r="AC484" s="30">
        <v>0</v>
      </c>
      <c r="AD484" s="9"/>
      <c r="AE484" s="30">
        <v>0</v>
      </c>
      <c r="AF484" s="9"/>
      <c r="AG484" s="19">
        <v>0</v>
      </c>
      <c r="AI484" s="32">
        <v>1</v>
      </c>
      <c r="AK484" s="7" t="str">
        <f t="shared" si="7"/>
        <v>No</v>
      </c>
    </row>
    <row r="485" spans="1:37">
      <c r="A485" s="7" t="s">
        <v>1059</v>
      </c>
      <c r="B485" s="7" t="s">
        <v>326</v>
      </c>
      <c r="C485" s="37" t="s">
        <v>22</v>
      </c>
      <c r="D485" s="296">
        <v>1051</v>
      </c>
      <c r="E485" s="297">
        <v>10051</v>
      </c>
      <c r="F485" s="27" t="s">
        <v>142</v>
      </c>
      <c r="G485" s="27" t="s">
        <v>137</v>
      </c>
      <c r="H485" s="35">
        <v>168136</v>
      </c>
      <c r="I485" s="35">
        <v>42</v>
      </c>
      <c r="J485" s="9" t="s">
        <v>6</v>
      </c>
      <c r="K485" s="9" t="s">
        <v>138</v>
      </c>
      <c r="L485" s="8">
        <v>28</v>
      </c>
      <c r="M485" s="8">
        <v>6592</v>
      </c>
      <c r="N485" s="9"/>
      <c r="O485" s="8">
        <v>1004</v>
      </c>
      <c r="P485" s="9"/>
      <c r="Q485" s="8">
        <v>0</v>
      </c>
      <c r="R485" s="9"/>
      <c r="S485" s="8">
        <v>0</v>
      </c>
      <c r="T485" s="9"/>
      <c r="U485" s="8">
        <v>0</v>
      </c>
      <c r="V485" s="9"/>
      <c r="W485" s="33">
        <v>7596</v>
      </c>
      <c r="X485" s="9"/>
      <c r="Y485" s="30">
        <v>10</v>
      </c>
      <c r="Z485" s="9"/>
      <c r="AA485" s="30">
        <v>1.5</v>
      </c>
      <c r="AB485" s="9"/>
      <c r="AC485" s="30">
        <v>0</v>
      </c>
      <c r="AD485" s="9"/>
      <c r="AE485" s="30">
        <v>0</v>
      </c>
      <c r="AF485" s="9"/>
      <c r="AG485" s="19">
        <v>0</v>
      </c>
      <c r="AI485" s="32">
        <v>11.5</v>
      </c>
      <c r="AK485" s="7" t="str">
        <f t="shared" si="7"/>
        <v>No</v>
      </c>
    </row>
    <row r="486" spans="1:37">
      <c r="A486" s="7" t="s">
        <v>1059</v>
      </c>
      <c r="B486" s="7" t="s">
        <v>326</v>
      </c>
      <c r="C486" s="37" t="s">
        <v>22</v>
      </c>
      <c r="D486" s="296">
        <v>1051</v>
      </c>
      <c r="E486" s="297">
        <v>10051</v>
      </c>
      <c r="F486" s="27" t="s">
        <v>142</v>
      </c>
      <c r="G486" s="27" t="s">
        <v>137</v>
      </c>
      <c r="H486" s="35">
        <v>168136</v>
      </c>
      <c r="I486" s="35">
        <v>42</v>
      </c>
      <c r="J486" s="9" t="s">
        <v>9</v>
      </c>
      <c r="K486" s="9" t="s">
        <v>138</v>
      </c>
      <c r="L486" s="8">
        <v>14</v>
      </c>
      <c r="M486" s="8">
        <v>3718</v>
      </c>
      <c r="N486" s="9"/>
      <c r="O486" s="8">
        <v>285</v>
      </c>
      <c r="P486" s="9"/>
      <c r="Q486" s="8">
        <v>0</v>
      </c>
      <c r="R486" s="9"/>
      <c r="S486" s="8">
        <v>972</v>
      </c>
      <c r="T486" s="9"/>
      <c r="U486" s="8">
        <v>0</v>
      </c>
      <c r="V486" s="9"/>
      <c r="W486" s="33">
        <v>4975</v>
      </c>
      <c r="X486" s="9"/>
      <c r="Y486" s="30">
        <v>2.5</v>
      </c>
      <c r="Z486" s="9"/>
      <c r="AA486" s="30">
        <v>0.8</v>
      </c>
      <c r="AB486" s="9"/>
      <c r="AC486" s="30">
        <v>0</v>
      </c>
      <c r="AD486" s="9"/>
      <c r="AE486" s="30">
        <v>1.5</v>
      </c>
      <c r="AF486" s="9"/>
      <c r="AG486" s="19">
        <v>0</v>
      </c>
      <c r="AI486" s="32">
        <v>4.8</v>
      </c>
      <c r="AK486" s="7" t="str">
        <f t="shared" si="7"/>
        <v>No</v>
      </c>
    </row>
    <row r="487" spans="1:37">
      <c r="A487" s="7" t="s">
        <v>1060</v>
      </c>
      <c r="B487" s="7" t="s">
        <v>542</v>
      </c>
      <c r="C487" s="37" t="s">
        <v>77</v>
      </c>
      <c r="D487" s="296">
        <v>5096</v>
      </c>
      <c r="E487" s="297">
        <v>50096</v>
      </c>
      <c r="F487" s="27" t="s">
        <v>140</v>
      </c>
      <c r="G487" s="27" t="s">
        <v>137</v>
      </c>
      <c r="H487" s="35">
        <v>1376476</v>
      </c>
      <c r="I487" s="35">
        <v>41</v>
      </c>
      <c r="J487" s="9" t="s">
        <v>9</v>
      </c>
      <c r="K487" s="9" t="s">
        <v>138</v>
      </c>
      <c r="L487" s="8">
        <v>5</v>
      </c>
      <c r="M487" s="8">
        <v>2030</v>
      </c>
      <c r="N487" s="9"/>
      <c r="O487" s="8">
        <v>504</v>
      </c>
      <c r="P487" s="9"/>
      <c r="Q487" s="8">
        <v>0</v>
      </c>
      <c r="R487" s="9"/>
      <c r="S487" s="8">
        <v>0</v>
      </c>
      <c r="T487" s="9"/>
      <c r="U487" s="8">
        <v>0</v>
      </c>
      <c r="V487" s="9"/>
      <c r="W487" s="33">
        <v>2534</v>
      </c>
      <c r="X487" s="9"/>
      <c r="Y487" s="30">
        <v>1.3</v>
      </c>
      <c r="Z487" s="9"/>
      <c r="AA487" s="30">
        <v>0.4</v>
      </c>
      <c r="AB487" s="9"/>
      <c r="AC487" s="30">
        <v>0</v>
      </c>
      <c r="AD487" s="9"/>
      <c r="AE487" s="30">
        <v>0</v>
      </c>
      <c r="AF487" s="9"/>
      <c r="AG487" s="19">
        <v>0</v>
      </c>
      <c r="AI487" s="32">
        <v>1.7</v>
      </c>
      <c r="AK487" s="7" t="str">
        <f t="shared" si="7"/>
        <v>No</v>
      </c>
    </row>
    <row r="488" spans="1:37">
      <c r="A488" s="7" t="s">
        <v>422</v>
      </c>
      <c r="B488" s="7" t="s">
        <v>419</v>
      </c>
      <c r="C488" s="37" t="s">
        <v>48</v>
      </c>
      <c r="D488" s="296">
        <v>2166</v>
      </c>
      <c r="E488" s="297">
        <v>20166</v>
      </c>
      <c r="F488" s="27" t="s">
        <v>149</v>
      </c>
      <c r="G488" s="27" t="s">
        <v>137</v>
      </c>
      <c r="H488" s="35">
        <v>18351295</v>
      </c>
      <c r="I488" s="35">
        <v>41</v>
      </c>
      <c r="J488" s="9" t="s">
        <v>6</v>
      </c>
      <c r="K488" s="9" t="s">
        <v>138</v>
      </c>
      <c r="L488" s="8">
        <v>41</v>
      </c>
      <c r="M488" s="8">
        <v>2263</v>
      </c>
      <c r="N488" s="9"/>
      <c r="O488" s="8">
        <v>0</v>
      </c>
      <c r="P488" s="9"/>
      <c r="Q488" s="8">
        <v>0</v>
      </c>
      <c r="R488" s="9"/>
      <c r="S488" s="8">
        <v>0</v>
      </c>
      <c r="T488" s="9"/>
      <c r="U488" s="8">
        <v>0</v>
      </c>
      <c r="V488" s="9"/>
      <c r="W488" s="33">
        <v>2263</v>
      </c>
      <c r="X488" s="9"/>
      <c r="Y488" s="30">
        <v>10</v>
      </c>
      <c r="Z488" s="9"/>
      <c r="AA488" s="30">
        <v>0</v>
      </c>
      <c r="AB488" s="9"/>
      <c r="AC488" s="30">
        <v>0</v>
      </c>
      <c r="AD488" s="9"/>
      <c r="AE488" s="30">
        <v>0</v>
      </c>
      <c r="AF488" s="9"/>
      <c r="AG488" s="19">
        <v>0</v>
      </c>
      <c r="AI488" s="32">
        <v>10</v>
      </c>
      <c r="AK488" s="7" t="str">
        <f t="shared" si="7"/>
        <v>No</v>
      </c>
    </row>
    <row r="489" spans="1:37">
      <c r="A489" s="7" t="s">
        <v>1060</v>
      </c>
      <c r="B489" s="7" t="s">
        <v>542</v>
      </c>
      <c r="C489" s="37" t="s">
        <v>77</v>
      </c>
      <c r="D489" s="296">
        <v>5096</v>
      </c>
      <c r="E489" s="297">
        <v>50096</v>
      </c>
      <c r="F489" s="27" t="s">
        <v>140</v>
      </c>
      <c r="G489" s="27" t="s">
        <v>137</v>
      </c>
      <c r="H489" s="35">
        <v>1376476</v>
      </c>
      <c r="I489" s="35">
        <v>41</v>
      </c>
      <c r="J489" s="9" t="s">
        <v>6</v>
      </c>
      <c r="K489" s="9" t="s">
        <v>138</v>
      </c>
      <c r="L489" s="8">
        <v>21</v>
      </c>
      <c r="M489" s="8">
        <v>12910</v>
      </c>
      <c r="N489" s="9"/>
      <c r="O489" s="8">
        <v>4539</v>
      </c>
      <c r="P489" s="9"/>
      <c r="Q489" s="8">
        <v>0</v>
      </c>
      <c r="R489" s="9"/>
      <c r="S489" s="8">
        <v>0</v>
      </c>
      <c r="T489" s="9"/>
      <c r="U489" s="8">
        <v>0</v>
      </c>
      <c r="V489" s="9"/>
      <c r="W489" s="33">
        <v>17449</v>
      </c>
      <c r="X489" s="9"/>
      <c r="Y489" s="30">
        <v>8.1</v>
      </c>
      <c r="Z489" s="9"/>
      <c r="AA489" s="30">
        <v>3.2</v>
      </c>
      <c r="AB489" s="9"/>
      <c r="AC489" s="30">
        <v>0</v>
      </c>
      <c r="AD489" s="9"/>
      <c r="AE489" s="30">
        <v>0</v>
      </c>
      <c r="AF489" s="9"/>
      <c r="AG489" s="19">
        <v>0</v>
      </c>
      <c r="AI489" s="32">
        <v>11.3</v>
      </c>
      <c r="AK489" s="7" t="str">
        <f t="shared" si="7"/>
        <v>No</v>
      </c>
    </row>
    <row r="490" spans="1:37">
      <c r="A490" s="7" t="s">
        <v>453</v>
      </c>
      <c r="B490" s="7" t="s">
        <v>454</v>
      </c>
      <c r="C490" s="37" t="s">
        <v>60</v>
      </c>
      <c r="D490" s="296">
        <v>34</v>
      </c>
      <c r="E490" s="297">
        <v>34</v>
      </c>
      <c r="F490" s="27" t="s">
        <v>142</v>
      </c>
      <c r="G490" s="27" t="s">
        <v>137</v>
      </c>
      <c r="H490" s="35">
        <v>154081</v>
      </c>
      <c r="I490" s="35">
        <v>41</v>
      </c>
      <c r="J490" s="9" t="s">
        <v>6</v>
      </c>
      <c r="K490" s="9" t="s">
        <v>138</v>
      </c>
      <c r="L490" s="8">
        <v>20</v>
      </c>
      <c r="M490" s="8">
        <v>19390</v>
      </c>
      <c r="N490" s="9"/>
      <c r="O490" s="8">
        <v>520</v>
      </c>
      <c r="P490" s="9"/>
      <c r="Q490" s="8">
        <v>0</v>
      </c>
      <c r="R490" s="9"/>
      <c r="S490" s="8">
        <v>0</v>
      </c>
      <c r="T490" s="9"/>
      <c r="U490" s="8">
        <v>0</v>
      </c>
      <c r="V490" s="9"/>
      <c r="W490" s="33">
        <v>19910</v>
      </c>
      <c r="X490" s="9"/>
      <c r="Y490" s="30">
        <v>9</v>
      </c>
      <c r="Z490" s="9"/>
      <c r="AA490" s="30">
        <v>1</v>
      </c>
      <c r="AB490" s="9"/>
      <c r="AC490" s="30">
        <v>0</v>
      </c>
      <c r="AD490" s="9"/>
      <c r="AE490" s="30">
        <v>0</v>
      </c>
      <c r="AF490" s="9"/>
      <c r="AG490" s="19">
        <v>0</v>
      </c>
      <c r="AI490" s="32">
        <v>10</v>
      </c>
      <c r="AK490" s="7" t="str">
        <f t="shared" si="7"/>
        <v>No</v>
      </c>
    </row>
    <row r="491" spans="1:37">
      <c r="A491" s="7" t="s">
        <v>561</v>
      </c>
      <c r="B491" s="7" t="s">
        <v>562</v>
      </c>
      <c r="C491" s="37" t="s">
        <v>70</v>
      </c>
      <c r="D491" s="296">
        <v>3094</v>
      </c>
      <c r="E491" s="297">
        <v>30094</v>
      </c>
      <c r="F491" s="27" t="s">
        <v>140</v>
      </c>
      <c r="G491" s="27" t="s">
        <v>137</v>
      </c>
      <c r="H491" s="35">
        <v>66784</v>
      </c>
      <c r="I491" s="35">
        <v>40</v>
      </c>
      <c r="J491" s="9" t="s">
        <v>9</v>
      </c>
      <c r="K491" s="9" t="s">
        <v>138</v>
      </c>
      <c r="L491" s="8">
        <v>8</v>
      </c>
      <c r="M491" s="8">
        <v>5661</v>
      </c>
      <c r="N491" s="9"/>
      <c r="O491" s="8">
        <v>231</v>
      </c>
      <c r="P491" s="9"/>
      <c r="Q491" s="8">
        <v>0</v>
      </c>
      <c r="R491" s="9"/>
      <c r="S491" s="8">
        <v>106</v>
      </c>
      <c r="T491" s="9"/>
      <c r="U491" s="8">
        <v>0</v>
      </c>
      <c r="V491" s="9"/>
      <c r="W491" s="33">
        <v>5998</v>
      </c>
      <c r="X491" s="9"/>
      <c r="Y491" s="30">
        <v>19</v>
      </c>
      <c r="Z491" s="9"/>
      <c r="AA491" s="30">
        <v>0.9</v>
      </c>
      <c r="AB491" s="9"/>
      <c r="AC491" s="30">
        <v>0</v>
      </c>
      <c r="AD491" s="9"/>
      <c r="AE491" s="30">
        <v>0.14000000000000001</v>
      </c>
      <c r="AF491" s="9"/>
      <c r="AG491" s="19">
        <v>0</v>
      </c>
      <c r="AI491" s="32">
        <v>20.04</v>
      </c>
      <c r="AK491" s="7" t="str">
        <f t="shared" si="7"/>
        <v>No</v>
      </c>
    </row>
    <row r="492" spans="1:37">
      <c r="A492" s="7" t="s">
        <v>262</v>
      </c>
      <c r="B492" s="7" t="s">
        <v>260</v>
      </c>
      <c r="C492" s="37" t="s">
        <v>22</v>
      </c>
      <c r="D492" s="296">
        <v>1056</v>
      </c>
      <c r="E492" s="297">
        <v>10056</v>
      </c>
      <c r="F492" s="27" t="s">
        <v>136</v>
      </c>
      <c r="G492" s="27" t="s">
        <v>137</v>
      </c>
      <c r="H492" s="35">
        <v>923311</v>
      </c>
      <c r="I492" s="35">
        <v>40</v>
      </c>
      <c r="J492" s="9" t="s">
        <v>6</v>
      </c>
      <c r="K492" s="9" t="s">
        <v>138</v>
      </c>
      <c r="L492" s="8">
        <v>40</v>
      </c>
      <c r="M492" s="8">
        <v>5116</v>
      </c>
      <c r="N492" s="9"/>
      <c r="O492" s="8">
        <v>0</v>
      </c>
      <c r="P492" s="9"/>
      <c r="Q492" s="8">
        <v>0</v>
      </c>
      <c r="R492" s="9"/>
      <c r="S492" s="8">
        <v>12436</v>
      </c>
      <c r="T492" s="9"/>
      <c r="U492" s="8">
        <v>0</v>
      </c>
      <c r="V492" s="9"/>
      <c r="W492" s="33">
        <v>17552</v>
      </c>
      <c r="X492" s="9"/>
      <c r="Y492" s="30">
        <v>6</v>
      </c>
      <c r="Z492" s="9"/>
      <c r="AA492" s="30">
        <v>0</v>
      </c>
      <c r="AB492" s="9"/>
      <c r="AC492" s="30">
        <v>0</v>
      </c>
      <c r="AD492" s="9"/>
      <c r="AE492" s="30">
        <v>13</v>
      </c>
      <c r="AF492" s="9"/>
      <c r="AG492" s="19">
        <v>0</v>
      </c>
      <c r="AI492" s="32">
        <v>19</v>
      </c>
      <c r="AK492" s="7" t="str">
        <f t="shared" si="7"/>
        <v>No</v>
      </c>
    </row>
    <row r="493" spans="1:37">
      <c r="A493" s="7" t="s">
        <v>561</v>
      </c>
      <c r="B493" s="7" t="s">
        <v>562</v>
      </c>
      <c r="C493" s="37" t="s">
        <v>70</v>
      </c>
      <c r="D493" s="296">
        <v>3094</v>
      </c>
      <c r="E493" s="297">
        <v>30094</v>
      </c>
      <c r="F493" s="27" t="s">
        <v>140</v>
      </c>
      <c r="G493" s="27" t="s">
        <v>137</v>
      </c>
      <c r="H493" s="35">
        <v>66784</v>
      </c>
      <c r="I493" s="35">
        <v>40</v>
      </c>
      <c r="J493" s="9" t="s">
        <v>6</v>
      </c>
      <c r="K493" s="9" t="s">
        <v>138</v>
      </c>
      <c r="L493" s="8">
        <v>32</v>
      </c>
      <c r="M493" s="8">
        <v>61448</v>
      </c>
      <c r="N493" s="9"/>
      <c r="O493" s="8">
        <v>1452</v>
      </c>
      <c r="P493" s="9"/>
      <c r="Q493" s="8">
        <v>235</v>
      </c>
      <c r="R493" s="9"/>
      <c r="S493" s="8">
        <v>652</v>
      </c>
      <c r="T493" s="9"/>
      <c r="U493" s="8">
        <v>0</v>
      </c>
      <c r="V493" s="9"/>
      <c r="W493" s="33">
        <v>63787</v>
      </c>
      <c r="X493" s="9"/>
      <c r="Y493" s="30">
        <v>92</v>
      </c>
      <c r="Z493" s="9"/>
      <c r="AA493" s="30">
        <v>5</v>
      </c>
      <c r="AB493" s="9"/>
      <c r="AC493" s="30">
        <v>0.4</v>
      </c>
      <c r="AD493" s="9"/>
      <c r="AE493" s="30">
        <v>0.84</v>
      </c>
      <c r="AF493" s="9"/>
      <c r="AG493" s="19">
        <v>0</v>
      </c>
      <c r="AI493" s="32">
        <v>98.24</v>
      </c>
      <c r="AK493" s="7" t="str">
        <f t="shared" si="7"/>
        <v>No</v>
      </c>
    </row>
    <row r="494" spans="1:37">
      <c r="A494" s="7" t="s">
        <v>459</v>
      </c>
      <c r="B494" s="7" t="s">
        <v>460</v>
      </c>
      <c r="C494" s="37" t="s">
        <v>39</v>
      </c>
      <c r="D494" s="296">
        <v>5039</v>
      </c>
      <c r="E494" s="297">
        <v>50039</v>
      </c>
      <c r="F494" s="27" t="s">
        <v>142</v>
      </c>
      <c r="G494" s="27" t="s">
        <v>137</v>
      </c>
      <c r="H494" s="35">
        <v>126265</v>
      </c>
      <c r="I494" s="35">
        <v>40</v>
      </c>
      <c r="J494" s="9" t="s">
        <v>6</v>
      </c>
      <c r="K494" s="9" t="s">
        <v>138</v>
      </c>
      <c r="L494" s="8">
        <v>30</v>
      </c>
      <c r="M494" s="8">
        <v>0</v>
      </c>
      <c r="N494" s="9"/>
      <c r="O494" s="8">
        <v>0</v>
      </c>
      <c r="P494" s="9"/>
      <c r="Q494" s="8">
        <v>0</v>
      </c>
      <c r="R494" s="9"/>
      <c r="S494" s="8">
        <v>0</v>
      </c>
      <c r="T494" s="9"/>
      <c r="U494" s="8">
        <v>0</v>
      </c>
      <c r="V494" s="9"/>
      <c r="W494" s="33">
        <v>0</v>
      </c>
      <c r="X494" s="9"/>
      <c r="Y494" s="30">
        <v>0</v>
      </c>
      <c r="Z494" s="9"/>
      <c r="AA494" s="30">
        <v>0</v>
      </c>
      <c r="AB494" s="9"/>
      <c r="AC494" s="30">
        <v>0</v>
      </c>
      <c r="AD494" s="9"/>
      <c r="AE494" s="30">
        <v>0</v>
      </c>
      <c r="AF494" s="9"/>
      <c r="AG494" s="19">
        <v>0</v>
      </c>
      <c r="AI494" s="32">
        <v>0</v>
      </c>
      <c r="AK494" s="7" t="str">
        <f t="shared" si="7"/>
        <v>No</v>
      </c>
    </row>
    <row r="495" spans="1:37">
      <c r="A495" s="7" t="s">
        <v>1061</v>
      </c>
      <c r="B495" s="7" t="s">
        <v>289</v>
      </c>
      <c r="C495" s="37" t="s">
        <v>44</v>
      </c>
      <c r="D495" s="296">
        <v>4009</v>
      </c>
      <c r="E495" s="297">
        <v>40009</v>
      </c>
      <c r="F495" s="27" t="s">
        <v>140</v>
      </c>
      <c r="G495" s="27" t="s">
        <v>137</v>
      </c>
      <c r="H495" s="35">
        <v>310282</v>
      </c>
      <c r="I495" s="35">
        <v>40</v>
      </c>
      <c r="J495" s="9" t="s">
        <v>6</v>
      </c>
      <c r="K495" s="9" t="s">
        <v>138</v>
      </c>
      <c r="L495" s="8">
        <v>23</v>
      </c>
      <c r="M495" s="8">
        <v>6805</v>
      </c>
      <c r="N495" s="9"/>
      <c r="O495" s="8">
        <v>0</v>
      </c>
      <c r="P495" s="9"/>
      <c r="Q495" s="8">
        <v>0</v>
      </c>
      <c r="R495" s="9"/>
      <c r="S495" s="8">
        <v>0</v>
      </c>
      <c r="T495" s="9"/>
      <c r="U495" s="8">
        <v>0</v>
      </c>
      <c r="V495" s="9"/>
      <c r="W495" s="33">
        <v>6805</v>
      </c>
      <c r="X495" s="9"/>
      <c r="Y495" s="30">
        <v>7.9</v>
      </c>
      <c r="Z495" s="9"/>
      <c r="AA495" s="30">
        <v>0</v>
      </c>
      <c r="AB495" s="9"/>
      <c r="AC495" s="30">
        <v>0</v>
      </c>
      <c r="AD495" s="9"/>
      <c r="AE495" s="30">
        <v>0</v>
      </c>
      <c r="AF495" s="9"/>
      <c r="AG495" s="19">
        <v>0</v>
      </c>
      <c r="AI495" s="32">
        <v>7.9</v>
      </c>
      <c r="AK495" s="7" t="str">
        <f t="shared" si="7"/>
        <v>No</v>
      </c>
    </row>
    <row r="496" spans="1:37">
      <c r="A496" s="7" t="s">
        <v>1061</v>
      </c>
      <c r="B496" s="7" t="s">
        <v>289</v>
      </c>
      <c r="C496" s="37" t="s">
        <v>44</v>
      </c>
      <c r="D496" s="296">
        <v>4009</v>
      </c>
      <c r="E496" s="297">
        <v>40009</v>
      </c>
      <c r="F496" s="27" t="s">
        <v>140</v>
      </c>
      <c r="G496" s="27" t="s">
        <v>137</v>
      </c>
      <c r="H496" s="35">
        <v>310282</v>
      </c>
      <c r="I496" s="35">
        <v>40</v>
      </c>
      <c r="J496" s="9" t="s">
        <v>9</v>
      </c>
      <c r="K496" s="9" t="s">
        <v>138</v>
      </c>
      <c r="L496" s="8">
        <v>17</v>
      </c>
      <c r="M496" s="8">
        <v>2714</v>
      </c>
      <c r="N496" s="9"/>
      <c r="O496" s="8">
        <v>0</v>
      </c>
      <c r="P496" s="9"/>
      <c r="Q496" s="8">
        <v>0</v>
      </c>
      <c r="R496" s="9"/>
      <c r="S496" s="8">
        <v>0</v>
      </c>
      <c r="T496" s="9"/>
      <c r="U496" s="8">
        <v>0</v>
      </c>
      <c r="V496" s="9"/>
      <c r="W496" s="33">
        <v>2714</v>
      </c>
      <c r="X496" s="9"/>
      <c r="Y496" s="30">
        <v>3.1</v>
      </c>
      <c r="Z496" s="9"/>
      <c r="AA496" s="30">
        <v>0</v>
      </c>
      <c r="AB496" s="9"/>
      <c r="AC496" s="30">
        <v>0</v>
      </c>
      <c r="AD496" s="9"/>
      <c r="AE496" s="30">
        <v>0</v>
      </c>
      <c r="AF496" s="9"/>
      <c r="AG496" s="19">
        <v>0</v>
      </c>
      <c r="AI496" s="32">
        <v>3.1</v>
      </c>
      <c r="AK496" s="7" t="str">
        <f t="shared" si="7"/>
        <v>No</v>
      </c>
    </row>
    <row r="497" spans="1:37">
      <c r="A497" s="7" t="s">
        <v>459</v>
      </c>
      <c r="B497" s="7" t="s">
        <v>460</v>
      </c>
      <c r="C497" s="37" t="s">
        <v>39</v>
      </c>
      <c r="D497" s="296">
        <v>5039</v>
      </c>
      <c r="E497" s="297">
        <v>50039</v>
      </c>
      <c r="F497" s="27" t="s">
        <v>142</v>
      </c>
      <c r="G497" s="27" t="s">
        <v>137</v>
      </c>
      <c r="H497" s="35">
        <v>126265</v>
      </c>
      <c r="I497" s="35">
        <v>40</v>
      </c>
      <c r="J497" s="9" t="s">
        <v>9</v>
      </c>
      <c r="K497" s="9" t="s">
        <v>138</v>
      </c>
      <c r="L497" s="8">
        <v>10</v>
      </c>
      <c r="M497" s="8">
        <v>0</v>
      </c>
      <c r="N497" s="9"/>
      <c r="O497" s="8">
        <v>0</v>
      </c>
      <c r="P497" s="9"/>
      <c r="Q497" s="8">
        <v>0</v>
      </c>
      <c r="R497" s="9"/>
      <c r="S497" s="8">
        <v>0</v>
      </c>
      <c r="T497" s="9"/>
      <c r="U497" s="8">
        <v>0</v>
      </c>
      <c r="V497" s="9"/>
      <c r="W497" s="33">
        <v>0</v>
      </c>
      <c r="X497" s="9"/>
      <c r="Y497" s="30">
        <v>0</v>
      </c>
      <c r="Z497" s="9"/>
      <c r="AA497" s="30">
        <v>0</v>
      </c>
      <c r="AB497" s="9"/>
      <c r="AC497" s="30">
        <v>0</v>
      </c>
      <c r="AD497" s="9"/>
      <c r="AE497" s="30">
        <v>0</v>
      </c>
      <c r="AF497" s="9"/>
      <c r="AG497" s="19">
        <v>0</v>
      </c>
      <c r="AI497" s="32">
        <v>0</v>
      </c>
      <c r="AK497" s="7" t="str">
        <f t="shared" si="7"/>
        <v>No</v>
      </c>
    </row>
    <row r="498" spans="1:37">
      <c r="A498" s="7" t="s">
        <v>1062</v>
      </c>
      <c r="B498" s="7" t="s">
        <v>176</v>
      </c>
      <c r="C498" s="37" t="s">
        <v>77</v>
      </c>
      <c r="D498" s="296">
        <v>5006</v>
      </c>
      <c r="E498" s="297">
        <v>50006</v>
      </c>
      <c r="F498" s="27" t="s">
        <v>140</v>
      </c>
      <c r="G498" s="27" t="s">
        <v>137</v>
      </c>
      <c r="H498" s="35">
        <v>133700</v>
      </c>
      <c r="I498" s="35">
        <v>39</v>
      </c>
      <c r="J498" s="9" t="s">
        <v>9</v>
      </c>
      <c r="K498" s="9" t="s">
        <v>138</v>
      </c>
      <c r="L498" s="8">
        <v>7</v>
      </c>
      <c r="M498" s="8">
        <v>13710</v>
      </c>
      <c r="N498" s="9"/>
      <c r="O498" s="8">
        <v>0</v>
      </c>
      <c r="P498" s="9"/>
      <c r="Q498" s="8">
        <v>0</v>
      </c>
      <c r="R498" s="9"/>
      <c r="S498" s="8">
        <v>0</v>
      </c>
      <c r="T498" s="9"/>
      <c r="U498" s="8">
        <v>0</v>
      </c>
      <c r="V498" s="9"/>
      <c r="W498" s="33">
        <v>13710</v>
      </c>
      <c r="X498" s="9"/>
      <c r="Y498" s="30">
        <v>10</v>
      </c>
      <c r="Z498" s="9"/>
      <c r="AA498" s="30">
        <v>0</v>
      </c>
      <c r="AB498" s="9"/>
      <c r="AC498" s="30">
        <v>0</v>
      </c>
      <c r="AD498" s="9"/>
      <c r="AE498" s="30">
        <v>0</v>
      </c>
      <c r="AF498" s="9"/>
      <c r="AG498" s="19">
        <v>0</v>
      </c>
      <c r="AI498" s="32">
        <v>10</v>
      </c>
      <c r="AK498" s="7" t="str">
        <f t="shared" si="7"/>
        <v>No</v>
      </c>
    </row>
    <row r="499" spans="1:37">
      <c r="A499" s="7" t="s">
        <v>1063</v>
      </c>
      <c r="B499" s="7" t="s">
        <v>1064</v>
      </c>
      <c r="C499" s="37" t="s">
        <v>8</v>
      </c>
      <c r="D499" s="296" t="s">
        <v>947</v>
      </c>
      <c r="E499" s="297">
        <v>40928</v>
      </c>
      <c r="F499" s="27" t="s">
        <v>140</v>
      </c>
      <c r="G499" s="27" t="s">
        <v>137</v>
      </c>
      <c r="H499" s="35">
        <v>57383</v>
      </c>
      <c r="I499" s="35">
        <v>39</v>
      </c>
      <c r="J499" s="9" t="s">
        <v>9</v>
      </c>
      <c r="K499" s="9" t="s">
        <v>138</v>
      </c>
      <c r="L499" s="8">
        <v>39</v>
      </c>
      <c r="M499" s="8">
        <v>13920</v>
      </c>
      <c r="N499" s="9"/>
      <c r="O499" s="8">
        <v>0</v>
      </c>
      <c r="P499" s="9"/>
      <c r="Q499" s="8">
        <v>0</v>
      </c>
      <c r="R499" s="9"/>
      <c r="S499" s="8">
        <v>0</v>
      </c>
      <c r="T499" s="9"/>
      <c r="U499" s="8">
        <v>0</v>
      </c>
      <c r="V499" s="9"/>
      <c r="W499" s="33">
        <v>13920</v>
      </c>
      <c r="X499" s="9"/>
      <c r="Y499" s="30">
        <v>15</v>
      </c>
      <c r="Z499" s="9"/>
      <c r="AA499" s="30">
        <v>0</v>
      </c>
      <c r="AB499" s="9"/>
      <c r="AC499" s="30">
        <v>0</v>
      </c>
      <c r="AD499" s="9"/>
      <c r="AE499" s="30">
        <v>0</v>
      </c>
      <c r="AF499" s="9"/>
      <c r="AG499" s="19">
        <v>0</v>
      </c>
      <c r="AI499" s="32">
        <v>15</v>
      </c>
      <c r="AK499" s="7" t="str">
        <f t="shared" si="7"/>
        <v>No</v>
      </c>
    </row>
    <row r="500" spans="1:37">
      <c r="A500" s="7" t="s">
        <v>935</v>
      </c>
      <c r="B500" s="7" t="s">
        <v>629</v>
      </c>
      <c r="C500" s="37" t="s">
        <v>65</v>
      </c>
      <c r="D500" s="296"/>
      <c r="E500" s="297">
        <v>40244</v>
      </c>
      <c r="F500" s="27" t="s">
        <v>136</v>
      </c>
      <c r="G500" s="27" t="s">
        <v>137</v>
      </c>
      <c r="H500" s="35">
        <v>180786</v>
      </c>
      <c r="I500" s="35">
        <v>39</v>
      </c>
      <c r="J500" s="9" t="s">
        <v>9</v>
      </c>
      <c r="K500" s="9" t="s">
        <v>138</v>
      </c>
      <c r="L500" s="8">
        <v>39</v>
      </c>
      <c r="M500" s="8">
        <v>18658</v>
      </c>
      <c r="N500" s="9"/>
      <c r="O500" s="8">
        <v>0</v>
      </c>
      <c r="P500" s="9"/>
      <c r="Q500" s="8">
        <v>0</v>
      </c>
      <c r="R500" s="9"/>
      <c r="S500" s="8">
        <v>0</v>
      </c>
      <c r="T500" s="9"/>
      <c r="U500" s="8">
        <v>0</v>
      </c>
      <c r="V500" s="9"/>
      <c r="W500" s="33">
        <v>18658</v>
      </c>
      <c r="X500" s="9"/>
      <c r="Y500" s="30">
        <v>13</v>
      </c>
      <c r="Z500" s="9"/>
      <c r="AA500" s="30">
        <v>0</v>
      </c>
      <c r="AB500" s="9"/>
      <c r="AC500" s="30">
        <v>0</v>
      </c>
      <c r="AD500" s="9"/>
      <c r="AE500" s="30">
        <v>0</v>
      </c>
      <c r="AF500" s="9"/>
      <c r="AG500" s="19">
        <v>0</v>
      </c>
      <c r="AI500" s="32">
        <v>13</v>
      </c>
      <c r="AK500" s="7" t="str">
        <f t="shared" si="7"/>
        <v>No</v>
      </c>
    </row>
    <row r="501" spans="1:37">
      <c r="A501" s="7" t="s">
        <v>1062</v>
      </c>
      <c r="B501" s="7" t="s">
        <v>176</v>
      </c>
      <c r="C501" s="37" t="s">
        <v>77</v>
      </c>
      <c r="D501" s="296">
        <v>5006</v>
      </c>
      <c r="E501" s="297">
        <v>50006</v>
      </c>
      <c r="F501" s="27" t="s">
        <v>140</v>
      </c>
      <c r="G501" s="27" t="s">
        <v>137</v>
      </c>
      <c r="H501" s="35">
        <v>133700</v>
      </c>
      <c r="I501" s="35">
        <v>39</v>
      </c>
      <c r="J501" s="9" t="s">
        <v>6</v>
      </c>
      <c r="K501" s="9" t="s">
        <v>138</v>
      </c>
      <c r="L501" s="8">
        <v>29</v>
      </c>
      <c r="M501" s="8">
        <v>21835</v>
      </c>
      <c r="N501" s="9"/>
      <c r="O501" s="8">
        <v>2906</v>
      </c>
      <c r="P501" s="9"/>
      <c r="Q501" s="8">
        <v>0</v>
      </c>
      <c r="R501" s="9"/>
      <c r="S501" s="8">
        <v>0</v>
      </c>
      <c r="T501" s="9"/>
      <c r="U501" s="8">
        <v>0</v>
      </c>
      <c r="V501" s="9"/>
      <c r="W501" s="33">
        <v>24741</v>
      </c>
      <c r="X501" s="9"/>
      <c r="Y501" s="30">
        <v>22</v>
      </c>
      <c r="Z501" s="9"/>
      <c r="AA501" s="30">
        <v>2</v>
      </c>
      <c r="AB501" s="9"/>
      <c r="AC501" s="30">
        <v>0</v>
      </c>
      <c r="AD501" s="9"/>
      <c r="AE501" s="30">
        <v>0</v>
      </c>
      <c r="AF501" s="9"/>
      <c r="AG501" s="19">
        <v>0</v>
      </c>
      <c r="AI501" s="32">
        <v>24</v>
      </c>
      <c r="AK501" s="7" t="str">
        <f t="shared" si="7"/>
        <v>No</v>
      </c>
    </row>
    <row r="502" spans="1:37">
      <c r="A502" s="7" t="s">
        <v>1065</v>
      </c>
      <c r="B502" s="7" t="s">
        <v>527</v>
      </c>
      <c r="C502" s="37" t="s">
        <v>53</v>
      </c>
      <c r="D502" s="296">
        <v>6077</v>
      </c>
      <c r="E502" s="297">
        <v>60077</v>
      </c>
      <c r="F502" s="27" t="s">
        <v>140</v>
      </c>
      <c r="G502" s="27" t="s">
        <v>137</v>
      </c>
      <c r="H502" s="35">
        <v>89284</v>
      </c>
      <c r="I502" s="35">
        <v>39</v>
      </c>
      <c r="J502" s="9" t="s">
        <v>6</v>
      </c>
      <c r="K502" s="9" t="s">
        <v>138</v>
      </c>
      <c r="L502" s="8">
        <v>26</v>
      </c>
      <c r="M502" s="8">
        <v>0</v>
      </c>
      <c r="N502" s="9"/>
      <c r="O502" s="8">
        <v>0</v>
      </c>
      <c r="P502" s="9"/>
      <c r="Q502" s="8">
        <v>0</v>
      </c>
      <c r="R502" s="9"/>
      <c r="S502" s="8">
        <v>0</v>
      </c>
      <c r="T502" s="9"/>
      <c r="U502" s="8">
        <v>0</v>
      </c>
      <c r="V502" s="9"/>
      <c r="W502" s="33">
        <v>0</v>
      </c>
      <c r="X502" s="9"/>
      <c r="Y502" s="30">
        <v>0</v>
      </c>
      <c r="Z502" s="9"/>
      <c r="AA502" s="30">
        <v>0</v>
      </c>
      <c r="AB502" s="9"/>
      <c r="AC502" s="30">
        <v>0</v>
      </c>
      <c r="AD502" s="9"/>
      <c r="AE502" s="30">
        <v>0</v>
      </c>
      <c r="AF502" s="9"/>
      <c r="AG502" s="19">
        <v>0</v>
      </c>
      <c r="AI502" s="32">
        <v>0</v>
      </c>
      <c r="AK502" s="7" t="str">
        <f t="shared" si="7"/>
        <v>No</v>
      </c>
    </row>
    <row r="503" spans="1:37">
      <c r="A503" s="7" t="s">
        <v>478</v>
      </c>
      <c r="B503" s="7" t="s">
        <v>479</v>
      </c>
      <c r="C503" s="37" t="s">
        <v>66</v>
      </c>
      <c r="D503" s="296">
        <v>8002</v>
      </c>
      <c r="E503" s="297">
        <v>80002</v>
      </c>
      <c r="F503" s="27" t="s">
        <v>196</v>
      </c>
      <c r="G503" s="27" t="s">
        <v>137</v>
      </c>
      <c r="H503" s="35">
        <v>156777</v>
      </c>
      <c r="I503" s="35">
        <v>39</v>
      </c>
      <c r="J503" s="9" t="s">
        <v>9</v>
      </c>
      <c r="K503" s="9" t="s">
        <v>138</v>
      </c>
      <c r="L503" s="8">
        <v>20</v>
      </c>
      <c r="M503" s="8">
        <v>436</v>
      </c>
      <c r="N503" s="9"/>
      <c r="O503" s="8">
        <v>0</v>
      </c>
      <c r="P503" s="9"/>
      <c r="Q503" s="8">
        <v>0</v>
      </c>
      <c r="R503" s="9"/>
      <c r="S503" s="8">
        <v>0</v>
      </c>
      <c r="T503" s="9"/>
      <c r="U503" s="8">
        <v>0</v>
      </c>
      <c r="V503" s="9"/>
      <c r="W503" s="33">
        <v>436</v>
      </c>
      <c r="X503" s="9"/>
      <c r="Y503" s="30">
        <v>1</v>
      </c>
      <c r="Z503" s="9"/>
      <c r="AA503" s="30">
        <v>0</v>
      </c>
      <c r="AB503" s="9"/>
      <c r="AC503" s="30">
        <v>0</v>
      </c>
      <c r="AD503" s="9"/>
      <c r="AE503" s="30">
        <v>0</v>
      </c>
      <c r="AF503" s="9"/>
      <c r="AG503" s="19">
        <v>0</v>
      </c>
      <c r="AI503" s="32">
        <v>1</v>
      </c>
      <c r="AK503" s="7" t="str">
        <f t="shared" si="7"/>
        <v>No</v>
      </c>
    </row>
    <row r="504" spans="1:37">
      <c r="A504" s="7" t="s">
        <v>478</v>
      </c>
      <c r="B504" s="7" t="s">
        <v>479</v>
      </c>
      <c r="C504" s="37" t="s">
        <v>66</v>
      </c>
      <c r="D504" s="296">
        <v>8002</v>
      </c>
      <c r="E504" s="297">
        <v>80002</v>
      </c>
      <c r="F504" s="27" t="s">
        <v>196</v>
      </c>
      <c r="G504" s="27" t="s">
        <v>137</v>
      </c>
      <c r="H504" s="35">
        <v>156777</v>
      </c>
      <c r="I504" s="35">
        <v>39</v>
      </c>
      <c r="J504" s="9" t="s">
        <v>6</v>
      </c>
      <c r="K504" s="9" t="s">
        <v>138</v>
      </c>
      <c r="L504" s="8">
        <v>19</v>
      </c>
      <c r="M504" s="8">
        <v>2140</v>
      </c>
      <c r="N504" s="9"/>
      <c r="O504" s="8">
        <v>0</v>
      </c>
      <c r="P504" s="9"/>
      <c r="Q504" s="8">
        <v>0</v>
      </c>
      <c r="R504" s="9"/>
      <c r="S504" s="8">
        <v>0</v>
      </c>
      <c r="T504" s="9"/>
      <c r="U504" s="8">
        <v>0</v>
      </c>
      <c r="V504" s="9"/>
      <c r="W504" s="33">
        <v>2140</v>
      </c>
      <c r="X504" s="9"/>
      <c r="Y504" s="30">
        <v>2</v>
      </c>
      <c r="Z504" s="9"/>
      <c r="AA504" s="30">
        <v>0</v>
      </c>
      <c r="AB504" s="9"/>
      <c r="AC504" s="30">
        <v>0</v>
      </c>
      <c r="AD504" s="9"/>
      <c r="AE504" s="30">
        <v>0</v>
      </c>
      <c r="AF504" s="9"/>
      <c r="AG504" s="19">
        <v>0</v>
      </c>
      <c r="AI504" s="32">
        <v>2</v>
      </c>
      <c r="AK504" s="7" t="str">
        <f t="shared" si="7"/>
        <v>No</v>
      </c>
    </row>
    <row r="505" spans="1:37">
      <c r="A505" s="7" t="s">
        <v>1065</v>
      </c>
      <c r="B505" s="7" t="s">
        <v>527</v>
      </c>
      <c r="C505" s="37" t="s">
        <v>53</v>
      </c>
      <c r="D505" s="296">
        <v>6077</v>
      </c>
      <c r="E505" s="297">
        <v>60077</v>
      </c>
      <c r="F505" s="27" t="s">
        <v>140</v>
      </c>
      <c r="G505" s="27" t="s">
        <v>137</v>
      </c>
      <c r="H505" s="35">
        <v>89284</v>
      </c>
      <c r="I505" s="35">
        <v>39</v>
      </c>
      <c r="J505" s="9" t="s">
        <v>9</v>
      </c>
      <c r="K505" s="9" t="s">
        <v>138</v>
      </c>
      <c r="L505" s="8">
        <v>13</v>
      </c>
      <c r="M505" s="8">
        <v>0</v>
      </c>
      <c r="N505" s="9"/>
      <c r="O505" s="8">
        <v>0</v>
      </c>
      <c r="P505" s="9"/>
      <c r="Q505" s="8">
        <v>0</v>
      </c>
      <c r="R505" s="9"/>
      <c r="S505" s="8">
        <v>0</v>
      </c>
      <c r="T505" s="9"/>
      <c r="U505" s="8">
        <v>0</v>
      </c>
      <c r="V505" s="9"/>
      <c r="W505" s="33">
        <v>0</v>
      </c>
      <c r="X505" s="9"/>
      <c r="Y505" s="30">
        <v>0</v>
      </c>
      <c r="Z505" s="9"/>
      <c r="AA505" s="30">
        <v>0</v>
      </c>
      <c r="AB505" s="9"/>
      <c r="AC505" s="30">
        <v>0</v>
      </c>
      <c r="AD505" s="9"/>
      <c r="AE505" s="30">
        <v>0</v>
      </c>
      <c r="AF505" s="9"/>
      <c r="AG505" s="19">
        <v>0</v>
      </c>
      <c r="AI505" s="32">
        <v>0</v>
      </c>
      <c r="AK505" s="7" t="str">
        <f t="shared" si="7"/>
        <v>No</v>
      </c>
    </row>
    <row r="506" spans="1:37">
      <c r="A506" s="7" t="s">
        <v>146</v>
      </c>
      <c r="B506" s="7" t="s">
        <v>147</v>
      </c>
      <c r="C506" s="37" t="s">
        <v>57</v>
      </c>
      <c r="D506" s="296">
        <v>5157</v>
      </c>
      <c r="E506" s="297">
        <v>50157</v>
      </c>
      <c r="F506" s="27" t="s">
        <v>142</v>
      </c>
      <c r="G506" s="27" t="s">
        <v>137</v>
      </c>
      <c r="H506" s="35">
        <v>1624827</v>
      </c>
      <c r="I506" s="35">
        <v>38</v>
      </c>
      <c r="J506" s="9" t="s">
        <v>13</v>
      </c>
      <c r="K506" s="9" t="s">
        <v>138</v>
      </c>
      <c r="L506" s="8">
        <v>8</v>
      </c>
      <c r="M506" s="8">
        <v>35048</v>
      </c>
      <c r="N506" s="9"/>
      <c r="O506" s="8">
        <v>3700</v>
      </c>
      <c r="P506" s="9"/>
      <c r="Q506" s="8">
        <v>289</v>
      </c>
      <c r="R506" s="9"/>
      <c r="S506" s="8">
        <v>819</v>
      </c>
      <c r="T506" s="9"/>
      <c r="U506" s="8">
        <v>0</v>
      </c>
      <c r="V506" s="9"/>
      <c r="W506" s="33">
        <v>39856</v>
      </c>
      <c r="X506" s="9"/>
      <c r="Y506" s="30">
        <v>24.32</v>
      </c>
      <c r="Z506" s="9"/>
      <c r="AA506" s="30">
        <v>2.85</v>
      </c>
      <c r="AB506" s="9"/>
      <c r="AC506" s="30">
        <v>0.2</v>
      </c>
      <c r="AD506" s="9"/>
      <c r="AE506" s="30">
        <v>0.61</v>
      </c>
      <c r="AF506" s="9"/>
      <c r="AG506" s="19">
        <v>0</v>
      </c>
      <c r="AI506" s="32">
        <v>27.98</v>
      </c>
      <c r="AK506" s="7" t="str">
        <f t="shared" si="7"/>
        <v>No</v>
      </c>
    </row>
    <row r="507" spans="1:37">
      <c r="A507" s="7" t="s">
        <v>507</v>
      </c>
      <c r="B507" s="7" t="s">
        <v>508</v>
      </c>
      <c r="C507" s="37" t="s">
        <v>68</v>
      </c>
      <c r="D507" s="296">
        <v>6082</v>
      </c>
      <c r="E507" s="297">
        <v>60082</v>
      </c>
      <c r="F507" s="27" t="s">
        <v>142</v>
      </c>
      <c r="G507" s="27" t="s">
        <v>137</v>
      </c>
      <c r="H507" s="35">
        <v>106383</v>
      </c>
      <c r="I507" s="35">
        <v>38</v>
      </c>
      <c r="J507" s="9" t="s">
        <v>13</v>
      </c>
      <c r="K507" s="9" t="s">
        <v>138</v>
      </c>
      <c r="L507" s="8">
        <v>4</v>
      </c>
      <c r="M507" s="8">
        <v>0</v>
      </c>
      <c r="N507" s="9"/>
      <c r="O507" s="8">
        <v>0</v>
      </c>
      <c r="P507" s="9"/>
      <c r="Q507" s="8">
        <v>0</v>
      </c>
      <c r="R507" s="9"/>
      <c r="S507" s="8">
        <v>0</v>
      </c>
      <c r="T507" s="9"/>
      <c r="U507" s="8">
        <v>0</v>
      </c>
      <c r="V507" s="9"/>
      <c r="W507" s="33">
        <v>0</v>
      </c>
      <c r="X507" s="9"/>
      <c r="Y507" s="30">
        <v>0</v>
      </c>
      <c r="Z507" s="9"/>
      <c r="AA507" s="30">
        <v>0</v>
      </c>
      <c r="AB507" s="9"/>
      <c r="AC507" s="30">
        <v>0</v>
      </c>
      <c r="AD507" s="9"/>
      <c r="AE507" s="30">
        <v>0</v>
      </c>
      <c r="AF507" s="9"/>
      <c r="AG507" s="19">
        <v>0</v>
      </c>
      <c r="AI507" s="32">
        <v>0</v>
      </c>
      <c r="AK507" s="7" t="str">
        <f t="shared" si="7"/>
        <v>No</v>
      </c>
    </row>
    <row r="508" spans="1:37">
      <c r="A508" s="7" t="s">
        <v>599</v>
      </c>
      <c r="B508" s="7" t="s">
        <v>600</v>
      </c>
      <c r="C508" s="37" t="s">
        <v>48</v>
      </c>
      <c r="D508" s="296">
        <v>2199</v>
      </c>
      <c r="E508" s="297">
        <v>20199</v>
      </c>
      <c r="F508" s="27" t="s">
        <v>140</v>
      </c>
      <c r="G508" s="27" t="s">
        <v>137</v>
      </c>
      <c r="H508" s="35">
        <v>248402</v>
      </c>
      <c r="I508" s="35">
        <v>38</v>
      </c>
      <c r="J508" s="9" t="s">
        <v>9</v>
      </c>
      <c r="K508" s="9" t="s">
        <v>138</v>
      </c>
      <c r="L508" s="8">
        <v>38</v>
      </c>
      <c r="M508" s="8">
        <v>634</v>
      </c>
      <c r="N508" s="9"/>
      <c r="O508" s="8">
        <v>0</v>
      </c>
      <c r="P508" s="9"/>
      <c r="Q508" s="8">
        <v>0</v>
      </c>
      <c r="R508" s="9"/>
      <c r="S508" s="8">
        <v>0</v>
      </c>
      <c r="T508" s="9"/>
      <c r="U508" s="8">
        <v>0</v>
      </c>
      <c r="V508" s="9"/>
      <c r="W508" s="33">
        <v>634</v>
      </c>
      <c r="X508" s="9"/>
      <c r="Y508" s="30">
        <v>1</v>
      </c>
      <c r="Z508" s="9"/>
      <c r="AA508" s="30">
        <v>0</v>
      </c>
      <c r="AB508" s="9"/>
      <c r="AC508" s="30">
        <v>0</v>
      </c>
      <c r="AD508" s="9"/>
      <c r="AE508" s="30">
        <v>0</v>
      </c>
      <c r="AF508" s="9"/>
      <c r="AG508" s="19">
        <v>0</v>
      </c>
      <c r="AI508" s="32">
        <v>1</v>
      </c>
      <c r="AK508" s="7" t="str">
        <f t="shared" si="7"/>
        <v>No</v>
      </c>
    </row>
    <row r="509" spans="1:37">
      <c r="A509" s="7" t="s">
        <v>1066</v>
      </c>
      <c r="B509" s="7" t="s">
        <v>275</v>
      </c>
      <c r="C509" s="37" t="s">
        <v>8</v>
      </c>
      <c r="D509" s="296"/>
      <c r="E509" s="297">
        <v>40265</v>
      </c>
      <c r="F509" s="27" t="s">
        <v>163</v>
      </c>
      <c r="G509" s="27" t="s">
        <v>137</v>
      </c>
      <c r="H509" s="35">
        <v>70436</v>
      </c>
      <c r="I509" s="35">
        <v>38</v>
      </c>
      <c r="J509" s="9" t="s">
        <v>9</v>
      </c>
      <c r="K509" s="9" t="s">
        <v>138</v>
      </c>
      <c r="L509" s="8">
        <v>38</v>
      </c>
      <c r="M509" s="8">
        <v>28741</v>
      </c>
      <c r="N509" s="9"/>
      <c r="O509" s="8">
        <v>0</v>
      </c>
      <c r="P509" s="9"/>
      <c r="Q509" s="8">
        <v>0</v>
      </c>
      <c r="R509" s="9"/>
      <c r="S509" s="8">
        <v>0</v>
      </c>
      <c r="T509" s="9"/>
      <c r="U509" s="8">
        <v>0</v>
      </c>
      <c r="V509" s="9"/>
      <c r="W509" s="33">
        <v>28741</v>
      </c>
      <c r="X509" s="9"/>
      <c r="Y509" s="30">
        <v>30</v>
      </c>
      <c r="Z509" s="9"/>
      <c r="AA509" s="30">
        <v>0</v>
      </c>
      <c r="AB509" s="9"/>
      <c r="AC509" s="30">
        <v>0</v>
      </c>
      <c r="AD509" s="9"/>
      <c r="AE509" s="30">
        <v>0</v>
      </c>
      <c r="AF509" s="9"/>
      <c r="AG509" s="19">
        <v>0</v>
      </c>
      <c r="AI509" s="32">
        <v>30</v>
      </c>
      <c r="AK509" s="7" t="str">
        <f t="shared" si="7"/>
        <v>No</v>
      </c>
    </row>
    <row r="510" spans="1:37">
      <c r="A510" s="7" t="s">
        <v>146</v>
      </c>
      <c r="B510" s="7" t="s">
        <v>147</v>
      </c>
      <c r="C510" s="37" t="s">
        <v>57</v>
      </c>
      <c r="D510" s="296">
        <v>5157</v>
      </c>
      <c r="E510" s="297">
        <v>50157</v>
      </c>
      <c r="F510" s="27" t="s">
        <v>142</v>
      </c>
      <c r="G510" s="27" t="s">
        <v>137</v>
      </c>
      <c r="H510" s="35">
        <v>1624827</v>
      </c>
      <c r="I510" s="35">
        <v>38</v>
      </c>
      <c r="J510" s="9" t="s">
        <v>9</v>
      </c>
      <c r="K510" s="9" t="s">
        <v>138</v>
      </c>
      <c r="L510" s="8">
        <v>17</v>
      </c>
      <c r="M510" s="8">
        <v>31134</v>
      </c>
      <c r="N510" s="9"/>
      <c r="O510" s="8">
        <v>1719</v>
      </c>
      <c r="P510" s="9"/>
      <c r="Q510" s="8">
        <v>134</v>
      </c>
      <c r="R510" s="9"/>
      <c r="S510" s="8">
        <v>1846</v>
      </c>
      <c r="T510" s="9"/>
      <c r="U510" s="8">
        <v>0</v>
      </c>
      <c r="V510" s="9"/>
      <c r="W510" s="33">
        <v>34833</v>
      </c>
      <c r="X510" s="9"/>
      <c r="Y510" s="30">
        <v>15.46</v>
      </c>
      <c r="Z510" s="9"/>
      <c r="AA510" s="30">
        <v>1.33</v>
      </c>
      <c r="AB510" s="9"/>
      <c r="AC510" s="30">
        <v>0.1</v>
      </c>
      <c r="AD510" s="9"/>
      <c r="AE510" s="30">
        <v>1.39</v>
      </c>
      <c r="AF510" s="9"/>
      <c r="AG510" s="19">
        <v>0</v>
      </c>
      <c r="AI510" s="32">
        <v>18.28</v>
      </c>
      <c r="AK510" s="7" t="str">
        <f t="shared" si="7"/>
        <v>No</v>
      </c>
    </row>
    <row r="511" spans="1:37">
      <c r="A511" s="7" t="s">
        <v>1067</v>
      </c>
      <c r="B511" s="7" t="s">
        <v>565</v>
      </c>
      <c r="C511" s="37" t="s">
        <v>12</v>
      </c>
      <c r="D511" s="296">
        <v>9196</v>
      </c>
      <c r="E511" s="297">
        <v>90196</v>
      </c>
      <c r="F511" s="27" t="s">
        <v>140</v>
      </c>
      <c r="G511" s="27" t="s">
        <v>137</v>
      </c>
      <c r="H511" s="35">
        <v>1723634</v>
      </c>
      <c r="I511" s="35">
        <v>38</v>
      </c>
      <c r="J511" s="9" t="s">
        <v>6</v>
      </c>
      <c r="K511" s="9" t="s">
        <v>138</v>
      </c>
      <c r="L511" s="8">
        <v>16</v>
      </c>
      <c r="M511" s="8">
        <v>30299</v>
      </c>
      <c r="N511" s="9"/>
      <c r="O511" s="8">
        <v>0</v>
      </c>
      <c r="P511" s="9"/>
      <c r="Q511" s="8">
        <v>0</v>
      </c>
      <c r="R511" s="9"/>
      <c r="S511" s="8">
        <v>0</v>
      </c>
      <c r="T511" s="9"/>
      <c r="U511" s="8">
        <v>0</v>
      </c>
      <c r="V511" s="9"/>
      <c r="W511" s="33">
        <v>30299</v>
      </c>
      <c r="X511" s="9"/>
      <c r="Y511" s="30">
        <v>22.46</v>
      </c>
      <c r="Z511" s="9"/>
      <c r="AA511" s="30">
        <v>0</v>
      </c>
      <c r="AB511" s="9"/>
      <c r="AC511" s="30">
        <v>0</v>
      </c>
      <c r="AD511" s="9"/>
      <c r="AE511" s="30">
        <v>0</v>
      </c>
      <c r="AF511" s="9"/>
      <c r="AG511" s="19">
        <v>0</v>
      </c>
      <c r="AI511" s="32">
        <v>22.46</v>
      </c>
      <c r="AK511" s="7" t="str">
        <f t="shared" si="7"/>
        <v>No</v>
      </c>
    </row>
    <row r="512" spans="1:37">
      <c r="A512" s="7" t="s">
        <v>146</v>
      </c>
      <c r="B512" s="7" t="s">
        <v>147</v>
      </c>
      <c r="C512" s="37" t="s">
        <v>57</v>
      </c>
      <c r="D512" s="296">
        <v>5157</v>
      </c>
      <c r="E512" s="297">
        <v>50157</v>
      </c>
      <c r="F512" s="27" t="s">
        <v>142</v>
      </c>
      <c r="G512" s="27" t="s">
        <v>137</v>
      </c>
      <c r="H512" s="35">
        <v>1624827</v>
      </c>
      <c r="I512" s="35">
        <v>38</v>
      </c>
      <c r="J512" s="9" t="s">
        <v>6</v>
      </c>
      <c r="K512" s="9" t="s">
        <v>138</v>
      </c>
      <c r="L512" s="8">
        <v>13</v>
      </c>
      <c r="M512" s="8">
        <v>38274</v>
      </c>
      <c r="N512" s="9"/>
      <c r="O512" s="8">
        <v>1841</v>
      </c>
      <c r="P512" s="9"/>
      <c r="Q512" s="8">
        <v>143</v>
      </c>
      <c r="R512" s="9"/>
      <c r="S512" s="8">
        <v>1350</v>
      </c>
      <c r="T512" s="9"/>
      <c r="U512" s="8">
        <v>0</v>
      </c>
      <c r="V512" s="9"/>
      <c r="W512" s="33">
        <v>41608</v>
      </c>
      <c r="X512" s="9"/>
      <c r="Y512" s="30">
        <v>24.22</v>
      </c>
      <c r="Z512" s="9"/>
      <c r="AA512" s="30">
        <v>1.42</v>
      </c>
      <c r="AB512" s="9"/>
      <c r="AC512" s="30">
        <v>0.1</v>
      </c>
      <c r="AD512" s="9"/>
      <c r="AE512" s="30">
        <v>0.99</v>
      </c>
      <c r="AF512" s="9"/>
      <c r="AG512" s="19">
        <v>0</v>
      </c>
      <c r="AI512" s="32">
        <v>26.73</v>
      </c>
      <c r="AK512" s="7" t="str">
        <f t="shared" si="7"/>
        <v>No</v>
      </c>
    </row>
    <row r="513" spans="1:37">
      <c r="A513" s="7" t="s">
        <v>507</v>
      </c>
      <c r="B513" s="7" t="s">
        <v>508</v>
      </c>
      <c r="C513" s="37" t="s">
        <v>68</v>
      </c>
      <c r="D513" s="296">
        <v>6082</v>
      </c>
      <c r="E513" s="297">
        <v>60082</v>
      </c>
      <c r="F513" s="27" t="s">
        <v>142</v>
      </c>
      <c r="G513" s="27" t="s">
        <v>137</v>
      </c>
      <c r="H513" s="35">
        <v>106383</v>
      </c>
      <c r="I513" s="35">
        <v>38</v>
      </c>
      <c r="J513" s="9" t="s">
        <v>6</v>
      </c>
      <c r="K513" s="9" t="s">
        <v>138</v>
      </c>
      <c r="L513" s="8">
        <v>12</v>
      </c>
      <c r="M513" s="8">
        <v>0</v>
      </c>
      <c r="N513" s="9"/>
      <c r="O513" s="8">
        <v>0</v>
      </c>
      <c r="P513" s="9"/>
      <c r="Q513" s="8">
        <v>0</v>
      </c>
      <c r="R513" s="9"/>
      <c r="S513" s="8">
        <v>0</v>
      </c>
      <c r="T513" s="9"/>
      <c r="U513" s="8">
        <v>0</v>
      </c>
      <c r="V513" s="9"/>
      <c r="W513" s="33">
        <v>0</v>
      </c>
      <c r="X513" s="9"/>
      <c r="Y513" s="30">
        <v>0</v>
      </c>
      <c r="Z513" s="9"/>
      <c r="AA513" s="30">
        <v>0</v>
      </c>
      <c r="AB513" s="9"/>
      <c r="AC513" s="30">
        <v>0</v>
      </c>
      <c r="AD513" s="9"/>
      <c r="AE513" s="30">
        <v>0</v>
      </c>
      <c r="AF513" s="9"/>
      <c r="AG513" s="19">
        <v>0</v>
      </c>
      <c r="AI513" s="32">
        <v>0</v>
      </c>
      <c r="AK513" s="7" t="str">
        <f t="shared" si="7"/>
        <v>No</v>
      </c>
    </row>
    <row r="514" spans="1:37">
      <c r="A514" s="7" t="s">
        <v>507</v>
      </c>
      <c r="B514" s="7" t="s">
        <v>508</v>
      </c>
      <c r="C514" s="37" t="s">
        <v>68</v>
      </c>
      <c r="D514" s="296">
        <v>6082</v>
      </c>
      <c r="E514" s="297">
        <v>60082</v>
      </c>
      <c r="F514" s="27" t="s">
        <v>142</v>
      </c>
      <c r="G514" s="27" t="s">
        <v>137</v>
      </c>
      <c r="H514" s="35">
        <v>106383</v>
      </c>
      <c r="I514" s="35">
        <v>38</v>
      </c>
      <c r="J514" s="9" t="s">
        <v>9</v>
      </c>
      <c r="K514" s="9" t="s">
        <v>138</v>
      </c>
      <c r="L514" s="8">
        <v>12</v>
      </c>
      <c r="M514" s="8">
        <v>960</v>
      </c>
      <c r="N514" s="9"/>
      <c r="O514" s="8">
        <v>0</v>
      </c>
      <c r="P514" s="9"/>
      <c r="Q514" s="8">
        <v>0</v>
      </c>
      <c r="R514" s="9"/>
      <c r="S514" s="8">
        <v>0</v>
      </c>
      <c r="T514" s="9"/>
      <c r="U514" s="8">
        <v>0</v>
      </c>
      <c r="V514" s="9"/>
      <c r="W514" s="33">
        <v>960</v>
      </c>
      <c r="X514" s="9"/>
      <c r="Y514" s="30">
        <v>1</v>
      </c>
      <c r="Z514" s="9"/>
      <c r="AA514" s="30">
        <v>0</v>
      </c>
      <c r="AB514" s="9"/>
      <c r="AC514" s="30">
        <v>0</v>
      </c>
      <c r="AD514" s="9"/>
      <c r="AE514" s="30">
        <v>0</v>
      </c>
      <c r="AF514" s="9"/>
      <c r="AG514" s="19">
        <v>0</v>
      </c>
      <c r="AI514" s="32">
        <v>1</v>
      </c>
      <c r="AK514" s="7" t="str">
        <f t="shared" ref="AK514:AK577" si="8">IF(AJ514&amp;AH514&amp;AF514&amp;AD514&amp;AB514&amp;Z514&amp;X514&amp;V514&amp;T514&amp;R514&amp;P514&amp;N514&lt;&gt;"","Yes","No")</f>
        <v>No</v>
      </c>
    </row>
    <row r="515" spans="1:37">
      <c r="A515" s="7" t="s">
        <v>1067</v>
      </c>
      <c r="B515" s="7" t="s">
        <v>565</v>
      </c>
      <c r="C515" s="37" t="s">
        <v>12</v>
      </c>
      <c r="D515" s="296">
        <v>9196</v>
      </c>
      <c r="E515" s="297">
        <v>90196</v>
      </c>
      <c r="F515" s="27" t="s">
        <v>140</v>
      </c>
      <c r="G515" s="27" t="s">
        <v>137</v>
      </c>
      <c r="H515" s="35">
        <v>1723634</v>
      </c>
      <c r="I515" s="35">
        <v>38</v>
      </c>
      <c r="J515" s="9" t="s">
        <v>9</v>
      </c>
      <c r="K515" s="9" t="s">
        <v>138</v>
      </c>
      <c r="L515" s="8">
        <v>1</v>
      </c>
      <c r="M515" s="8">
        <v>249</v>
      </c>
      <c r="N515" s="9"/>
      <c r="O515" s="8">
        <v>49</v>
      </c>
      <c r="P515" s="9"/>
      <c r="Q515" s="8">
        <v>0</v>
      </c>
      <c r="R515" s="9"/>
      <c r="S515" s="8">
        <v>7</v>
      </c>
      <c r="T515" s="9"/>
      <c r="U515" s="8">
        <v>0</v>
      </c>
      <c r="V515" s="9"/>
      <c r="W515" s="33">
        <v>305</v>
      </c>
      <c r="X515" s="9"/>
      <c r="Y515" s="30">
        <v>1.04</v>
      </c>
      <c r="Z515" s="9"/>
      <c r="AA515" s="30">
        <v>0.04</v>
      </c>
      <c r="AB515" s="9"/>
      <c r="AC515" s="30">
        <v>0</v>
      </c>
      <c r="AD515" s="9"/>
      <c r="AE515" s="30">
        <v>0.01</v>
      </c>
      <c r="AF515" s="9"/>
      <c r="AG515" s="19">
        <v>0</v>
      </c>
      <c r="AI515" s="32">
        <v>1.0900000000000001</v>
      </c>
      <c r="AK515" s="7" t="str">
        <f t="shared" si="8"/>
        <v>No</v>
      </c>
    </row>
    <row r="516" spans="1:37">
      <c r="A516" s="7" t="s">
        <v>1068</v>
      </c>
      <c r="B516" s="7" t="s">
        <v>254</v>
      </c>
      <c r="C516" s="37" t="s">
        <v>41</v>
      </c>
      <c r="D516" s="296">
        <v>7016</v>
      </c>
      <c r="E516" s="297">
        <v>70016</v>
      </c>
      <c r="F516" s="27" t="s">
        <v>140</v>
      </c>
      <c r="G516" s="27" t="s">
        <v>137</v>
      </c>
      <c r="H516" s="35">
        <v>124748</v>
      </c>
      <c r="I516" s="35">
        <v>37</v>
      </c>
      <c r="J516" s="9" t="s">
        <v>9</v>
      </c>
      <c r="K516" s="9" t="s">
        <v>138</v>
      </c>
      <c r="L516" s="8">
        <v>9</v>
      </c>
      <c r="M516" s="8">
        <v>6430</v>
      </c>
      <c r="N516" s="9"/>
      <c r="O516" s="8">
        <v>0</v>
      </c>
      <c r="P516" s="9"/>
      <c r="Q516" s="8">
        <v>0</v>
      </c>
      <c r="R516" s="9"/>
      <c r="S516" s="8">
        <v>0</v>
      </c>
      <c r="T516" s="9"/>
      <c r="U516" s="8">
        <v>0</v>
      </c>
      <c r="V516" s="9"/>
      <c r="W516" s="33">
        <v>6430</v>
      </c>
      <c r="X516" s="9"/>
      <c r="Y516" s="30">
        <v>8</v>
      </c>
      <c r="Z516" s="9"/>
      <c r="AA516" s="30">
        <v>0</v>
      </c>
      <c r="AB516" s="9"/>
      <c r="AC516" s="30">
        <v>0</v>
      </c>
      <c r="AD516" s="9"/>
      <c r="AE516" s="30">
        <v>0</v>
      </c>
      <c r="AF516" s="9"/>
      <c r="AG516" s="19">
        <v>0</v>
      </c>
      <c r="AI516" s="32">
        <v>8</v>
      </c>
      <c r="AK516" s="7" t="str">
        <f t="shared" si="8"/>
        <v>No</v>
      </c>
    </row>
    <row r="517" spans="1:37">
      <c r="A517" s="7" t="s">
        <v>183</v>
      </c>
      <c r="B517" s="7" t="s">
        <v>184</v>
      </c>
      <c r="C517" s="37" t="s">
        <v>32</v>
      </c>
      <c r="D517" s="296">
        <v>5110</v>
      </c>
      <c r="E517" s="297">
        <v>50110</v>
      </c>
      <c r="F517" s="27" t="s">
        <v>142</v>
      </c>
      <c r="G517" s="27" t="s">
        <v>137</v>
      </c>
      <c r="H517" s="35">
        <v>108657</v>
      </c>
      <c r="I517" s="35">
        <v>37</v>
      </c>
      <c r="J517" s="9" t="s">
        <v>9</v>
      </c>
      <c r="K517" s="9" t="s">
        <v>138</v>
      </c>
      <c r="L517" s="8">
        <v>8</v>
      </c>
      <c r="M517" s="8">
        <v>1604</v>
      </c>
      <c r="N517" s="9"/>
      <c r="O517" s="8">
        <v>0</v>
      </c>
      <c r="P517" s="9"/>
      <c r="Q517" s="8">
        <v>0</v>
      </c>
      <c r="R517" s="9"/>
      <c r="S517" s="8">
        <v>0</v>
      </c>
      <c r="T517" s="9"/>
      <c r="U517" s="8">
        <v>0</v>
      </c>
      <c r="V517" s="9"/>
      <c r="W517" s="33">
        <v>1604</v>
      </c>
      <c r="X517" s="9"/>
      <c r="Y517" s="30">
        <v>2.15</v>
      </c>
      <c r="Z517" s="9"/>
      <c r="AA517" s="30">
        <v>0</v>
      </c>
      <c r="AB517" s="9"/>
      <c r="AC517" s="30">
        <v>0</v>
      </c>
      <c r="AD517" s="9"/>
      <c r="AE517" s="30">
        <v>0</v>
      </c>
      <c r="AF517" s="9"/>
      <c r="AG517" s="19">
        <v>0</v>
      </c>
      <c r="AI517" s="32">
        <v>2.15</v>
      </c>
      <c r="AK517" s="7" t="str">
        <f t="shared" si="8"/>
        <v>No</v>
      </c>
    </row>
    <row r="518" spans="1:37">
      <c r="A518" s="7" t="s">
        <v>1069</v>
      </c>
      <c r="B518" s="7" t="s">
        <v>245</v>
      </c>
      <c r="C518" s="37" t="s">
        <v>28</v>
      </c>
      <c r="D518" s="296">
        <v>4058</v>
      </c>
      <c r="E518" s="297">
        <v>40058</v>
      </c>
      <c r="F518" s="27" t="s">
        <v>140</v>
      </c>
      <c r="G518" s="27" t="s">
        <v>137</v>
      </c>
      <c r="H518" s="35">
        <v>60851</v>
      </c>
      <c r="I518" s="35">
        <v>37</v>
      </c>
      <c r="J518" s="9" t="s">
        <v>9</v>
      </c>
      <c r="K518" s="9" t="s">
        <v>138</v>
      </c>
      <c r="L518" s="8">
        <v>6</v>
      </c>
      <c r="M518" s="8">
        <v>1680</v>
      </c>
      <c r="N518" s="9"/>
      <c r="O518" s="8">
        <v>0</v>
      </c>
      <c r="P518" s="9"/>
      <c r="Q518" s="8">
        <v>1518</v>
      </c>
      <c r="R518" s="9"/>
      <c r="S518" s="8">
        <v>0</v>
      </c>
      <c r="T518" s="9"/>
      <c r="U518" s="8">
        <v>0</v>
      </c>
      <c r="V518" s="9"/>
      <c r="W518" s="33">
        <v>3198</v>
      </c>
      <c r="X518" s="9"/>
      <c r="Y518" s="30">
        <v>1.4</v>
      </c>
      <c r="Z518" s="9"/>
      <c r="AA518" s="30">
        <v>0</v>
      </c>
      <c r="AB518" s="9"/>
      <c r="AC518" s="30">
        <v>1</v>
      </c>
      <c r="AD518" s="9"/>
      <c r="AE518" s="30">
        <v>0</v>
      </c>
      <c r="AF518" s="9"/>
      <c r="AG518" s="19">
        <v>0</v>
      </c>
      <c r="AI518" s="32">
        <v>2.4</v>
      </c>
      <c r="AK518" s="7" t="str">
        <f t="shared" si="8"/>
        <v>No</v>
      </c>
    </row>
    <row r="519" spans="1:37">
      <c r="A519" s="7" t="s">
        <v>134</v>
      </c>
      <c r="B519" s="7" t="s">
        <v>135</v>
      </c>
      <c r="C519" s="37" t="s">
        <v>4</v>
      </c>
      <c r="D519" s="296">
        <v>41</v>
      </c>
      <c r="E519" s="297">
        <v>41</v>
      </c>
      <c r="F519" s="27" t="s">
        <v>136</v>
      </c>
      <c r="G519" s="27" t="s">
        <v>137</v>
      </c>
      <c r="H519" s="35">
        <v>251243</v>
      </c>
      <c r="I519" s="35">
        <v>37</v>
      </c>
      <c r="J519" s="9" t="s">
        <v>5</v>
      </c>
      <c r="K519" s="9" t="s">
        <v>138</v>
      </c>
      <c r="L519" s="8">
        <v>37</v>
      </c>
      <c r="M519" s="8">
        <v>0</v>
      </c>
      <c r="N519" s="9"/>
      <c r="O519" s="8">
        <v>0</v>
      </c>
      <c r="P519" s="9"/>
      <c r="Q519" s="8">
        <v>0</v>
      </c>
      <c r="R519" s="9"/>
      <c r="S519" s="8">
        <v>0</v>
      </c>
      <c r="T519" s="9"/>
      <c r="U519" s="8">
        <v>0</v>
      </c>
      <c r="V519" s="9"/>
      <c r="W519" s="33">
        <v>0</v>
      </c>
      <c r="X519" s="9"/>
      <c r="Y519" s="30">
        <v>0</v>
      </c>
      <c r="Z519" s="9"/>
      <c r="AA519" s="30">
        <v>0</v>
      </c>
      <c r="AB519" s="9"/>
      <c r="AC519" s="30">
        <v>0</v>
      </c>
      <c r="AD519" s="9"/>
      <c r="AE519" s="30">
        <v>0</v>
      </c>
      <c r="AF519" s="9"/>
      <c r="AG519" s="19">
        <v>0</v>
      </c>
      <c r="AI519" s="32">
        <v>0</v>
      </c>
      <c r="AK519" s="7" t="str">
        <f t="shared" si="8"/>
        <v>No</v>
      </c>
    </row>
    <row r="520" spans="1:37">
      <c r="A520" s="7" t="s">
        <v>1069</v>
      </c>
      <c r="B520" s="7" t="s">
        <v>245</v>
      </c>
      <c r="C520" s="37" t="s">
        <v>28</v>
      </c>
      <c r="D520" s="296">
        <v>4058</v>
      </c>
      <c r="E520" s="297">
        <v>40058</v>
      </c>
      <c r="F520" s="27" t="s">
        <v>140</v>
      </c>
      <c r="G520" s="27" t="s">
        <v>137</v>
      </c>
      <c r="H520" s="35">
        <v>60851</v>
      </c>
      <c r="I520" s="35">
        <v>37</v>
      </c>
      <c r="J520" s="9" t="s">
        <v>6</v>
      </c>
      <c r="K520" s="9" t="s">
        <v>138</v>
      </c>
      <c r="L520" s="8">
        <v>31</v>
      </c>
      <c r="M520" s="8">
        <v>8978</v>
      </c>
      <c r="N520" s="9"/>
      <c r="O520" s="8">
        <v>0</v>
      </c>
      <c r="P520" s="9"/>
      <c r="Q520" s="8">
        <v>0</v>
      </c>
      <c r="R520" s="9"/>
      <c r="S520" s="8">
        <v>0</v>
      </c>
      <c r="T520" s="9"/>
      <c r="U520" s="8">
        <v>0</v>
      </c>
      <c r="V520" s="9"/>
      <c r="W520" s="33">
        <v>8978</v>
      </c>
      <c r="X520" s="9"/>
      <c r="Y520" s="30">
        <v>6</v>
      </c>
      <c r="Z520" s="9"/>
      <c r="AA520" s="30">
        <v>0</v>
      </c>
      <c r="AB520" s="9"/>
      <c r="AC520" s="30">
        <v>0</v>
      </c>
      <c r="AD520" s="9"/>
      <c r="AE520" s="30">
        <v>0</v>
      </c>
      <c r="AF520" s="9"/>
      <c r="AG520" s="19">
        <v>0</v>
      </c>
      <c r="AI520" s="32">
        <v>6</v>
      </c>
      <c r="AK520" s="7" t="str">
        <f t="shared" si="8"/>
        <v>No</v>
      </c>
    </row>
    <row r="521" spans="1:37">
      <c r="A521" s="7" t="s">
        <v>183</v>
      </c>
      <c r="B521" s="7" t="s">
        <v>184</v>
      </c>
      <c r="C521" s="37" t="s">
        <v>32</v>
      </c>
      <c r="D521" s="296">
        <v>5110</v>
      </c>
      <c r="E521" s="297">
        <v>50110</v>
      </c>
      <c r="F521" s="27" t="s">
        <v>142</v>
      </c>
      <c r="G521" s="27" t="s">
        <v>137</v>
      </c>
      <c r="H521" s="35">
        <v>108657</v>
      </c>
      <c r="I521" s="35">
        <v>37</v>
      </c>
      <c r="J521" s="9" t="s">
        <v>6</v>
      </c>
      <c r="K521" s="9" t="s">
        <v>138</v>
      </c>
      <c r="L521" s="8">
        <v>29</v>
      </c>
      <c r="M521" s="8">
        <v>39670</v>
      </c>
      <c r="N521" s="9"/>
      <c r="O521" s="8">
        <v>1074</v>
      </c>
      <c r="P521" s="9"/>
      <c r="Q521" s="8">
        <v>0</v>
      </c>
      <c r="R521" s="9"/>
      <c r="S521" s="8">
        <v>0</v>
      </c>
      <c r="T521" s="9"/>
      <c r="U521" s="8">
        <v>0</v>
      </c>
      <c r="V521" s="9"/>
      <c r="W521" s="33">
        <v>40744</v>
      </c>
      <c r="X521" s="9"/>
      <c r="Y521" s="30">
        <v>25.5</v>
      </c>
      <c r="Z521" s="9"/>
      <c r="AA521" s="30">
        <v>1</v>
      </c>
      <c r="AB521" s="9"/>
      <c r="AC521" s="30">
        <v>0</v>
      </c>
      <c r="AD521" s="9"/>
      <c r="AE521" s="30">
        <v>0</v>
      </c>
      <c r="AF521" s="9"/>
      <c r="AG521" s="19">
        <v>0</v>
      </c>
      <c r="AI521" s="32">
        <v>26.5</v>
      </c>
      <c r="AK521" s="7" t="str">
        <f t="shared" si="8"/>
        <v>No</v>
      </c>
    </row>
    <row r="522" spans="1:37">
      <c r="A522" s="7" t="s">
        <v>1068</v>
      </c>
      <c r="B522" s="7" t="s">
        <v>254</v>
      </c>
      <c r="C522" s="37" t="s">
        <v>41</v>
      </c>
      <c r="D522" s="296">
        <v>7016</v>
      </c>
      <c r="E522" s="297">
        <v>70016</v>
      </c>
      <c r="F522" s="27" t="s">
        <v>140</v>
      </c>
      <c r="G522" s="27" t="s">
        <v>137</v>
      </c>
      <c r="H522" s="35">
        <v>124748</v>
      </c>
      <c r="I522" s="35">
        <v>37</v>
      </c>
      <c r="J522" s="9" t="s">
        <v>6</v>
      </c>
      <c r="K522" s="9" t="s">
        <v>138</v>
      </c>
      <c r="L522" s="8">
        <v>28</v>
      </c>
      <c r="M522" s="8">
        <v>33871</v>
      </c>
      <c r="N522" s="9"/>
      <c r="O522" s="8">
        <v>3397</v>
      </c>
      <c r="P522" s="9"/>
      <c r="Q522" s="8">
        <v>0</v>
      </c>
      <c r="R522" s="9"/>
      <c r="S522" s="8">
        <v>0</v>
      </c>
      <c r="T522" s="9"/>
      <c r="U522" s="8">
        <v>0</v>
      </c>
      <c r="V522" s="9"/>
      <c r="W522" s="33">
        <v>37268</v>
      </c>
      <c r="X522" s="9"/>
      <c r="Y522" s="30">
        <v>52</v>
      </c>
      <c r="Z522" s="9"/>
      <c r="AA522" s="30">
        <v>6</v>
      </c>
      <c r="AB522" s="9"/>
      <c r="AC522" s="30">
        <v>0</v>
      </c>
      <c r="AD522" s="9"/>
      <c r="AE522" s="30">
        <v>0</v>
      </c>
      <c r="AF522" s="9"/>
      <c r="AG522" s="19">
        <v>0</v>
      </c>
      <c r="AI522" s="32">
        <v>58</v>
      </c>
      <c r="AK522" s="7" t="str">
        <f t="shared" si="8"/>
        <v>No</v>
      </c>
    </row>
    <row r="523" spans="1:37">
      <c r="A523" s="7" t="s">
        <v>402</v>
      </c>
      <c r="B523" s="7" t="s">
        <v>403</v>
      </c>
      <c r="C523" s="37" t="s">
        <v>32</v>
      </c>
      <c r="D523" s="296">
        <v>5054</v>
      </c>
      <c r="E523" s="297">
        <v>50054</v>
      </c>
      <c r="F523" s="27" t="s">
        <v>142</v>
      </c>
      <c r="G523" s="27" t="s">
        <v>137</v>
      </c>
      <c r="H523" s="35">
        <v>90580</v>
      </c>
      <c r="I523" s="35">
        <v>36</v>
      </c>
      <c r="J523" s="9" t="s">
        <v>9</v>
      </c>
      <c r="K523" s="9" t="s">
        <v>138</v>
      </c>
      <c r="L523" s="8">
        <v>9</v>
      </c>
      <c r="M523" s="8">
        <v>582</v>
      </c>
      <c r="N523" s="9"/>
      <c r="O523" s="8">
        <v>0</v>
      </c>
      <c r="P523" s="9"/>
      <c r="Q523" s="8">
        <v>986</v>
      </c>
      <c r="R523" s="9"/>
      <c r="S523" s="8">
        <v>0</v>
      </c>
      <c r="T523" s="9"/>
      <c r="U523" s="8">
        <v>0</v>
      </c>
      <c r="V523" s="9"/>
      <c r="W523" s="33">
        <v>1568</v>
      </c>
      <c r="X523" s="9"/>
      <c r="Y523" s="30">
        <v>1</v>
      </c>
      <c r="Z523" s="9"/>
      <c r="AA523" s="30">
        <v>0</v>
      </c>
      <c r="AB523" s="9"/>
      <c r="AC523" s="30">
        <v>1</v>
      </c>
      <c r="AD523" s="9"/>
      <c r="AE523" s="30">
        <v>0</v>
      </c>
      <c r="AF523" s="9"/>
      <c r="AG523" s="19">
        <v>0</v>
      </c>
      <c r="AI523" s="32">
        <v>2</v>
      </c>
      <c r="AK523" s="7" t="str">
        <f t="shared" si="8"/>
        <v>No</v>
      </c>
    </row>
    <row r="524" spans="1:37">
      <c r="A524" s="7" t="s">
        <v>402</v>
      </c>
      <c r="B524" s="7" t="s">
        <v>403</v>
      </c>
      <c r="C524" s="37" t="s">
        <v>32</v>
      </c>
      <c r="D524" s="296">
        <v>5054</v>
      </c>
      <c r="E524" s="297">
        <v>50054</v>
      </c>
      <c r="F524" s="27" t="s">
        <v>142</v>
      </c>
      <c r="G524" s="27" t="s">
        <v>137</v>
      </c>
      <c r="H524" s="35">
        <v>90580</v>
      </c>
      <c r="I524" s="35">
        <v>36</v>
      </c>
      <c r="J524" s="9" t="s">
        <v>6</v>
      </c>
      <c r="K524" s="9" t="s">
        <v>138</v>
      </c>
      <c r="L524" s="8">
        <v>27</v>
      </c>
      <c r="M524" s="8">
        <v>685</v>
      </c>
      <c r="N524" s="9"/>
      <c r="O524" s="8">
        <v>984</v>
      </c>
      <c r="P524" s="9"/>
      <c r="Q524" s="8">
        <v>0</v>
      </c>
      <c r="R524" s="9"/>
      <c r="S524" s="8">
        <v>0</v>
      </c>
      <c r="T524" s="9"/>
      <c r="U524" s="8">
        <v>0</v>
      </c>
      <c r="V524" s="9"/>
      <c r="W524" s="33">
        <v>1669</v>
      </c>
      <c r="X524" s="9"/>
      <c r="Y524" s="30">
        <v>2</v>
      </c>
      <c r="Z524" s="9"/>
      <c r="AA524" s="30">
        <v>1</v>
      </c>
      <c r="AB524" s="9"/>
      <c r="AC524" s="30">
        <v>0</v>
      </c>
      <c r="AD524" s="9"/>
      <c r="AE524" s="30">
        <v>0</v>
      </c>
      <c r="AF524" s="9"/>
      <c r="AG524" s="19">
        <v>0</v>
      </c>
      <c r="AI524" s="32">
        <v>3</v>
      </c>
      <c r="AK524" s="7" t="str">
        <f t="shared" si="8"/>
        <v>No</v>
      </c>
    </row>
    <row r="525" spans="1:37">
      <c r="A525" s="7" t="s">
        <v>310</v>
      </c>
      <c r="B525" s="7" t="s">
        <v>311</v>
      </c>
      <c r="C525" s="37" t="s">
        <v>70</v>
      </c>
      <c r="D525" s="296">
        <v>3008</v>
      </c>
      <c r="E525" s="297">
        <v>30008</v>
      </c>
      <c r="F525" s="27" t="s">
        <v>142</v>
      </c>
      <c r="G525" s="27" t="s">
        <v>137</v>
      </c>
      <c r="H525" s="35">
        <v>116636</v>
      </c>
      <c r="I525" s="35">
        <v>36</v>
      </c>
      <c r="J525" s="9" t="s">
        <v>6</v>
      </c>
      <c r="K525" s="9" t="s">
        <v>138</v>
      </c>
      <c r="L525" s="8">
        <v>26</v>
      </c>
      <c r="M525" s="8">
        <v>3544</v>
      </c>
      <c r="N525" s="9"/>
      <c r="O525" s="8">
        <v>2935</v>
      </c>
      <c r="P525" s="9"/>
      <c r="Q525" s="8">
        <v>0</v>
      </c>
      <c r="R525" s="9"/>
      <c r="S525" s="8">
        <v>1309</v>
      </c>
      <c r="T525" s="9"/>
      <c r="U525" s="8">
        <v>0</v>
      </c>
      <c r="V525" s="9"/>
      <c r="W525" s="33">
        <v>7788</v>
      </c>
      <c r="X525" s="9"/>
      <c r="Y525" s="30">
        <v>6</v>
      </c>
      <c r="Z525" s="9"/>
      <c r="AA525" s="30">
        <v>2.25</v>
      </c>
      <c r="AB525" s="9"/>
      <c r="AC525" s="30">
        <v>0</v>
      </c>
      <c r="AD525" s="9"/>
      <c r="AE525" s="30">
        <v>1</v>
      </c>
      <c r="AF525" s="9"/>
      <c r="AG525" s="19">
        <v>0</v>
      </c>
      <c r="AI525" s="32">
        <v>9.25</v>
      </c>
      <c r="AK525" s="7" t="str">
        <f t="shared" si="8"/>
        <v>No</v>
      </c>
    </row>
    <row r="526" spans="1:37">
      <c r="A526" s="7" t="s">
        <v>246</v>
      </c>
      <c r="B526" s="7" t="s">
        <v>247</v>
      </c>
      <c r="C526" s="37" t="s">
        <v>12</v>
      </c>
      <c r="D526" s="296">
        <v>9017</v>
      </c>
      <c r="E526" s="297">
        <v>90017</v>
      </c>
      <c r="F526" s="27" t="s">
        <v>140</v>
      </c>
      <c r="G526" s="27" t="s">
        <v>137</v>
      </c>
      <c r="H526" s="35">
        <v>308231</v>
      </c>
      <c r="I526" s="35">
        <v>36</v>
      </c>
      <c r="J526" s="9" t="s">
        <v>6</v>
      </c>
      <c r="K526" s="9" t="s">
        <v>138</v>
      </c>
      <c r="L526" s="8">
        <v>24</v>
      </c>
      <c r="M526" s="8">
        <v>18160</v>
      </c>
      <c r="N526" s="9"/>
      <c r="O526" s="8">
        <v>0</v>
      </c>
      <c r="P526" s="9"/>
      <c r="Q526" s="8">
        <v>0</v>
      </c>
      <c r="R526" s="9"/>
      <c r="S526" s="8">
        <v>0</v>
      </c>
      <c r="T526" s="9"/>
      <c r="U526" s="8">
        <v>0</v>
      </c>
      <c r="V526" s="9"/>
      <c r="W526" s="33">
        <v>18160</v>
      </c>
      <c r="X526" s="9"/>
      <c r="Y526" s="30">
        <v>12</v>
      </c>
      <c r="Z526" s="9"/>
      <c r="AA526" s="30">
        <v>0</v>
      </c>
      <c r="AB526" s="9"/>
      <c r="AC526" s="30">
        <v>0</v>
      </c>
      <c r="AD526" s="9"/>
      <c r="AE526" s="30">
        <v>0</v>
      </c>
      <c r="AF526" s="9"/>
      <c r="AG526" s="19">
        <v>0</v>
      </c>
      <c r="AI526" s="32">
        <v>12</v>
      </c>
      <c r="AK526" s="7" t="str">
        <f t="shared" si="8"/>
        <v>No</v>
      </c>
    </row>
    <row r="527" spans="1:37">
      <c r="A527" s="7" t="s">
        <v>1070</v>
      </c>
      <c r="B527" s="7" t="s">
        <v>383</v>
      </c>
      <c r="C527" s="37" t="s">
        <v>32</v>
      </c>
      <c r="D527" s="296">
        <v>5043</v>
      </c>
      <c r="E527" s="297">
        <v>50043</v>
      </c>
      <c r="F527" s="27" t="s">
        <v>140</v>
      </c>
      <c r="G527" s="27" t="s">
        <v>137</v>
      </c>
      <c r="H527" s="35">
        <v>229351</v>
      </c>
      <c r="I527" s="35">
        <v>36</v>
      </c>
      <c r="J527" s="9" t="s">
        <v>6</v>
      </c>
      <c r="K527" s="9" t="s">
        <v>138</v>
      </c>
      <c r="L527" s="8">
        <v>22</v>
      </c>
      <c r="M527" s="8">
        <v>0</v>
      </c>
      <c r="N527" s="9"/>
      <c r="O527" s="8">
        <v>2439</v>
      </c>
      <c r="P527" s="9"/>
      <c r="Q527" s="8">
        <v>1009</v>
      </c>
      <c r="R527" s="9"/>
      <c r="S527" s="8">
        <v>0</v>
      </c>
      <c r="T527" s="9"/>
      <c r="U527" s="8">
        <v>0</v>
      </c>
      <c r="V527" s="9"/>
      <c r="W527" s="33">
        <v>3448</v>
      </c>
      <c r="X527" s="9"/>
      <c r="Y527" s="30">
        <v>0</v>
      </c>
      <c r="Z527" s="9"/>
      <c r="AA527" s="30">
        <v>4.2</v>
      </c>
      <c r="AB527" s="9"/>
      <c r="AC527" s="30">
        <v>0.7</v>
      </c>
      <c r="AD527" s="9"/>
      <c r="AE527" s="30">
        <v>0</v>
      </c>
      <c r="AF527" s="9"/>
      <c r="AG527" s="19">
        <v>0</v>
      </c>
      <c r="AI527" s="32">
        <v>4.9000000000000004</v>
      </c>
      <c r="AK527" s="7" t="str">
        <f t="shared" si="8"/>
        <v>No</v>
      </c>
    </row>
    <row r="528" spans="1:37">
      <c r="A528" s="7" t="s">
        <v>1071</v>
      </c>
      <c r="B528" s="7" t="s">
        <v>294</v>
      </c>
      <c r="C528" s="37" t="s">
        <v>37</v>
      </c>
      <c r="D528" s="296">
        <v>3072</v>
      </c>
      <c r="E528" s="297">
        <v>30072</v>
      </c>
      <c r="F528" s="27" t="s">
        <v>140</v>
      </c>
      <c r="G528" s="27" t="s">
        <v>137</v>
      </c>
      <c r="H528" s="35">
        <v>141576</v>
      </c>
      <c r="I528" s="35">
        <v>36</v>
      </c>
      <c r="J528" s="9" t="s">
        <v>6</v>
      </c>
      <c r="K528" s="9" t="s">
        <v>138</v>
      </c>
      <c r="L528" s="8">
        <v>21</v>
      </c>
      <c r="M528" s="8">
        <v>21281</v>
      </c>
      <c r="N528" s="9"/>
      <c r="O528" s="8">
        <v>571</v>
      </c>
      <c r="P528" s="9"/>
      <c r="Q528" s="8">
        <v>0</v>
      </c>
      <c r="R528" s="9"/>
      <c r="S528" s="8">
        <v>846</v>
      </c>
      <c r="T528" s="9"/>
      <c r="U528" s="8">
        <v>0</v>
      </c>
      <c r="V528" s="9"/>
      <c r="W528" s="33">
        <v>22698</v>
      </c>
      <c r="X528" s="9"/>
      <c r="Y528" s="30">
        <v>32.700000000000003</v>
      </c>
      <c r="Z528" s="9"/>
      <c r="AA528" s="30">
        <v>0.72</v>
      </c>
      <c r="AB528" s="9"/>
      <c r="AC528" s="30">
        <v>0</v>
      </c>
      <c r="AD528" s="9"/>
      <c r="AE528" s="30">
        <v>0.94</v>
      </c>
      <c r="AF528" s="9"/>
      <c r="AG528" s="19">
        <v>0</v>
      </c>
      <c r="AI528" s="32">
        <v>34.36</v>
      </c>
      <c r="AK528" s="7" t="str">
        <f t="shared" si="8"/>
        <v>No</v>
      </c>
    </row>
    <row r="529" spans="1:37">
      <c r="A529" s="7" t="s">
        <v>1071</v>
      </c>
      <c r="B529" s="7" t="s">
        <v>294</v>
      </c>
      <c r="C529" s="37" t="s">
        <v>37</v>
      </c>
      <c r="D529" s="296">
        <v>3072</v>
      </c>
      <c r="E529" s="297">
        <v>30072</v>
      </c>
      <c r="F529" s="27" t="s">
        <v>140</v>
      </c>
      <c r="G529" s="27" t="s">
        <v>137</v>
      </c>
      <c r="H529" s="35">
        <v>141576</v>
      </c>
      <c r="I529" s="35">
        <v>36</v>
      </c>
      <c r="J529" s="9" t="s">
        <v>9</v>
      </c>
      <c r="K529" s="9" t="s">
        <v>138</v>
      </c>
      <c r="L529" s="8">
        <v>15</v>
      </c>
      <c r="M529" s="8">
        <v>3592</v>
      </c>
      <c r="N529" s="9"/>
      <c r="O529" s="8">
        <v>191</v>
      </c>
      <c r="P529" s="9"/>
      <c r="Q529" s="8">
        <v>0</v>
      </c>
      <c r="R529" s="9"/>
      <c r="S529" s="8">
        <v>54</v>
      </c>
      <c r="T529" s="9"/>
      <c r="U529" s="8">
        <v>0</v>
      </c>
      <c r="V529" s="9"/>
      <c r="W529" s="33">
        <v>3837</v>
      </c>
      <c r="X529" s="9"/>
      <c r="Y529" s="30">
        <v>5</v>
      </c>
      <c r="Z529" s="9"/>
      <c r="AA529" s="30">
        <v>0.28000000000000003</v>
      </c>
      <c r="AB529" s="9"/>
      <c r="AC529" s="30">
        <v>0</v>
      </c>
      <c r="AD529" s="9"/>
      <c r="AE529" s="30">
        <v>0.06</v>
      </c>
      <c r="AF529" s="9"/>
      <c r="AG529" s="19">
        <v>0</v>
      </c>
      <c r="AI529" s="32">
        <v>5.34</v>
      </c>
      <c r="AK529" s="7" t="str">
        <f t="shared" si="8"/>
        <v>No</v>
      </c>
    </row>
    <row r="530" spans="1:37">
      <c r="A530" s="7" t="s">
        <v>1070</v>
      </c>
      <c r="B530" s="7" t="s">
        <v>383</v>
      </c>
      <c r="C530" s="37" t="s">
        <v>32</v>
      </c>
      <c r="D530" s="296">
        <v>5043</v>
      </c>
      <c r="E530" s="297">
        <v>50043</v>
      </c>
      <c r="F530" s="27" t="s">
        <v>140</v>
      </c>
      <c r="G530" s="27" t="s">
        <v>137</v>
      </c>
      <c r="H530" s="35">
        <v>229351</v>
      </c>
      <c r="I530" s="35">
        <v>36</v>
      </c>
      <c r="J530" s="9" t="s">
        <v>9</v>
      </c>
      <c r="K530" s="9" t="s">
        <v>138</v>
      </c>
      <c r="L530" s="8">
        <v>14</v>
      </c>
      <c r="M530" s="8">
        <v>11639</v>
      </c>
      <c r="N530" s="9"/>
      <c r="O530" s="8">
        <v>1045</v>
      </c>
      <c r="P530" s="9"/>
      <c r="Q530" s="8">
        <v>432</v>
      </c>
      <c r="R530" s="9"/>
      <c r="S530" s="8">
        <v>0</v>
      </c>
      <c r="T530" s="9"/>
      <c r="U530" s="8">
        <v>0</v>
      </c>
      <c r="V530" s="9"/>
      <c r="W530" s="33">
        <v>13116</v>
      </c>
      <c r="X530" s="9"/>
      <c r="Y530" s="30">
        <v>14</v>
      </c>
      <c r="Z530" s="9"/>
      <c r="AA530" s="30">
        <v>1.8</v>
      </c>
      <c r="AB530" s="9"/>
      <c r="AC530" s="30">
        <v>0.3</v>
      </c>
      <c r="AD530" s="9"/>
      <c r="AE530" s="30">
        <v>0</v>
      </c>
      <c r="AF530" s="9"/>
      <c r="AG530" s="19">
        <v>0</v>
      </c>
      <c r="AI530" s="32">
        <v>16.100000000000001</v>
      </c>
      <c r="AK530" s="7" t="str">
        <f t="shared" si="8"/>
        <v>No</v>
      </c>
    </row>
    <row r="531" spans="1:37">
      <c r="A531" s="7" t="s">
        <v>310</v>
      </c>
      <c r="B531" s="7" t="s">
        <v>311</v>
      </c>
      <c r="C531" s="37" t="s">
        <v>70</v>
      </c>
      <c r="D531" s="296">
        <v>3008</v>
      </c>
      <c r="E531" s="297">
        <v>30008</v>
      </c>
      <c r="F531" s="27" t="s">
        <v>142</v>
      </c>
      <c r="G531" s="27" t="s">
        <v>137</v>
      </c>
      <c r="H531" s="35">
        <v>116636</v>
      </c>
      <c r="I531" s="35">
        <v>36</v>
      </c>
      <c r="J531" s="9" t="s">
        <v>9</v>
      </c>
      <c r="K531" s="9" t="s">
        <v>138</v>
      </c>
      <c r="L531" s="8">
        <v>10</v>
      </c>
      <c r="M531" s="8">
        <v>12664</v>
      </c>
      <c r="N531" s="9"/>
      <c r="O531" s="8">
        <v>978</v>
      </c>
      <c r="P531" s="9"/>
      <c r="Q531" s="8">
        <v>0</v>
      </c>
      <c r="R531" s="9"/>
      <c r="S531" s="8">
        <v>0</v>
      </c>
      <c r="T531" s="9"/>
      <c r="U531" s="8">
        <v>0</v>
      </c>
      <c r="V531" s="9"/>
      <c r="W531" s="33">
        <v>13642</v>
      </c>
      <c r="X531" s="9"/>
      <c r="Y531" s="30">
        <v>10</v>
      </c>
      <c r="Z531" s="9"/>
      <c r="AA531" s="30">
        <v>0.75</v>
      </c>
      <c r="AB531" s="9"/>
      <c r="AC531" s="30">
        <v>0</v>
      </c>
      <c r="AD531" s="9"/>
      <c r="AE531" s="30">
        <v>0</v>
      </c>
      <c r="AF531" s="9"/>
      <c r="AG531" s="19">
        <v>0</v>
      </c>
      <c r="AI531" s="32">
        <v>10.75</v>
      </c>
      <c r="AK531" s="7" t="str">
        <f t="shared" si="8"/>
        <v>No</v>
      </c>
    </row>
    <row r="532" spans="1:37">
      <c r="A532" s="7" t="s">
        <v>515</v>
      </c>
      <c r="B532" s="7" t="s">
        <v>516</v>
      </c>
      <c r="C532" s="37" t="s">
        <v>33</v>
      </c>
      <c r="D532" s="296">
        <v>7014</v>
      </c>
      <c r="E532" s="297">
        <v>70014</v>
      </c>
      <c r="F532" s="27" t="s">
        <v>142</v>
      </c>
      <c r="G532" s="27" t="s">
        <v>137</v>
      </c>
      <c r="H532" s="35">
        <v>150003</v>
      </c>
      <c r="I532" s="35">
        <v>35</v>
      </c>
      <c r="J532" s="9" t="s">
        <v>9</v>
      </c>
      <c r="K532" s="9" t="s">
        <v>138</v>
      </c>
      <c r="L532" s="8">
        <v>7</v>
      </c>
      <c r="M532" s="8">
        <v>1239</v>
      </c>
      <c r="N532" s="9"/>
      <c r="O532" s="8">
        <v>0</v>
      </c>
      <c r="P532" s="9"/>
      <c r="Q532" s="8">
        <v>0</v>
      </c>
      <c r="R532" s="9"/>
      <c r="S532" s="8">
        <v>114</v>
      </c>
      <c r="T532" s="9"/>
      <c r="U532" s="8">
        <v>0</v>
      </c>
      <c r="V532" s="9"/>
      <c r="W532" s="33">
        <v>1353</v>
      </c>
      <c r="X532" s="9"/>
      <c r="Y532" s="30">
        <v>2.5</v>
      </c>
      <c r="Z532" s="9"/>
      <c r="AA532" s="30">
        <v>0</v>
      </c>
      <c r="AB532" s="9"/>
      <c r="AC532" s="30">
        <v>0</v>
      </c>
      <c r="AD532" s="9"/>
      <c r="AE532" s="30">
        <v>1</v>
      </c>
      <c r="AF532" s="9"/>
      <c r="AG532" s="19">
        <v>0</v>
      </c>
      <c r="AI532" s="32">
        <v>3.5</v>
      </c>
      <c r="AK532" s="7" t="str">
        <f t="shared" si="8"/>
        <v>No</v>
      </c>
    </row>
    <row r="533" spans="1:37">
      <c r="A533" s="7" t="s">
        <v>1073</v>
      </c>
      <c r="B533" s="7" t="s">
        <v>347</v>
      </c>
      <c r="C533" s="37" t="s">
        <v>67</v>
      </c>
      <c r="D533" s="296">
        <v>4171</v>
      </c>
      <c r="E533" s="297">
        <v>40171</v>
      </c>
      <c r="F533" s="27" t="s">
        <v>140</v>
      </c>
      <c r="G533" s="27" t="s">
        <v>137</v>
      </c>
      <c r="H533" s="35">
        <v>558696</v>
      </c>
      <c r="I533" s="35">
        <v>35</v>
      </c>
      <c r="J533" s="9" t="s">
        <v>9</v>
      </c>
      <c r="K533" s="9" t="s">
        <v>138</v>
      </c>
      <c r="L533" s="8">
        <v>35</v>
      </c>
      <c r="M533" s="8">
        <v>0</v>
      </c>
      <c r="N533" s="9"/>
      <c r="O533" s="8">
        <v>0</v>
      </c>
      <c r="P533" s="9"/>
      <c r="Q533" s="8">
        <v>0</v>
      </c>
      <c r="R533" s="9"/>
      <c r="S533" s="8">
        <v>0</v>
      </c>
      <c r="T533" s="9"/>
      <c r="U533" s="8">
        <v>0</v>
      </c>
      <c r="V533" s="9"/>
      <c r="W533" s="33">
        <v>0</v>
      </c>
      <c r="X533" s="9"/>
      <c r="Y533" s="30">
        <v>0</v>
      </c>
      <c r="Z533" s="9"/>
      <c r="AA533" s="30">
        <v>0</v>
      </c>
      <c r="AB533" s="9"/>
      <c r="AC533" s="30">
        <v>0</v>
      </c>
      <c r="AD533" s="9"/>
      <c r="AE533" s="30">
        <v>0</v>
      </c>
      <c r="AF533" s="9"/>
      <c r="AG533" s="19">
        <v>0</v>
      </c>
      <c r="AI533" s="32">
        <v>0</v>
      </c>
      <c r="AK533" s="7" t="str">
        <f t="shared" si="8"/>
        <v>No</v>
      </c>
    </row>
    <row r="534" spans="1:37">
      <c r="A534" s="7" t="s">
        <v>1072</v>
      </c>
      <c r="B534" s="7" t="s">
        <v>530</v>
      </c>
      <c r="C534" s="37" t="s">
        <v>12</v>
      </c>
      <c r="D534" s="296">
        <v>9142</v>
      </c>
      <c r="E534" s="297">
        <v>90142</v>
      </c>
      <c r="F534" s="27" t="s">
        <v>96</v>
      </c>
      <c r="G534" s="27" t="s">
        <v>137</v>
      </c>
      <c r="H534" s="35">
        <v>72794</v>
      </c>
      <c r="I534" s="35">
        <v>35</v>
      </c>
      <c r="J534" s="9" t="s">
        <v>6</v>
      </c>
      <c r="K534" s="9" t="s">
        <v>138</v>
      </c>
      <c r="L534" s="8">
        <v>35</v>
      </c>
      <c r="M534" s="8">
        <v>144420</v>
      </c>
      <c r="N534" s="9"/>
      <c r="O534" s="8">
        <v>21159</v>
      </c>
      <c r="P534" s="9"/>
      <c r="Q534" s="8">
        <v>1456</v>
      </c>
      <c r="R534" s="9"/>
      <c r="S534" s="8">
        <v>15337</v>
      </c>
      <c r="T534" s="9"/>
      <c r="U534" s="8">
        <v>0</v>
      </c>
      <c r="V534" s="9"/>
      <c r="W534" s="33">
        <v>182372</v>
      </c>
      <c r="X534" s="9"/>
      <c r="Y534" s="30">
        <v>182</v>
      </c>
      <c r="Z534" s="9"/>
      <c r="AA534" s="30">
        <v>25</v>
      </c>
      <c r="AB534" s="9"/>
      <c r="AC534" s="30">
        <v>1</v>
      </c>
      <c r="AD534" s="9"/>
      <c r="AE534" s="30">
        <v>28</v>
      </c>
      <c r="AF534" s="9"/>
      <c r="AG534" s="19">
        <v>0</v>
      </c>
      <c r="AI534" s="32">
        <v>236</v>
      </c>
      <c r="AK534" s="7" t="str">
        <f t="shared" si="8"/>
        <v>No</v>
      </c>
    </row>
    <row r="535" spans="1:37">
      <c r="A535" s="7" t="s">
        <v>1074</v>
      </c>
      <c r="B535" s="7" t="s">
        <v>290</v>
      </c>
      <c r="C535" s="37" t="s">
        <v>29</v>
      </c>
      <c r="D535" s="296">
        <v>7008</v>
      </c>
      <c r="E535" s="297">
        <v>70008</v>
      </c>
      <c r="F535" s="27" t="s">
        <v>140</v>
      </c>
      <c r="G535" s="27" t="s">
        <v>137</v>
      </c>
      <c r="H535" s="35">
        <v>177844</v>
      </c>
      <c r="I535" s="35">
        <v>35</v>
      </c>
      <c r="J535" s="9" t="s">
        <v>6</v>
      </c>
      <c r="K535" s="9" t="s">
        <v>138</v>
      </c>
      <c r="L535" s="8">
        <v>23</v>
      </c>
      <c r="M535" s="8">
        <v>0</v>
      </c>
      <c r="N535" s="9"/>
      <c r="O535" s="8">
        <v>0</v>
      </c>
      <c r="P535" s="9"/>
      <c r="Q535" s="8">
        <v>0</v>
      </c>
      <c r="R535" s="9"/>
      <c r="S535" s="8">
        <v>90</v>
      </c>
      <c r="T535" s="9"/>
      <c r="U535" s="8">
        <v>0</v>
      </c>
      <c r="V535" s="9"/>
      <c r="W535" s="33">
        <v>90</v>
      </c>
      <c r="X535" s="9"/>
      <c r="Y535" s="30">
        <v>0</v>
      </c>
      <c r="Z535" s="9"/>
      <c r="AA535" s="30">
        <v>0</v>
      </c>
      <c r="AB535" s="9"/>
      <c r="AC535" s="30">
        <v>0</v>
      </c>
      <c r="AD535" s="9"/>
      <c r="AE535" s="30">
        <v>1</v>
      </c>
      <c r="AF535" s="9"/>
      <c r="AG535" s="19">
        <v>0</v>
      </c>
      <c r="AI535" s="32">
        <v>1</v>
      </c>
      <c r="AK535" s="7" t="str">
        <f t="shared" si="8"/>
        <v>No</v>
      </c>
    </row>
    <row r="536" spans="1:37">
      <c r="A536" s="7" t="s">
        <v>515</v>
      </c>
      <c r="B536" s="7" t="s">
        <v>516</v>
      </c>
      <c r="C536" s="37" t="s">
        <v>33</v>
      </c>
      <c r="D536" s="296">
        <v>7014</v>
      </c>
      <c r="E536" s="297">
        <v>70014</v>
      </c>
      <c r="F536" s="27" t="s">
        <v>142</v>
      </c>
      <c r="G536" s="27" t="s">
        <v>137</v>
      </c>
      <c r="H536" s="35">
        <v>150003</v>
      </c>
      <c r="I536" s="35">
        <v>35</v>
      </c>
      <c r="J536" s="9" t="s">
        <v>6</v>
      </c>
      <c r="K536" s="9" t="s">
        <v>138</v>
      </c>
      <c r="L536" s="8">
        <v>20</v>
      </c>
      <c r="M536" s="8">
        <v>7621</v>
      </c>
      <c r="N536" s="9"/>
      <c r="O536" s="8">
        <v>0</v>
      </c>
      <c r="P536" s="9"/>
      <c r="Q536" s="8">
        <v>0</v>
      </c>
      <c r="R536" s="9"/>
      <c r="S536" s="8">
        <v>777</v>
      </c>
      <c r="T536" s="9"/>
      <c r="U536" s="8">
        <v>0</v>
      </c>
      <c r="V536" s="9"/>
      <c r="W536" s="33">
        <v>8398</v>
      </c>
      <c r="X536" s="9"/>
      <c r="Y536" s="30">
        <v>18</v>
      </c>
      <c r="Z536" s="9"/>
      <c r="AA536" s="30">
        <v>0</v>
      </c>
      <c r="AB536" s="9"/>
      <c r="AC536" s="30">
        <v>0</v>
      </c>
      <c r="AD536" s="9"/>
      <c r="AE536" s="30">
        <v>3</v>
      </c>
      <c r="AF536" s="9"/>
      <c r="AG536" s="19">
        <v>0</v>
      </c>
      <c r="AI536" s="32">
        <v>21</v>
      </c>
      <c r="AK536" s="7" t="str">
        <f t="shared" si="8"/>
        <v>No</v>
      </c>
    </row>
    <row r="537" spans="1:37">
      <c r="A537" s="7" t="s">
        <v>948</v>
      </c>
      <c r="B537" s="7" t="s">
        <v>949</v>
      </c>
      <c r="C537" s="37" t="s">
        <v>12</v>
      </c>
      <c r="D537" s="296">
        <v>9229</v>
      </c>
      <c r="E537" s="297">
        <v>90229</v>
      </c>
      <c r="F537" s="27" t="s">
        <v>142</v>
      </c>
      <c r="G537" s="27" t="s">
        <v>137</v>
      </c>
      <c r="H537" s="35">
        <v>1723634</v>
      </c>
      <c r="I537" s="35">
        <v>34</v>
      </c>
      <c r="J537" s="9" t="s">
        <v>6</v>
      </c>
      <c r="K537" s="9" t="s">
        <v>138</v>
      </c>
      <c r="L537" s="8">
        <v>7</v>
      </c>
      <c r="M537" s="8">
        <v>17772</v>
      </c>
      <c r="N537" s="9"/>
      <c r="O537" s="8">
        <v>0</v>
      </c>
      <c r="P537" s="9"/>
      <c r="Q537" s="8">
        <v>0</v>
      </c>
      <c r="R537" s="9"/>
      <c r="S537" s="8">
        <v>0</v>
      </c>
      <c r="T537" s="9"/>
      <c r="U537" s="8">
        <v>0</v>
      </c>
      <c r="V537" s="9"/>
      <c r="W537" s="33">
        <v>17772</v>
      </c>
      <c r="X537" s="9"/>
      <c r="Y537" s="30">
        <v>14.72</v>
      </c>
      <c r="Z537" s="9"/>
      <c r="AA537" s="30">
        <v>0</v>
      </c>
      <c r="AB537" s="9"/>
      <c r="AC537" s="30">
        <v>0</v>
      </c>
      <c r="AD537" s="9"/>
      <c r="AE537" s="30">
        <v>0</v>
      </c>
      <c r="AF537" s="9"/>
      <c r="AG537" s="19">
        <v>0</v>
      </c>
      <c r="AI537" s="32">
        <v>14.72</v>
      </c>
      <c r="AK537" s="7" t="str">
        <f t="shared" si="8"/>
        <v>No</v>
      </c>
    </row>
    <row r="538" spans="1:37">
      <c r="A538" s="7" t="s">
        <v>314</v>
      </c>
      <c r="B538" s="7" t="s">
        <v>206</v>
      </c>
      <c r="C538" s="37" t="s">
        <v>38</v>
      </c>
      <c r="D538" s="296">
        <v>1016</v>
      </c>
      <c r="E538" s="297">
        <v>10016</v>
      </c>
      <c r="F538" s="27" t="s">
        <v>142</v>
      </c>
      <c r="G538" s="27" t="s">
        <v>137</v>
      </c>
      <c r="H538" s="35">
        <v>203914</v>
      </c>
      <c r="I538" s="35">
        <v>34</v>
      </c>
      <c r="J538" s="9" t="s">
        <v>6</v>
      </c>
      <c r="K538" s="9" t="s">
        <v>138</v>
      </c>
      <c r="L538" s="8">
        <v>34</v>
      </c>
      <c r="M538" s="8">
        <v>0</v>
      </c>
      <c r="N538" s="9"/>
      <c r="O538" s="8">
        <v>0</v>
      </c>
      <c r="P538" s="9"/>
      <c r="Q538" s="8">
        <v>0</v>
      </c>
      <c r="R538" s="9"/>
      <c r="S538" s="8">
        <v>0</v>
      </c>
      <c r="T538" s="9"/>
      <c r="U538" s="8">
        <v>0</v>
      </c>
      <c r="V538" s="9"/>
      <c r="W538" s="33">
        <v>0</v>
      </c>
      <c r="X538" s="9"/>
      <c r="Y538" s="30">
        <v>0</v>
      </c>
      <c r="Z538" s="9"/>
      <c r="AA538" s="30">
        <v>0</v>
      </c>
      <c r="AB538" s="9"/>
      <c r="AC538" s="30">
        <v>0</v>
      </c>
      <c r="AD538" s="9"/>
      <c r="AE538" s="30">
        <v>0</v>
      </c>
      <c r="AF538" s="9"/>
      <c r="AG538" s="19">
        <v>0</v>
      </c>
      <c r="AI538" s="32">
        <v>0</v>
      </c>
      <c r="AK538" s="7" t="str">
        <f t="shared" si="8"/>
        <v>No</v>
      </c>
    </row>
    <row r="539" spans="1:37">
      <c r="A539" s="7" t="s">
        <v>1075</v>
      </c>
      <c r="B539" s="7" t="s">
        <v>320</v>
      </c>
      <c r="C539" s="37" t="s">
        <v>77</v>
      </c>
      <c r="D539" s="296">
        <v>5002</v>
      </c>
      <c r="E539" s="297">
        <v>50002</v>
      </c>
      <c r="F539" s="27" t="s">
        <v>140</v>
      </c>
      <c r="G539" s="27" t="s">
        <v>137</v>
      </c>
      <c r="H539" s="35">
        <v>206520</v>
      </c>
      <c r="I539" s="35">
        <v>34</v>
      </c>
      <c r="J539" s="9" t="s">
        <v>6</v>
      </c>
      <c r="K539" s="9" t="s">
        <v>138</v>
      </c>
      <c r="L539" s="8">
        <v>23</v>
      </c>
      <c r="M539" s="8">
        <v>1324</v>
      </c>
      <c r="N539" s="9"/>
      <c r="O539" s="8">
        <v>0</v>
      </c>
      <c r="P539" s="9"/>
      <c r="Q539" s="8">
        <v>1192</v>
      </c>
      <c r="R539" s="9"/>
      <c r="S539" s="8">
        <v>986</v>
      </c>
      <c r="T539" s="9"/>
      <c r="U539" s="8">
        <v>0</v>
      </c>
      <c r="V539" s="9"/>
      <c r="W539" s="33">
        <v>3502</v>
      </c>
      <c r="X539" s="9"/>
      <c r="Y539" s="30">
        <v>1</v>
      </c>
      <c r="Z539" s="9"/>
      <c r="AA539" s="30">
        <v>0</v>
      </c>
      <c r="AB539" s="9"/>
      <c r="AC539" s="30">
        <v>1</v>
      </c>
      <c r="AD539" s="9"/>
      <c r="AE539" s="30">
        <v>1</v>
      </c>
      <c r="AF539" s="9"/>
      <c r="AG539" s="19">
        <v>0</v>
      </c>
      <c r="AI539" s="32">
        <v>3</v>
      </c>
      <c r="AK539" s="7" t="str">
        <f t="shared" si="8"/>
        <v>No</v>
      </c>
    </row>
    <row r="540" spans="1:37">
      <c r="A540" s="7" t="s">
        <v>1076</v>
      </c>
      <c r="B540" s="7" t="s">
        <v>167</v>
      </c>
      <c r="C540" s="37" t="s">
        <v>61</v>
      </c>
      <c r="D540" s="296">
        <v>3011</v>
      </c>
      <c r="E540" s="297">
        <v>30011</v>
      </c>
      <c r="F540" s="27" t="s">
        <v>142</v>
      </c>
      <c r="G540" s="27" t="s">
        <v>137</v>
      </c>
      <c r="H540" s="35">
        <v>79930</v>
      </c>
      <c r="I540" s="35">
        <v>34</v>
      </c>
      <c r="J540" s="9" t="s">
        <v>6</v>
      </c>
      <c r="K540" s="9" t="s">
        <v>138</v>
      </c>
      <c r="L540" s="8">
        <v>21</v>
      </c>
      <c r="M540" s="8">
        <v>12409</v>
      </c>
      <c r="N540" s="9"/>
      <c r="O540" s="8">
        <v>312</v>
      </c>
      <c r="P540" s="9"/>
      <c r="Q540" s="8">
        <v>0</v>
      </c>
      <c r="R540" s="9"/>
      <c r="S540" s="8">
        <v>8</v>
      </c>
      <c r="T540" s="9"/>
      <c r="U540" s="8">
        <v>0</v>
      </c>
      <c r="V540" s="9"/>
      <c r="W540" s="33">
        <v>12729</v>
      </c>
      <c r="X540" s="9"/>
      <c r="Y540" s="30">
        <v>7</v>
      </c>
      <c r="Z540" s="9"/>
      <c r="AA540" s="30">
        <v>0.99</v>
      </c>
      <c r="AB540" s="9"/>
      <c r="AC540" s="30">
        <v>0</v>
      </c>
      <c r="AD540" s="9"/>
      <c r="AE540" s="30">
        <v>0</v>
      </c>
      <c r="AF540" s="9"/>
      <c r="AG540" s="19">
        <v>0</v>
      </c>
      <c r="AI540" s="32">
        <v>7.99</v>
      </c>
      <c r="AK540" s="7" t="str">
        <f t="shared" si="8"/>
        <v>No</v>
      </c>
    </row>
    <row r="541" spans="1:37">
      <c r="A541" s="7" t="s">
        <v>950</v>
      </c>
      <c r="B541" s="7" t="s">
        <v>565</v>
      </c>
      <c r="C541" s="37" t="s">
        <v>38</v>
      </c>
      <c r="D541" s="296">
        <v>1098</v>
      </c>
      <c r="E541" s="297">
        <v>10098</v>
      </c>
      <c r="F541" s="27" t="s">
        <v>142</v>
      </c>
      <c r="G541" s="27" t="s">
        <v>137</v>
      </c>
      <c r="H541" s="35">
        <v>59397</v>
      </c>
      <c r="I541" s="35">
        <v>34</v>
      </c>
      <c r="J541" s="9" t="s">
        <v>6</v>
      </c>
      <c r="K541" s="9" t="s">
        <v>138</v>
      </c>
      <c r="L541" s="8">
        <v>19</v>
      </c>
      <c r="M541" s="8">
        <v>2220</v>
      </c>
      <c r="N541" s="9"/>
      <c r="O541" s="8">
        <v>0</v>
      </c>
      <c r="P541" s="9"/>
      <c r="Q541" s="8">
        <v>0</v>
      </c>
      <c r="R541" s="9"/>
      <c r="S541" s="8">
        <v>0</v>
      </c>
      <c r="T541" s="9"/>
      <c r="U541" s="8">
        <v>0</v>
      </c>
      <c r="V541" s="9"/>
      <c r="W541" s="33">
        <v>2220</v>
      </c>
      <c r="X541" s="9"/>
      <c r="Y541" s="30">
        <v>3</v>
      </c>
      <c r="Z541" s="9"/>
      <c r="AA541" s="30">
        <v>0</v>
      </c>
      <c r="AB541" s="9"/>
      <c r="AC541" s="30">
        <v>0</v>
      </c>
      <c r="AD541" s="9"/>
      <c r="AE541" s="30">
        <v>0</v>
      </c>
      <c r="AF541" s="9"/>
      <c r="AG541" s="19">
        <v>0</v>
      </c>
      <c r="AI541" s="32">
        <v>3</v>
      </c>
      <c r="AK541" s="7" t="str">
        <f t="shared" si="8"/>
        <v>No</v>
      </c>
    </row>
    <row r="542" spans="1:37">
      <c r="A542" s="7" t="s">
        <v>174</v>
      </c>
      <c r="B542" s="7" t="s">
        <v>175</v>
      </c>
      <c r="C542" s="37" t="s">
        <v>61</v>
      </c>
      <c r="D542" s="296">
        <v>3023</v>
      </c>
      <c r="E542" s="297">
        <v>30023</v>
      </c>
      <c r="F542" s="27" t="s">
        <v>142</v>
      </c>
      <c r="G542" s="27" t="s">
        <v>137</v>
      </c>
      <c r="H542" s="35">
        <v>1733853</v>
      </c>
      <c r="I542" s="35">
        <v>34</v>
      </c>
      <c r="J542" s="9" t="s">
        <v>6</v>
      </c>
      <c r="K542" s="9" t="s">
        <v>138</v>
      </c>
      <c r="L542" s="8">
        <v>18</v>
      </c>
      <c r="M542" s="8">
        <v>0</v>
      </c>
      <c r="N542" s="9"/>
      <c r="O542" s="8">
        <v>0</v>
      </c>
      <c r="P542" s="9"/>
      <c r="Q542" s="8">
        <v>0</v>
      </c>
      <c r="R542" s="9"/>
      <c r="S542" s="8">
        <v>600</v>
      </c>
      <c r="T542" s="9"/>
      <c r="U542" s="8">
        <v>0</v>
      </c>
      <c r="V542" s="9"/>
      <c r="W542" s="33">
        <v>600</v>
      </c>
      <c r="X542" s="9"/>
      <c r="Y542" s="30">
        <v>0</v>
      </c>
      <c r="Z542" s="9"/>
      <c r="AA542" s="30">
        <v>0</v>
      </c>
      <c r="AB542" s="9"/>
      <c r="AC542" s="30">
        <v>0</v>
      </c>
      <c r="AD542" s="9"/>
      <c r="AE542" s="30">
        <v>0.5</v>
      </c>
      <c r="AF542" s="9"/>
      <c r="AG542" s="19">
        <v>0</v>
      </c>
      <c r="AI542" s="32">
        <v>0.5</v>
      </c>
      <c r="AK542" s="7" t="str">
        <f t="shared" si="8"/>
        <v>No</v>
      </c>
    </row>
    <row r="543" spans="1:37">
      <c r="A543" s="7" t="s">
        <v>174</v>
      </c>
      <c r="B543" s="7" t="s">
        <v>175</v>
      </c>
      <c r="C543" s="37" t="s">
        <v>61</v>
      </c>
      <c r="D543" s="296">
        <v>3023</v>
      </c>
      <c r="E543" s="297">
        <v>30023</v>
      </c>
      <c r="F543" s="27" t="s">
        <v>142</v>
      </c>
      <c r="G543" s="27" t="s">
        <v>137</v>
      </c>
      <c r="H543" s="35">
        <v>1733853</v>
      </c>
      <c r="I543" s="35">
        <v>34</v>
      </c>
      <c r="J543" s="9" t="s">
        <v>9</v>
      </c>
      <c r="K543" s="9" t="s">
        <v>138</v>
      </c>
      <c r="L543" s="8">
        <v>16</v>
      </c>
      <c r="M543" s="8">
        <v>0</v>
      </c>
      <c r="N543" s="9"/>
      <c r="O543" s="8">
        <v>0</v>
      </c>
      <c r="P543" s="9"/>
      <c r="Q543" s="8">
        <v>0</v>
      </c>
      <c r="R543" s="9"/>
      <c r="S543" s="8">
        <v>0</v>
      </c>
      <c r="T543" s="9"/>
      <c r="U543" s="8">
        <v>0</v>
      </c>
      <c r="V543" s="9"/>
      <c r="W543" s="33">
        <v>0</v>
      </c>
      <c r="X543" s="9"/>
      <c r="Y543" s="30">
        <v>0</v>
      </c>
      <c r="Z543" s="9"/>
      <c r="AA543" s="30">
        <v>0</v>
      </c>
      <c r="AB543" s="9"/>
      <c r="AC543" s="30">
        <v>0</v>
      </c>
      <c r="AD543" s="9"/>
      <c r="AE543" s="30">
        <v>0</v>
      </c>
      <c r="AF543" s="9"/>
      <c r="AG543" s="19">
        <v>0</v>
      </c>
      <c r="AI543" s="32">
        <v>0</v>
      </c>
      <c r="AK543" s="7" t="str">
        <f t="shared" si="8"/>
        <v>No</v>
      </c>
    </row>
    <row r="544" spans="1:37">
      <c r="A544" s="7" t="s">
        <v>948</v>
      </c>
      <c r="B544" s="7" t="s">
        <v>949</v>
      </c>
      <c r="C544" s="37" t="s">
        <v>12</v>
      </c>
      <c r="D544" s="296">
        <v>9229</v>
      </c>
      <c r="E544" s="297">
        <v>90229</v>
      </c>
      <c r="F544" s="27" t="s">
        <v>142</v>
      </c>
      <c r="G544" s="27" t="s">
        <v>137</v>
      </c>
      <c r="H544" s="35">
        <v>1723634</v>
      </c>
      <c r="I544" s="35">
        <v>34</v>
      </c>
      <c r="J544" s="9" t="s">
        <v>9</v>
      </c>
      <c r="K544" s="9" t="s">
        <v>138</v>
      </c>
      <c r="L544" s="8">
        <v>15</v>
      </c>
      <c r="M544" s="8">
        <v>11590</v>
      </c>
      <c r="N544" s="9"/>
      <c r="O544" s="8">
        <v>0</v>
      </c>
      <c r="P544" s="9"/>
      <c r="Q544" s="8">
        <v>0</v>
      </c>
      <c r="R544" s="9"/>
      <c r="S544" s="8">
        <v>0</v>
      </c>
      <c r="T544" s="9"/>
      <c r="U544" s="8">
        <v>0</v>
      </c>
      <c r="V544" s="9"/>
      <c r="W544" s="33">
        <v>11590</v>
      </c>
      <c r="X544" s="9"/>
      <c r="Y544" s="30">
        <v>9.6</v>
      </c>
      <c r="Z544" s="9"/>
      <c r="AA544" s="30">
        <v>0</v>
      </c>
      <c r="AB544" s="9"/>
      <c r="AC544" s="30">
        <v>0</v>
      </c>
      <c r="AD544" s="9"/>
      <c r="AE544" s="30">
        <v>0</v>
      </c>
      <c r="AF544" s="9"/>
      <c r="AG544" s="19">
        <v>0</v>
      </c>
      <c r="AI544" s="32">
        <v>9.6</v>
      </c>
      <c r="AK544" s="7" t="str">
        <f t="shared" si="8"/>
        <v>No</v>
      </c>
    </row>
    <row r="545" spans="1:37">
      <c r="A545" s="7" t="s">
        <v>950</v>
      </c>
      <c r="B545" s="7" t="s">
        <v>565</v>
      </c>
      <c r="C545" s="37" t="s">
        <v>38</v>
      </c>
      <c r="D545" s="296">
        <v>1098</v>
      </c>
      <c r="E545" s="297">
        <v>10098</v>
      </c>
      <c r="F545" s="27" t="s">
        <v>142</v>
      </c>
      <c r="G545" s="27" t="s">
        <v>137</v>
      </c>
      <c r="H545" s="35">
        <v>59397</v>
      </c>
      <c r="I545" s="35">
        <v>34</v>
      </c>
      <c r="J545" s="9" t="s">
        <v>9</v>
      </c>
      <c r="K545" s="9" t="s">
        <v>138</v>
      </c>
      <c r="L545" s="8">
        <v>15</v>
      </c>
      <c r="M545" s="8">
        <v>2102</v>
      </c>
      <c r="N545" s="9"/>
      <c r="O545" s="8">
        <v>0</v>
      </c>
      <c r="P545" s="9"/>
      <c r="Q545" s="8">
        <v>0</v>
      </c>
      <c r="R545" s="9"/>
      <c r="S545" s="8">
        <v>0</v>
      </c>
      <c r="T545" s="9"/>
      <c r="U545" s="8">
        <v>0</v>
      </c>
      <c r="V545" s="9"/>
      <c r="W545" s="33">
        <v>2102</v>
      </c>
      <c r="X545" s="9"/>
      <c r="Y545" s="30">
        <v>4</v>
      </c>
      <c r="Z545" s="9"/>
      <c r="AA545" s="30">
        <v>0</v>
      </c>
      <c r="AB545" s="9"/>
      <c r="AC545" s="30">
        <v>0</v>
      </c>
      <c r="AD545" s="9"/>
      <c r="AE545" s="30">
        <v>0</v>
      </c>
      <c r="AF545" s="9"/>
      <c r="AG545" s="19">
        <v>0</v>
      </c>
      <c r="AI545" s="32">
        <v>4</v>
      </c>
      <c r="AK545" s="7" t="str">
        <f t="shared" si="8"/>
        <v>No</v>
      </c>
    </row>
    <row r="546" spans="1:37">
      <c r="A546" s="7" t="s">
        <v>948</v>
      </c>
      <c r="B546" s="7" t="s">
        <v>949</v>
      </c>
      <c r="C546" s="37" t="s">
        <v>12</v>
      </c>
      <c r="D546" s="296">
        <v>9229</v>
      </c>
      <c r="E546" s="297">
        <v>90229</v>
      </c>
      <c r="F546" s="27" t="s">
        <v>142</v>
      </c>
      <c r="G546" s="27" t="s">
        <v>137</v>
      </c>
      <c r="H546" s="35">
        <v>1723634</v>
      </c>
      <c r="I546" s="35">
        <v>34</v>
      </c>
      <c r="J546" s="9" t="s">
        <v>13</v>
      </c>
      <c r="K546" s="9" t="s">
        <v>138</v>
      </c>
      <c r="L546" s="8">
        <v>12</v>
      </c>
      <c r="M546" s="8">
        <v>9272</v>
      </c>
      <c r="N546" s="9"/>
      <c r="O546" s="8">
        <v>0</v>
      </c>
      <c r="P546" s="9"/>
      <c r="Q546" s="8">
        <v>0</v>
      </c>
      <c r="R546" s="9"/>
      <c r="S546" s="8">
        <v>0</v>
      </c>
      <c r="T546" s="9"/>
      <c r="U546" s="8">
        <v>0</v>
      </c>
      <c r="V546" s="9"/>
      <c r="W546" s="33">
        <v>9272</v>
      </c>
      <c r="X546" s="9"/>
      <c r="Y546" s="30">
        <v>7.68</v>
      </c>
      <c r="Z546" s="9"/>
      <c r="AA546" s="30">
        <v>0</v>
      </c>
      <c r="AB546" s="9"/>
      <c r="AC546" s="30">
        <v>0</v>
      </c>
      <c r="AD546" s="9"/>
      <c r="AE546" s="30">
        <v>0</v>
      </c>
      <c r="AF546" s="9"/>
      <c r="AG546" s="19">
        <v>0</v>
      </c>
      <c r="AI546" s="32">
        <v>7.68</v>
      </c>
      <c r="AK546" s="7" t="str">
        <f t="shared" si="8"/>
        <v>No</v>
      </c>
    </row>
    <row r="547" spans="1:37">
      <c r="A547" s="7" t="s">
        <v>1076</v>
      </c>
      <c r="B547" s="7" t="s">
        <v>167</v>
      </c>
      <c r="C547" s="37" t="s">
        <v>61</v>
      </c>
      <c r="D547" s="296">
        <v>3011</v>
      </c>
      <c r="E547" s="297">
        <v>30011</v>
      </c>
      <c r="F547" s="27" t="s">
        <v>142</v>
      </c>
      <c r="G547" s="27" t="s">
        <v>137</v>
      </c>
      <c r="H547" s="35">
        <v>79930</v>
      </c>
      <c r="I547" s="35">
        <v>34</v>
      </c>
      <c r="J547" s="9" t="s">
        <v>9</v>
      </c>
      <c r="K547" s="9" t="s">
        <v>138</v>
      </c>
      <c r="L547" s="8">
        <v>1</v>
      </c>
      <c r="M547" s="8">
        <v>277</v>
      </c>
      <c r="N547" s="9"/>
      <c r="O547" s="8">
        <v>2</v>
      </c>
      <c r="P547" s="9"/>
      <c r="Q547" s="8">
        <v>0</v>
      </c>
      <c r="R547" s="9"/>
      <c r="S547" s="8">
        <v>0</v>
      </c>
      <c r="T547" s="9"/>
      <c r="U547" s="8">
        <v>0</v>
      </c>
      <c r="V547" s="9"/>
      <c r="W547" s="33">
        <v>279</v>
      </c>
      <c r="X547" s="9"/>
      <c r="Y547" s="30">
        <v>1</v>
      </c>
      <c r="Z547" s="9"/>
      <c r="AA547" s="30">
        <v>0.01</v>
      </c>
      <c r="AB547" s="9"/>
      <c r="AC547" s="30">
        <v>0</v>
      </c>
      <c r="AD547" s="9"/>
      <c r="AE547" s="30">
        <v>0</v>
      </c>
      <c r="AF547" s="9"/>
      <c r="AG547" s="19">
        <v>0</v>
      </c>
      <c r="AI547" s="32">
        <v>1.01</v>
      </c>
      <c r="AK547" s="7" t="str">
        <f t="shared" si="8"/>
        <v>No</v>
      </c>
    </row>
    <row r="548" spans="1:37">
      <c r="A548" s="7" t="s">
        <v>1077</v>
      </c>
      <c r="B548" s="7" t="s">
        <v>195</v>
      </c>
      <c r="C548" s="37" t="s">
        <v>26</v>
      </c>
      <c r="D548" s="296">
        <v>4097</v>
      </c>
      <c r="E548" s="297">
        <v>40097</v>
      </c>
      <c r="F548" s="27" t="s">
        <v>196</v>
      </c>
      <c r="G548" s="27" t="s">
        <v>137</v>
      </c>
      <c r="H548" s="35">
        <v>376047</v>
      </c>
      <c r="I548" s="35">
        <v>33</v>
      </c>
      <c r="J548" s="9" t="s">
        <v>6</v>
      </c>
      <c r="K548" s="9" t="s">
        <v>138</v>
      </c>
      <c r="L548" s="8">
        <v>9</v>
      </c>
      <c r="M548" s="8">
        <v>3088</v>
      </c>
      <c r="N548" s="9"/>
      <c r="O548" s="8">
        <v>208</v>
      </c>
      <c r="P548" s="9"/>
      <c r="Q548" s="8">
        <v>0</v>
      </c>
      <c r="R548" s="9"/>
      <c r="S548" s="8">
        <v>0</v>
      </c>
      <c r="T548" s="9"/>
      <c r="U548" s="8">
        <v>0</v>
      </c>
      <c r="V548" s="9"/>
      <c r="W548" s="33">
        <v>3296</v>
      </c>
      <c r="X548" s="9"/>
      <c r="Y548" s="30">
        <v>8.43</v>
      </c>
      <c r="Z548" s="9"/>
      <c r="AA548" s="30">
        <v>0.56999999999999995</v>
      </c>
      <c r="AB548" s="9"/>
      <c r="AC548" s="30">
        <v>0</v>
      </c>
      <c r="AD548" s="9"/>
      <c r="AE548" s="30">
        <v>0</v>
      </c>
      <c r="AF548" s="9"/>
      <c r="AG548" s="19">
        <v>0</v>
      </c>
      <c r="AI548" s="32">
        <v>9</v>
      </c>
      <c r="AK548" s="7" t="str">
        <f t="shared" si="8"/>
        <v>No</v>
      </c>
    </row>
    <row r="549" spans="1:37">
      <c r="A549" s="7" t="s">
        <v>582</v>
      </c>
      <c r="B549" s="7" t="s">
        <v>583</v>
      </c>
      <c r="C549" s="37" t="s">
        <v>11</v>
      </c>
      <c r="D549" s="296">
        <v>9219</v>
      </c>
      <c r="E549" s="297">
        <v>90219</v>
      </c>
      <c r="F549" s="27" t="s">
        <v>142</v>
      </c>
      <c r="G549" s="27" t="s">
        <v>137</v>
      </c>
      <c r="H549" s="35">
        <v>71957</v>
      </c>
      <c r="I549" s="35">
        <v>33</v>
      </c>
      <c r="J549" s="9" t="s">
        <v>9</v>
      </c>
      <c r="K549" s="9" t="s">
        <v>138</v>
      </c>
      <c r="L549" s="8">
        <v>7</v>
      </c>
      <c r="M549" s="8">
        <v>1455</v>
      </c>
      <c r="N549" s="9"/>
      <c r="O549" s="8">
        <v>0</v>
      </c>
      <c r="P549" s="9"/>
      <c r="Q549" s="8">
        <v>0</v>
      </c>
      <c r="R549" s="9"/>
      <c r="S549" s="8">
        <v>0</v>
      </c>
      <c r="T549" s="9"/>
      <c r="U549" s="8">
        <v>0</v>
      </c>
      <c r="V549" s="9"/>
      <c r="W549" s="33">
        <v>1455</v>
      </c>
      <c r="X549" s="9"/>
      <c r="Y549" s="30">
        <v>1</v>
      </c>
      <c r="Z549" s="9"/>
      <c r="AA549" s="30">
        <v>0</v>
      </c>
      <c r="AB549" s="9"/>
      <c r="AC549" s="30">
        <v>0</v>
      </c>
      <c r="AD549" s="9"/>
      <c r="AE549" s="30">
        <v>0</v>
      </c>
      <c r="AF549" s="9"/>
      <c r="AG549" s="19">
        <v>0</v>
      </c>
      <c r="AI549" s="32">
        <v>1</v>
      </c>
      <c r="AK549" s="7" t="str">
        <f t="shared" si="8"/>
        <v>No</v>
      </c>
    </row>
    <row r="550" spans="1:37">
      <c r="A550" s="7" t="s">
        <v>1078</v>
      </c>
      <c r="B550" s="7" t="s">
        <v>559</v>
      </c>
      <c r="C550" s="37" t="s">
        <v>77</v>
      </c>
      <c r="D550" s="296">
        <v>5161</v>
      </c>
      <c r="E550" s="297">
        <v>50161</v>
      </c>
      <c r="F550" s="27" t="s">
        <v>140</v>
      </c>
      <c r="G550" s="27" t="s">
        <v>137</v>
      </c>
      <c r="H550" s="35">
        <v>1376476</v>
      </c>
      <c r="I550" s="35">
        <v>33</v>
      </c>
      <c r="J550" s="9" t="s">
        <v>13</v>
      </c>
      <c r="K550" s="9" t="s">
        <v>138</v>
      </c>
      <c r="L550" s="8">
        <v>7</v>
      </c>
      <c r="M550" s="8">
        <v>0</v>
      </c>
      <c r="N550" s="9"/>
      <c r="O550" s="8">
        <v>0</v>
      </c>
      <c r="P550" s="9"/>
      <c r="Q550" s="8">
        <v>0</v>
      </c>
      <c r="R550" s="9"/>
      <c r="S550" s="8">
        <v>0</v>
      </c>
      <c r="T550" s="9"/>
      <c r="U550" s="8">
        <v>0</v>
      </c>
      <c r="V550" s="9"/>
      <c r="W550" s="33">
        <v>0</v>
      </c>
      <c r="X550" s="9"/>
      <c r="Y550" s="30">
        <v>0</v>
      </c>
      <c r="Z550" s="9"/>
      <c r="AA550" s="30">
        <v>0</v>
      </c>
      <c r="AB550" s="9"/>
      <c r="AC550" s="30">
        <v>0</v>
      </c>
      <c r="AD550" s="9"/>
      <c r="AE550" s="30">
        <v>0</v>
      </c>
      <c r="AF550" s="9"/>
      <c r="AG550" s="19">
        <v>0</v>
      </c>
      <c r="AI550" s="32">
        <v>0</v>
      </c>
      <c r="AK550" s="7" t="str">
        <f t="shared" si="8"/>
        <v>No</v>
      </c>
    </row>
    <row r="551" spans="1:37">
      <c r="A551" s="7" t="s">
        <v>338</v>
      </c>
      <c r="B551" s="7" t="s">
        <v>339</v>
      </c>
      <c r="C551" s="37" t="s">
        <v>70</v>
      </c>
      <c r="D551" s="296">
        <v>3076</v>
      </c>
      <c r="E551" s="297">
        <v>30076</v>
      </c>
      <c r="F551" s="27" t="s">
        <v>142</v>
      </c>
      <c r="G551" s="27" t="s">
        <v>137</v>
      </c>
      <c r="H551" s="35">
        <v>75689</v>
      </c>
      <c r="I551" s="35">
        <v>33</v>
      </c>
      <c r="J551" s="9" t="s">
        <v>9</v>
      </c>
      <c r="K551" s="9" t="s">
        <v>138</v>
      </c>
      <c r="L551" s="8">
        <v>4</v>
      </c>
      <c r="M551" s="8">
        <v>1341</v>
      </c>
      <c r="N551" s="9"/>
      <c r="O551" s="8">
        <v>0</v>
      </c>
      <c r="P551" s="9"/>
      <c r="Q551" s="8">
        <v>0</v>
      </c>
      <c r="R551" s="9"/>
      <c r="S551" s="8">
        <v>0</v>
      </c>
      <c r="T551" s="9"/>
      <c r="U551" s="8">
        <v>0</v>
      </c>
      <c r="V551" s="9"/>
      <c r="W551" s="33">
        <v>1341</v>
      </c>
      <c r="X551" s="9"/>
      <c r="Y551" s="30">
        <v>2</v>
      </c>
      <c r="Z551" s="9"/>
      <c r="AA551" s="30">
        <v>0</v>
      </c>
      <c r="AB551" s="9"/>
      <c r="AC551" s="30">
        <v>0</v>
      </c>
      <c r="AD551" s="9"/>
      <c r="AE551" s="30">
        <v>0</v>
      </c>
      <c r="AF551" s="9"/>
      <c r="AG551" s="19">
        <v>0</v>
      </c>
      <c r="AI551" s="32">
        <v>2</v>
      </c>
      <c r="AK551" s="7" t="str">
        <f t="shared" si="8"/>
        <v>No</v>
      </c>
    </row>
    <row r="552" spans="1:37">
      <c r="A552" s="7" t="s">
        <v>1077</v>
      </c>
      <c r="B552" s="7" t="s">
        <v>195</v>
      </c>
      <c r="C552" s="37" t="s">
        <v>26</v>
      </c>
      <c r="D552" s="296">
        <v>4097</v>
      </c>
      <c r="E552" s="297">
        <v>40097</v>
      </c>
      <c r="F552" s="27" t="s">
        <v>196</v>
      </c>
      <c r="G552" s="27" t="s">
        <v>137</v>
      </c>
      <c r="H552" s="35">
        <v>376047</v>
      </c>
      <c r="I552" s="35">
        <v>33</v>
      </c>
      <c r="J552" s="9" t="s">
        <v>9</v>
      </c>
      <c r="K552" s="9" t="s">
        <v>138</v>
      </c>
      <c r="L552" s="8">
        <v>24</v>
      </c>
      <c r="M552" s="8">
        <v>123</v>
      </c>
      <c r="N552" s="9"/>
      <c r="O552" s="8">
        <v>8</v>
      </c>
      <c r="P552" s="9"/>
      <c r="Q552" s="8">
        <v>0</v>
      </c>
      <c r="R552" s="9"/>
      <c r="S552" s="8">
        <v>0</v>
      </c>
      <c r="T552" s="9"/>
      <c r="U552" s="8">
        <v>0</v>
      </c>
      <c r="V552" s="9"/>
      <c r="W552" s="33">
        <v>131</v>
      </c>
      <c r="X552" s="9"/>
      <c r="Y552" s="30">
        <v>0.94</v>
      </c>
      <c r="Z552" s="9"/>
      <c r="AA552" s="30">
        <v>0.06</v>
      </c>
      <c r="AB552" s="9"/>
      <c r="AC552" s="30">
        <v>0</v>
      </c>
      <c r="AD552" s="9"/>
      <c r="AE552" s="30">
        <v>0</v>
      </c>
      <c r="AF552" s="9"/>
      <c r="AG552" s="19">
        <v>0</v>
      </c>
      <c r="AI552" s="32">
        <v>1</v>
      </c>
      <c r="AK552" s="7" t="str">
        <f t="shared" si="8"/>
        <v>No</v>
      </c>
    </row>
    <row r="553" spans="1:37">
      <c r="A553" s="7" t="s">
        <v>509</v>
      </c>
      <c r="B553" s="7" t="s">
        <v>510</v>
      </c>
      <c r="C553" s="37" t="s">
        <v>78</v>
      </c>
      <c r="D553" s="296">
        <v>3002</v>
      </c>
      <c r="E553" s="297">
        <v>30002</v>
      </c>
      <c r="F553" s="27" t="s">
        <v>142</v>
      </c>
      <c r="G553" s="27" t="s">
        <v>137</v>
      </c>
      <c r="H553" s="35">
        <v>202637</v>
      </c>
      <c r="I553" s="35">
        <v>33</v>
      </c>
      <c r="J553" s="9" t="s">
        <v>6</v>
      </c>
      <c r="K553" s="9" t="s">
        <v>138</v>
      </c>
      <c r="L553" s="8">
        <v>23</v>
      </c>
      <c r="M553" s="8">
        <v>1762</v>
      </c>
      <c r="N553" s="9"/>
      <c r="O553" s="8">
        <v>0</v>
      </c>
      <c r="P553" s="9"/>
      <c r="Q553" s="8">
        <v>0</v>
      </c>
      <c r="R553" s="9"/>
      <c r="S553" s="8">
        <v>0</v>
      </c>
      <c r="T553" s="9"/>
      <c r="U553" s="8">
        <v>0</v>
      </c>
      <c r="V553" s="9"/>
      <c r="W553" s="33">
        <v>1762</v>
      </c>
      <c r="X553" s="9"/>
      <c r="Y553" s="30">
        <v>2</v>
      </c>
      <c r="Z553" s="9"/>
      <c r="AA553" s="30">
        <v>0</v>
      </c>
      <c r="AB553" s="9"/>
      <c r="AC553" s="30">
        <v>0</v>
      </c>
      <c r="AD553" s="9"/>
      <c r="AE553" s="30">
        <v>0</v>
      </c>
      <c r="AF553" s="9"/>
      <c r="AG553" s="19">
        <v>0</v>
      </c>
      <c r="AI553" s="32">
        <v>2</v>
      </c>
      <c r="AK553" s="7" t="str">
        <f t="shared" si="8"/>
        <v>No</v>
      </c>
    </row>
    <row r="554" spans="1:37">
      <c r="A554" s="7" t="s">
        <v>338</v>
      </c>
      <c r="B554" s="7" t="s">
        <v>339</v>
      </c>
      <c r="C554" s="37" t="s">
        <v>70</v>
      </c>
      <c r="D554" s="296">
        <v>3076</v>
      </c>
      <c r="E554" s="297">
        <v>30076</v>
      </c>
      <c r="F554" s="27" t="s">
        <v>142</v>
      </c>
      <c r="G554" s="27" t="s">
        <v>137</v>
      </c>
      <c r="H554" s="35">
        <v>75689</v>
      </c>
      <c r="I554" s="35">
        <v>33</v>
      </c>
      <c r="J554" s="9" t="s">
        <v>6</v>
      </c>
      <c r="K554" s="9" t="s">
        <v>138</v>
      </c>
      <c r="L554" s="8">
        <v>20</v>
      </c>
      <c r="M554" s="8">
        <v>11399</v>
      </c>
      <c r="N554" s="9"/>
      <c r="O554" s="8">
        <v>0</v>
      </c>
      <c r="P554" s="9"/>
      <c r="Q554" s="8">
        <v>0</v>
      </c>
      <c r="R554" s="9"/>
      <c r="S554" s="8">
        <v>3502</v>
      </c>
      <c r="T554" s="9"/>
      <c r="U554" s="8">
        <v>0</v>
      </c>
      <c r="V554" s="9"/>
      <c r="W554" s="33">
        <v>14901</v>
      </c>
      <c r="X554" s="9"/>
      <c r="Y554" s="30">
        <v>17</v>
      </c>
      <c r="Z554" s="9"/>
      <c r="AA554" s="30">
        <v>0</v>
      </c>
      <c r="AB554" s="9"/>
      <c r="AC554" s="30">
        <v>0</v>
      </c>
      <c r="AD554" s="9"/>
      <c r="AE554" s="30">
        <v>3</v>
      </c>
      <c r="AF554" s="9"/>
      <c r="AG554" s="19">
        <v>0</v>
      </c>
      <c r="AI554" s="32">
        <v>20</v>
      </c>
      <c r="AK554" s="7" t="str">
        <f t="shared" si="8"/>
        <v>No</v>
      </c>
    </row>
    <row r="555" spans="1:37">
      <c r="A555" s="7" t="s">
        <v>582</v>
      </c>
      <c r="B555" s="7" t="s">
        <v>583</v>
      </c>
      <c r="C555" s="37" t="s">
        <v>11</v>
      </c>
      <c r="D555" s="296">
        <v>9219</v>
      </c>
      <c r="E555" s="297">
        <v>90219</v>
      </c>
      <c r="F555" s="27" t="s">
        <v>142</v>
      </c>
      <c r="G555" s="27" t="s">
        <v>137</v>
      </c>
      <c r="H555" s="35">
        <v>71957</v>
      </c>
      <c r="I555" s="35">
        <v>33</v>
      </c>
      <c r="J555" s="9" t="s">
        <v>6</v>
      </c>
      <c r="K555" s="9" t="s">
        <v>138</v>
      </c>
      <c r="L555" s="8">
        <v>20</v>
      </c>
      <c r="M555" s="8">
        <v>16823</v>
      </c>
      <c r="N555" s="9"/>
      <c r="O555" s="8">
        <v>0</v>
      </c>
      <c r="P555" s="9"/>
      <c r="Q555" s="8">
        <v>0</v>
      </c>
      <c r="R555" s="9"/>
      <c r="S555" s="8">
        <v>0</v>
      </c>
      <c r="T555" s="9"/>
      <c r="U555" s="8">
        <v>0</v>
      </c>
      <c r="V555" s="9"/>
      <c r="W555" s="33">
        <v>16823</v>
      </c>
      <c r="X555" s="9"/>
      <c r="Y555" s="30">
        <v>14</v>
      </c>
      <c r="Z555" s="9"/>
      <c r="AA555" s="30">
        <v>0</v>
      </c>
      <c r="AB555" s="9"/>
      <c r="AC555" s="30">
        <v>0</v>
      </c>
      <c r="AD555" s="9"/>
      <c r="AE555" s="30">
        <v>0</v>
      </c>
      <c r="AF555" s="9"/>
      <c r="AG555" s="19">
        <v>0</v>
      </c>
      <c r="AI555" s="32">
        <v>14</v>
      </c>
      <c r="AK555" s="7" t="str">
        <f t="shared" si="8"/>
        <v>No</v>
      </c>
    </row>
    <row r="556" spans="1:37">
      <c r="A556" s="7" t="s">
        <v>566</v>
      </c>
      <c r="B556" s="7" t="s">
        <v>567</v>
      </c>
      <c r="C556" s="37" t="s">
        <v>37</v>
      </c>
      <c r="D556" s="296">
        <v>3096</v>
      </c>
      <c r="E556" s="297">
        <v>30096</v>
      </c>
      <c r="F556" s="27" t="s">
        <v>142</v>
      </c>
      <c r="G556" s="27" t="s">
        <v>137</v>
      </c>
      <c r="H556" s="35">
        <v>98081</v>
      </c>
      <c r="I556" s="35">
        <v>33</v>
      </c>
      <c r="J556" s="9" t="s">
        <v>9</v>
      </c>
      <c r="K556" s="9" t="s">
        <v>138</v>
      </c>
      <c r="L556" s="8">
        <v>18</v>
      </c>
      <c r="M556" s="8">
        <v>1169</v>
      </c>
      <c r="N556" s="9"/>
      <c r="O556" s="8">
        <v>0</v>
      </c>
      <c r="P556" s="9"/>
      <c r="Q556" s="8">
        <v>0</v>
      </c>
      <c r="R556" s="9"/>
      <c r="S556" s="8">
        <v>0</v>
      </c>
      <c r="T556" s="9"/>
      <c r="U556" s="8">
        <v>0</v>
      </c>
      <c r="V556" s="9"/>
      <c r="W556" s="33">
        <v>1169</v>
      </c>
      <c r="X556" s="9"/>
      <c r="Y556" s="30">
        <v>1</v>
      </c>
      <c r="Z556" s="9"/>
      <c r="AA556" s="30">
        <v>0</v>
      </c>
      <c r="AB556" s="9"/>
      <c r="AC556" s="30">
        <v>0</v>
      </c>
      <c r="AD556" s="9"/>
      <c r="AE556" s="30">
        <v>0</v>
      </c>
      <c r="AF556" s="9"/>
      <c r="AG556" s="19">
        <v>0</v>
      </c>
      <c r="AI556" s="32">
        <v>1</v>
      </c>
      <c r="AK556" s="7" t="str">
        <f t="shared" si="8"/>
        <v>No</v>
      </c>
    </row>
    <row r="557" spans="1:37">
      <c r="A557" s="7" t="s">
        <v>566</v>
      </c>
      <c r="B557" s="7" t="s">
        <v>567</v>
      </c>
      <c r="C557" s="37" t="s">
        <v>37</v>
      </c>
      <c r="D557" s="296">
        <v>3096</v>
      </c>
      <c r="E557" s="297">
        <v>30096</v>
      </c>
      <c r="F557" s="27" t="s">
        <v>142</v>
      </c>
      <c r="G557" s="27" t="s">
        <v>137</v>
      </c>
      <c r="H557" s="35">
        <v>98081</v>
      </c>
      <c r="I557" s="35">
        <v>33</v>
      </c>
      <c r="J557" s="9" t="s">
        <v>6</v>
      </c>
      <c r="K557" s="9" t="s">
        <v>138</v>
      </c>
      <c r="L557" s="8">
        <v>15</v>
      </c>
      <c r="M557" s="8">
        <v>13676</v>
      </c>
      <c r="N557" s="9"/>
      <c r="O557" s="8">
        <v>0</v>
      </c>
      <c r="P557" s="9"/>
      <c r="Q557" s="8">
        <v>0</v>
      </c>
      <c r="R557" s="9"/>
      <c r="S557" s="8">
        <v>0</v>
      </c>
      <c r="T557" s="9"/>
      <c r="U557" s="8">
        <v>0</v>
      </c>
      <c r="V557" s="9"/>
      <c r="W557" s="33">
        <v>13676</v>
      </c>
      <c r="X557" s="9"/>
      <c r="Y557" s="30">
        <v>11</v>
      </c>
      <c r="Z557" s="9"/>
      <c r="AA557" s="30">
        <v>0</v>
      </c>
      <c r="AB557" s="9"/>
      <c r="AC557" s="30">
        <v>0</v>
      </c>
      <c r="AD557" s="9"/>
      <c r="AE557" s="30">
        <v>0</v>
      </c>
      <c r="AF557" s="9"/>
      <c r="AG557" s="19">
        <v>0</v>
      </c>
      <c r="AI557" s="32">
        <v>11</v>
      </c>
      <c r="AK557" s="7" t="str">
        <f t="shared" si="8"/>
        <v>No</v>
      </c>
    </row>
    <row r="558" spans="1:37">
      <c r="A558" s="7" t="s">
        <v>509</v>
      </c>
      <c r="B558" s="7" t="s">
        <v>510</v>
      </c>
      <c r="C558" s="37" t="s">
        <v>78</v>
      </c>
      <c r="D558" s="296">
        <v>3002</v>
      </c>
      <c r="E558" s="297">
        <v>30002</v>
      </c>
      <c r="F558" s="27" t="s">
        <v>142</v>
      </c>
      <c r="G558" s="27" t="s">
        <v>137</v>
      </c>
      <c r="H558" s="35">
        <v>202637</v>
      </c>
      <c r="I558" s="35">
        <v>33</v>
      </c>
      <c r="J558" s="9" t="s">
        <v>9</v>
      </c>
      <c r="K558" s="9" t="s">
        <v>138</v>
      </c>
      <c r="L558" s="8">
        <v>10</v>
      </c>
      <c r="M558" s="8">
        <v>0</v>
      </c>
      <c r="N558" s="9"/>
      <c r="O558" s="8">
        <v>0</v>
      </c>
      <c r="P558" s="9"/>
      <c r="Q558" s="8">
        <v>0</v>
      </c>
      <c r="R558" s="9"/>
      <c r="S558" s="8">
        <v>0</v>
      </c>
      <c r="T558" s="9"/>
      <c r="U558" s="8">
        <v>0</v>
      </c>
      <c r="V558" s="9"/>
      <c r="W558" s="33">
        <v>0</v>
      </c>
      <c r="X558" s="9"/>
      <c r="Y558" s="30">
        <v>0</v>
      </c>
      <c r="Z558" s="9"/>
      <c r="AA558" s="30">
        <v>0</v>
      </c>
      <c r="AB558" s="9"/>
      <c r="AC558" s="30">
        <v>0</v>
      </c>
      <c r="AD558" s="9"/>
      <c r="AE558" s="30">
        <v>0</v>
      </c>
      <c r="AF558" s="9"/>
      <c r="AG558" s="19">
        <v>0</v>
      </c>
      <c r="AI558" s="32">
        <v>0</v>
      </c>
      <c r="AK558" s="7" t="str">
        <f t="shared" si="8"/>
        <v>No</v>
      </c>
    </row>
    <row r="559" spans="1:37">
      <c r="A559" s="7" t="s">
        <v>56</v>
      </c>
      <c r="B559" s="7" t="s">
        <v>397</v>
      </c>
      <c r="C559" s="37" t="s">
        <v>54</v>
      </c>
      <c r="D559" s="296">
        <v>2135</v>
      </c>
      <c r="E559" s="297">
        <v>20135</v>
      </c>
      <c r="F559" s="27" t="s">
        <v>149</v>
      </c>
      <c r="G559" s="27" t="s">
        <v>137</v>
      </c>
      <c r="H559" s="35">
        <v>18351295</v>
      </c>
      <c r="I559" s="35">
        <v>32</v>
      </c>
      <c r="J559" s="9" t="s">
        <v>13</v>
      </c>
      <c r="K559" s="9" t="s">
        <v>138</v>
      </c>
      <c r="L559" s="8">
        <v>32</v>
      </c>
      <c r="M559" s="8">
        <v>0</v>
      </c>
      <c r="N559" s="9"/>
      <c r="O559" s="8">
        <v>0</v>
      </c>
      <c r="P559" s="9"/>
      <c r="Q559" s="8">
        <v>0</v>
      </c>
      <c r="R559" s="9"/>
      <c r="S559" s="8">
        <v>0</v>
      </c>
      <c r="T559" s="9"/>
      <c r="U559" s="8">
        <v>0</v>
      </c>
      <c r="V559" s="9"/>
      <c r="W559" s="33">
        <v>0</v>
      </c>
      <c r="X559" s="9"/>
      <c r="Y559" s="30">
        <v>0</v>
      </c>
      <c r="Z559" s="9"/>
      <c r="AA559" s="30">
        <v>0</v>
      </c>
      <c r="AB559" s="9"/>
      <c r="AC559" s="30">
        <v>0</v>
      </c>
      <c r="AD559" s="9"/>
      <c r="AE559" s="30">
        <v>0</v>
      </c>
      <c r="AF559" s="9"/>
      <c r="AG559" s="19">
        <v>0</v>
      </c>
      <c r="AI559" s="32">
        <v>0</v>
      </c>
      <c r="AK559" s="7" t="str">
        <f t="shared" si="8"/>
        <v>No</v>
      </c>
    </row>
    <row r="560" spans="1:37">
      <c r="A560" s="7" t="s">
        <v>1079</v>
      </c>
      <c r="B560" s="7" t="s">
        <v>237</v>
      </c>
      <c r="C560" s="37" t="s">
        <v>8</v>
      </c>
      <c r="D560" s="296">
        <v>4071</v>
      </c>
      <c r="E560" s="297">
        <v>40071</v>
      </c>
      <c r="F560" s="27" t="s">
        <v>140</v>
      </c>
      <c r="G560" s="27" t="s">
        <v>137</v>
      </c>
      <c r="H560" s="35">
        <v>286692</v>
      </c>
      <c r="I560" s="35">
        <v>32</v>
      </c>
      <c r="J560" s="9" t="s">
        <v>9</v>
      </c>
      <c r="K560" s="9" t="s">
        <v>138</v>
      </c>
      <c r="L560" s="8">
        <v>19</v>
      </c>
      <c r="M560" s="8">
        <v>14016</v>
      </c>
      <c r="N560" s="9"/>
      <c r="O560" s="8">
        <v>0</v>
      </c>
      <c r="P560" s="9"/>
      <c r="Q560" s="8">
        <v>0</v>
      </c>
      <c r="R560" s="9"/>
      <c r="S560" s="8">
        <v>207</v>
      </c>
      <c r="T560" s="9"/>
      <c r="U560" s="8">
        <v>0</v>
      </c>
      <c r="V560" s="9"/>
      <c r="W560" s="33">
        <v>14223</v>
      </c>
      <c r="X560" s="9"/>
      <c r="Y560" s="30">
        <v>17.8</v>
      </c>
      <c r="Z560" s="9"/>
      <c r="AA560" s="30">
        <v>0</v>
      </c>
      <c r="AB560" s="9"/>
      <c r="AC560" s="30">
        <v>0</v>
      </c>
      <c r="AD560" s="9"/>
      <c r="AE560" s="30">
        <v>0.15</v>
      </c>
      <c r="AF560" s="9"/>
      <c r="AG560" s="19">
        <v>0</v>
      </c>
      <c r="AI560" s="32">
        <v>17.95</v>
      </c>
      <c r="AK560" s="7" t="str">
        <f t="shared" si="8"/>
        <v>No</v>
      </c>
    </row>
    <row r="561" spans="1:37">
      <c r="A561" s="7" t="s">
        <v>1080</v>
      </c>
      <c r="B561" s="7" t="s">
        <v>538</v>
      </c>
      <c r="C561" s="37" t="s">
        <v>68</v>
      </c>
      <c r="D561" s="296">
        <v>6012</v>
      </c>
      <c r="E561" s="297">
        <v>60012</v>
      </c>
      <c r="F561" s="27" t="s">
        <v>140</v>
      </c>
      <c r="G561" s="27" t="s">
        <v>137</v>
      </c>
      <c r="H561" s="35">
        <v>172378</v>
      </c>
      <c r="I561" s="35">
        <v>32</v>
      </c>
      <c r="J561" s="9" t="s">
        <v>6</v>
      </c>
      <c r="K561" s="9" t="s">
        <v>138</v>
      </c>
      <c r="L561" s="8">
        <v>18</v>
      </c>
      <c r="M561" s="8">
        <v>35062</v>
      </c>
      <c r="N561" s="9"/>
      <c r="O561" s="8">
        <v>2112</v>
      </c>
      <c r="P561" s="9"/>
      <c r="Q561" s="8">
        <v>2151</v>
      </c>
      <c r="R561" s="9"/>
      <c r="S561" s="8">
        <v>0</v>
      </c>
      <c r="T561" s="9"/>
      <c r="U561" s="8">
        <v>0</v>
      </c>
      <c r="V561" s="9"/>
      <c r="W561" s="33">
        <v>39325</v>
      </c>
      <c r="X561" s="9"/>
      <c r="Y561" s="30">
        <v>28.5</v>
      </c>
      <c r="Z561" s="9"/>
      <c r="AA561" s="30">
        <v>4.8</v>
      </c>
      <c r="AB561" s="9"/>
      <c r="AC561" s="30">
        <v>1.5</v>
      </c>
      <c r="AD561" s="9"/>
      <c r="AE561" s="30">
        <v>0</v>
      </c>
      <c r="AF561" s="9"/>
      <c r="AG561" s="19">
        <v>0</v>
      </c>
      <c r="AI561" s="32">
        <v>34.799999999999997</v>
      </c>
      <c r="AK561" s="7" t="str">
        <f t="shared" si="8"/>
        <v>No</v>
      </c>
    </row>
    <row r="562" spans="1:37">
      <c r="A562" s="7" t="s">
        <v>1080</v>
      </c>
      <c r="B562" s="7" t="s">
        <v>538</v>
      </c>
      <c r="C562" s="37" t="s">
        <v>68</v>
      </c>
      <c r="D562" s="296">
        <v>6012</v>
      </c>
      <c r="E562" s="297">
        <v>60012</v>
      </c>
      <c r="F562" s="27" t="s">
        <v>140</v>
      </c>
      <c r="G562" s="27" t="s">
        <v>137</v>
      </c>
      <c r="H562" s="35">
        <v>172378</v>
      </c>
      <c r="I562" s="35">
        <v>32</v>
      </c>
      <c r="J562" s="9" t="s">
        <v>9</v>
      </c>
      <c r="K562" s="9" t="s">
        <v>138</v>
      </c>
      <c r="L562" s="8">
        <v>14</v>
      </c>
      <c r="M562" s="8">
        <v>13997</v>
      </c>
      <c r="N562" s="9"/>
      <c r="O562" s="8">
        <v>723</v>
      </c>
      <c r="P562" s="9"/>
      <c r="Q562" s="8">
        <v>603</v>
      </c>
      <c r="R562" s="9" t="s">
        <v>102</v>
      </c>
      <c r="S562" s="8">
        <v>0</v>
      </c>
      <c r="T562" s="9"/>
      <c r="U562" s="8">
        <v>0</v>
      </c>
      <c r="V562" s="9"/>
      <c r="W562" s="33">
        <v>15323</v>
      </c>
      <c r="X562" s="9" t="s">
        <v>102</v>
      </c>
      <c r="Y562" s="30">
        <v>13</v>
      </c>
      <c r="Z562" s="9"/>
      <c r="AA562" s="30">
        <v>1.2</v>
      </c>
      <c r="AB562" s="9"/>
      <c r="AC562" s="30">
        <v>1.5</v>
      </c>
      <c r="AD562" s="9"/>
      <c r="AE562" s="30">
        <v>0</v>
      </c>
      <c r="AF562" s="9"/>
      <c r="AG562" s="19">
        <v>0</v>
      </c>
      <c r="AI562" s="32">
        <v>15.7</v>
      </c>
      <c r="AK562" s="7" t="str">
        <f t="shared" si="8"/>
        <v>Yes</v>
      </c>
    </row>
    <row r="563" spans="1:37">
      <c r="A563" s="7" t="s">
        <v>1079</v>
      </c>
      <c r="B563" s="7" t="s">
        <v>237</v>
      </c>
      <c r="C563" s="37" t="s">
        <v>8</v>
      </c>
      <c r="D563" s="296">
        <v>4071</v>
      </c>
      <c r="E563" s="297">
        <v>40071</v>
      </c>
      <c r="F563" s="27" t="s">
        <v>140</v>
      </c>
      <c r="G563" s="27" t="s">
        <v>137</v>
      </c>
      <c r="H563" s="35">
        <v>286692</v>
      </c>
      <c r="I563" s="35">
        <v>32</v>
      </c>
      <c r="J563" s="9" t="s">
        <v>6</v>
      </c>
      <c r="K563" s="9" t="s">
        <v>138</v>
      </c>
      <c r="L563" s="8">
        <v>13</v>
      </c>
      <c r="M563" s="8">
        <v>18981</v>
      </c>
      <c r="N563" s="9"/>
      <c r="O563" s="8">
        <v>243</v>
      </c>
      <c r="P563" s="9"/>
      <c r="Q563" s="8">
        <v>433</v>
      </c>
      <c r="R563" s="9"/>
      <c r="S563" s="8">
        <v>69</v>
      </c>
      <c r="T563" s="9"/>
      <c r="U563" s="8">
        <v>0</v>
      </c>
      <c r="V563" s="9"/>
      <c r="W563" s="33">
        <v>19726</v>
      </c>
      <c r="X563" s="9"/>
      <c r="Y563" s="30">
        <v>18.100000000000001</v>
      </c>
      <c r="Z563" s="9"/>
      <c r="AA563" s="30">
        <v>0.31</v>
      </c>
      <c r="AB563" s="9"/>
      <c r="AC563" s="30">
        <v>0.48</v>
      </c>
      <c r="AD563" s="9"/>
      <c r="AE563" s="30">
        <v>0.15</v>
      </c>
      <c r="AF563" s="9"/>
      <c r="AG563" s="19">
        <v>0</v>
      </c>
      <c r="AI563" s="32">
        <v>19.04</v>
      </c>
      <c r="AK563" s="7" t="str">
        <f t="shared" si="8"/>
        <v>No</v>
      </c>
    </row>
    <row r="564" spans="1:37">
      <c r="A564" s="7" t="s">
        <v>1081</v>
      </c>
      <c r="B564" s="7" t="s">
        <v>159</v>
      </c>
      <c r="C564" s="37" t="s">
        <v>61</v>
      </c>
      <c r="D564" s="296">
        <v>3087</v>
      </c>
      <c r="E564" s="297">
        <v>30087</v>
      </c>
      <c r="F564" s="27" t="s">
        <v>140</v>
      </c>
      <c r="G564" s="27" t="s">
        <v>137</v>
      </c>
      <c r="H564" s="35">
        <v>51370</v>
      </c>
      <c r="I564" s="35">
        <v>31</v>
      </c>
      <c r="J564" s="9" t="s">
        <v>6</v>
      </c>
      <c r="K564" s="9" t="s">
        <v>138</v>
      </c>
      <c r="L564" s="8">
        <v>7</v>
      </c>
      <c r="M564" s="8">
        <v>4000</v>
      </c>
      <c r="N564" s="9"/>
      <c r="O564" s="8">
        <v>0</v>
      </c>
      <c r="P564" s="9"/>
      <c r="Q564" s="8">
        <v>0</v>
      </c>
      <c r="R564" s="9"/>
      <c r="S564" s="8">
        <v>0</v>
      </c>
      <c r="T564" s="9"/>
      <c r="U564" s="8">
        <v>0</v>
      </c>
      <c r="V564" s="9"/>
      <c r="W564" s="33">
        <v>4000</v>
      </c>
      <c r="X564" s="9"/>
      <c r="Y564" s="30">
        <v>4</v>
      </c>
      <c r="Z564" s="9"/>
      <c r="AA564" s="30">
        <v>0</v>
      </c>
      <c r="AB564" s="9"/>
      <c r="AC564" s="30">
        <v>0</v>
      </c>
      <c r="AD564" s="9"/>
      <c r="AE564" s="30">
        <v>0</v>
      </c>
      <c r="AF564" s="9"/>
      <c r="AG564" s="19">
        <v>0</v>
      </c>
      <c r="AI564" s="32">
        <v>4</v>
      </c>
      <c r="AK564" s="7" t="str">
        <f t="shared" si="8"/>
        <v>No</v>
      </c>
    </row>
    <row r="565" spans="1:37">
      <c r="A565" s="7" t="s">
        <v>932</v>
      </c>
      <c r="B565" s="7" t="s">
        <v>933</v>
      </c>
      <c r="C565" s="37" t="s">
        <v>36</v>
      </c>
      <c r="D565" s="296"/>
      <c r="E565" s="297">
        <v>10183</v>
      </c>
      <c r="F565" s="27" t="s">
        <v>142</v>
      </c>
      <c r="G565" s="27" t="s">
        <v>137</v>
      </c>
      <c r="H565" s="35">
        <v>246695</v>
      </c>
      <c r="I565" s="35">
        <v>31</v>
      </c>
      <c r="J565" s="9" t="s">
        <v>6</v>
      </c>
      <c r="K565" s="9" t="s">
        <v>138</v>
      </c>
      <c r="L565" s="8">
        <v>21</v>
      </c>
      <c r="M565" s="8">
        <v>24593</v>
      </c>
      <c r="N565" s="9"/>
      <c r="O565" s="8">
        <v>0</v>
      </c>
      <c r="P565" s="9"/>
      <c r="Q565" s="8">
        <v>0</v>
      </c>
      <c r="R565" s="9"/>
      <c r="S565" s="8">
        <v>0</v>
      </c>
      <c r="T565" s="9"/>
      <c r="U565" s="8">
        <v>0</v>
      </c>
      <c r="V565" s="9"/>
      <c r="W565" s="33">
        <v>24593</v>
      </c>
      <c r="X565" s="9"/>
      <c r="Y565" s="30">
        <v>37</v>
      </c>
      <c r="Z565" s="9"/>
      <c r="AA565" s="30">
        <v>0</v>
      </c>
      <c r="AB565" s="9"/>
      <c r="AC565" s="30">
        <v>0</v>
      </c>
      <c r="AD565" s="9"/>
      <c r="AE565" s="30">
        <v>0</v>
      </c>
      <c r="AF565" s="9"/>
      <c r="AG565" s="19">
        <v>0</v>
      </c>
      <c r="AI565" s="32">
        <v>37</v>
      </c>
      <c r="AK565" s="7" t="str">
        <f t="shared" si="8"/>
        <v>No</v>
      </c>
    </row>
    <row r="566" spans="1:37">
      <c r="A566" s="7" t="s">
        <v>1082</v>
      </c>
      <c r="B566" s="7" t="s">
        <v>180</v>
      </c>
      <c r="C566" s="37" t="s">
        <v>43</v>
      </c>
      <c r="D566" s="296">
        <v>8004</v>
      </c>
      <c r="E566" s="297">
        <v>80004</v>
      </c>
      <c r="F566" s="27" t="s">
        <v>140</v>
      </c>
      <c r="G566" s="27" t="s">
        <v>137</v>
      </c>
      <c r="H566" s="35">
        <v>114773</v>
      </c>
      <c r="I566" s="35">
        <v>31</v>
      </c>
      <c r="J566" s="9" t="s">
        <v>6</v>
      </c>
      <c r="K566" s="9" t="s">
        <v>138</v>
      </c>
      <c r="L566" s="8">
        <v>19</v>
      </c>
      <c r="M566" s="8">
        <v>0</v>
      </c>
      <c r="N566" s="9"/>
      <c r="O566" s="8">
        <v>0</v>
      </c>
      <c r="P566" s="9"/>
      <c r="Q566" s="8">
        <v>0</v>
      </c>
      <c r="R566" s="9"/>
      <c r="S566" s="8">
        <v>0</v>
      </c>
      <c r="T566" s="9"/>
      <c r="U566" s="8">
        <v>0</v>
      </c>
      <c r="V566" s="9"/>
      <c r="W566" s="33">
        <v>0</v>
      </c>
      <c r="X566" s="9"/>
      <c r="Y566" s="30">
        <v>0</v>
      </c>
      <c r="Z566" s="9"/>
      <c r="AA566" s="30">
        <v>0</v>
      </c>
      <c r="AB566" s="9"/>
      <c r="AC566" s="30">
        <v>0</v>
      </c>
      <c r="AD566" s="9"/>
      <c r="AE566" s="30">
        <v>0</v>
      </c>
      <c r="AF566" s="9"/>
      <c r="AG566" s="19">
        <v>0</v>
      </c>
      <c r="AI566" s="32">
        <v>0</v>
      </c>
      <c r="AK566" s="7" t="str">
        <f t="shared" si="8"/>
        <v>No</v>
      </c>
    </row>
    <row r="567" spans="1:37">
      <c r="A567" s="7" t="s">
        <v>1081</v>
      </c>
      <c r="B567" s="7" t="s">
        <v>159</v>
      </c>
      <c r="C567" s="37" t="s">
        <v>61</v>
      </c>
      <c r="D567" s="296">
        <v>3087</v>
      </c>
      <c r="E567" s="297">
        <v>30087</v>
      </c>
      <c r="F567" s="27" t="s">
        <v>140</v>
      </c>
      <c r="G567" s="27" t="s">
        <v>137</v>
      </c>
      <c r="H567" s="35">
        <v>51370</v>
      </c>
      <c r="I567" s="35">
        <v>31</v>
      </c>
      <c r="J567" s="9" t="s">
        <v>9</v>
      </c>
      <c r="K567" s="9" t="s">
        <v>138</v>
      </c>
      <c r="L567" s="8">
        <v>19</v>
      </c>
      <c r="M567" s="8">
        <v>4000</v>
      </c>
      <c r="N567" s="9"/>
      <c r="O567" s="8">
        <v>0</v>
      </c>
      <c r="P567" s="9"/>
      <c r="Q567" s="8">
        <v>0</v>
      </c>
      <c r="R567" s="9"/>
      <c r="S567" s="8">
        <v>0</v>
      </c>
      <c r="T567" s="9"/>
      <c r="U567" s="8">
        <v>0</v>
      </c>
      <c r="V567" s="9"/>
      <c r="W567" s="33">
        <v>4000</v>
      </c>
      <c r="X567" s="9"/>
      <c r="Y567" s="30">
        <v>4</v>
      </c>
      <c r="Z567" s="9"/>
      <c r="AA567" s="30">
        <v>0</v>
      </c>
      <c r="AB567" s="9"/>
      <c r="AC567" s="30">
        <v>0</v>
      </c>
      <c r="AD567" s="9"/>
      <c r="AE567" s="30">
        <v>0</v>
      </c>
      <c r="AF567" s="9"/>
      <c r="AG567" s="19">
        <v>0</v>
      </c>
      <c r="AI567" s="32">
        <v>4</v>
      </c>
      <c r="AK567" s="7" t="str">
        <f t="shared" si="8"/>
        <v>No</v>
      </c>
    </row>
    <row r="568" spans="1:37">
      <c r="A568" s="7" t="s">
        <v>1082</v>
      </c>
      <c r="B568" s="7" t="s">
        <v>180</v>
      </c>
      <c r="C568" s="37" t="s">
        <v>43</v>
      </c>
      <c r="D568" s="296">
        <v>8004</v>
      </c>
      <c r="E568" s="297">
        <v>80004</v>
      </c>
      <c r="F568" s="27" t="s">
        <v>140</v>
      </c>
      <c r="G568" s="27" t="s">
        <v>137</v>
      </c>
      <c r="H568" s="35">
        <v>114773</v>
      </c>
      <c r="I568" s="35">
        <v>31</v>
      </c>
      <c r="J568" s="9" t="s">
        <v>9</v>
      </c>
      <c r="K568" s="9" t="s">
        <v>138</v>
      </c>
      <c r="L568" s="8">
        <v>12</v>
      </c>
      <c r="M568" s="8">
        <v>0</v>
      </c>
      <c r="N568" s="9"/>
      <c r="O568" s="8">
        <v>0</v>
      </c>
      <c r="P568" s="9"/>
      <c r="Q568" s="8">
        <v>0</v>
      </c>
      <c r="R568" s="9"/>
      <c r="S568" s="8">
        <v>0</v>
      </c>
      <c r="T568" s="9"/>
      <c r="U568" s="8">
        <v>0</v>
      </c>
      <c r="V568" s="9"/>
      <c r="W568" s="33">
        <v>0</v>
      </c>
      <c r="X568" s="9"/>
      <c r="Y568" s="30">
        <v>0</v>
      </c>
      <c r="Z568" s="9"/>
      <c r="AA568" s="30">
        <v>0</v>
      </c>
      <c r="AB568" s="9"/>
      <c r="AC568" s="30">
        <v>0</v>
      </c>
      <c r="AD568" s="9"/>
      <c r="AE568" s="30">
        <v>0</v>
      </c>
      <c r="AF568" s="9"/>
      <c r="AG568" s="19">
        <v>0</v>
      </c>
      <c r="AI568" s="32">
        <v>0</v>
      </c>
      <c r="AK568" s="7" t="str">
        <f t="shared" si="8"/>
        <v>No</v>
      </c>
    </row>
    <row r="569" spans="1:37">
      <c r="A569" s="7" t="s">
        <v>932</v>
      </c>
      <c r="B569" s="7" t="s">
        <v>933</v>
      </c>
      <c r="C569" s="37" t="s">
        <v>36</v>
      </c>
      <c r="D569" s="296"/>
      <c r="E569" s="297">
        <v>10183</v>
      </c>
      <c r="F569" s="27" t="s">
        <v>142</v>
      </c>
      <c r="G569" s="27" t="s">
        <v>137</v>
      </c>
      <c r="H569" s="35">
        <v>246695</v>
      </c>
      <c r="I569" s="35">
        <v>31</v>
      </c>
      <c r="J569" s="9" t="s">
        <v>14</v>
      </c>
      <c r="K569" s="9" t="s">
        <v>138</v>
      </c>
      <c r="L569" s="8">
        <v>10</v>
      </c>
      <c r="M569" s="8">
        <v>106024</v>
      </c>
      <c r="N569" s="9"/>
      <c r="O569" s="8">
        <v>1165</v>
      </c>
      <c r="P569" s="9"/>
      <c r="Q569" s="8">
        <v>8752</v>
      </c>
      <c r="R569" s="9"/>
      <c r="S569" s="8">
        <v>11747</v>
      </c>
      <c r="T569" s="9"/>
      <c r="U569" s="8">
        <v>0</v>
      </c>
      <c r="V569" s="9"/>
      <c r="W569" s="33">
        <v>127688</v>
      </c>
      <c r="X569" s="9"/>
      <c r="Y569" s="30">
        <v>172</v>
      </c>
      <c r="Z569" s="9"/>
      <c r="AA569" s="30">
        <v>1</v>
      </c>
      <c r="AB569" s="9"/>
      <c r="AC569" s="30">
        <v>6</v>
      </c>
      <c r="AD569" s="9"/>
      <c r="AE569" s="30">
        <v>12</v>
      </c>
      <c r="AF569" s="9"/>
      <c r="AG569" s="19">
        <v>0</v>
      </c>
      <c r="AI569" s="32">
        <v>191</v>
      </c>
      <c r="AK569" s="7" t="str">
        <f t="shared" si="8"/>
        <v>No</v>
      </c>
    </row>
    <row r="570" spans="1:37">
      <c r="A570" s="7" t="s">
        <v>1083</v>
      </c>
      <c r="B570" s="7" t="s">
        <v>423</v>
      </c>
      <c r="C570" s="37" t="s">
        <v>77</v>
      </c>
      <c r="D570" s="296">
        <v>5009</v>
      </c>
      <c r="E570" s="297">
        <v>50009</v>
      </c>
      <c r="F570" s="27" t="s">
        <v>140</v>
      </c>
      <c r="G570" s="27" t="s">
        <v>137</v>
      </c>
      <c r="H570" s="35">
        <v>74495</v>
      </c>
      <c r="I570" s="35">
        <v>30</v>
      </c>
      <c r="J570" s="9" t="s">
        <v>6</v>
      </c>
      <c r="K570" s="9" t="s">
        <v>138</v>
      </c>
      <c r="L570" s="8">
        <v>9</v>
      </c>
      <c r="M570" s="8">
        <v>0</v>
      </c>
      <c r="N570" s="9"/>
      <c r="O570" s="8">
        <v>0</v>
      </c>
      <c r="P570" s="9"/>
      <c r="Q570" s="8">
        <v>0</v>
      </c>
      <c r="R570" s="9"/>
      <c r="S570" s="8">
        <v>0</v>
      </c>
      <c r="T570" s="9"/>
      <c r="U570" s="8">
        <v>0</v>
      </c>
      <c r="V570" s="9"/>
      <c r="W570" s="33">
        <v>0</v>
      </c>
      <c r="X570" s="9"/>
      <c r="Y570" s="30">
        <v>0</v>
      </c>
      <c r="Z570" s="9"/>
      <c r="AA570" s="30">
        <v>0</v>
      </c>
      <c r="AB570" s="9"/>
      <c r="AC570" s="30">
        <v>0</v>
      </c>
      <c r="AD570" s="9"/>
      <c r="AE570" s="30">
        <v>0</v>
      </c>
      <c r="AF570" s="9"/>
      <c r="AG570" s="19">
        <v>0</v>
      </c>
      <c r="AI570" s="32">
        <v>0</v>
      </c>
      <c r="AK570" s="7" t="str">
        <f t="shared" si="8"/>
        <v>No</v>
      </c>
    </row>
    <row r="571" spans="1:37">
      <c r="A571" s="7" t="s">
        <v>1084</v>
      </c>
      <c r="B571" s="7" t="s">
        <v>231</v>
      </c>
      <c r="C571" s="37" t="s">
        <v>68</v>
      </c>
      <c r="D571" s="296">
        <v>6014</v>
      </c>
      <c r="E571" s="297">
        <v>60014</v>
      </c>
      <c r="F571" s="27" t="s">
        <v>140</v>
      </c>
      <c r="G571" s="27" t="s">
        <v>137</v>
      </c>
      <c r="H571" s="35">
        <v>217585</v>
      </c>
      <c r="I571" s="35">
        <v>30</v>
      </c>
      <c r="J571" s="9" t="s">
        <v>9</v>
      </c>
      <c r="K571" s="9" t="s">
        <v>138</v>
      </c>
      <c r="L571" s="8">
        <v>8</v>
      </c>
      <c r="M571" s="8">
        <v>0</v>
      </c>
      <c r="N571" s="9"/>
      <c r="O571" s="8">
        <v>235</v>
      </c>
      <c r="P571" s="9"/>
      <c r="Q571" s="8">
        <v>0</v>
      </c>
      <c r="R571" s="9"/>
      <c r="S571" s="8">
        <v>0</v>
      </c>
      <c r="T571" s="9"/>
      <c r="U571" s="8">
        <v>0</v>
      </c>
      <c r="V571" s="9"/>
      <c r="W571" s="33">
        <v>235</v>
      </c>
      <c r="X571" s="9"/>
      <c r="Y571" s="30">
        <v>0</v>
      </c>
      <c r="Z571" s="9"/>
      <c r="AA571" s="30">
        <v>0.18</v>
      </c>
      <c r="AB571" s="9"/>
      <c r="AC571" s="30">
        <v>0</v>
      </c>
      <c r="AD571" s="9"/>
      <c r="AE571" s="30">
        <v>0</v>
      </c>
      <c r="AF571" s="9"/>
      <c r="AG571" s="19">
        <v>0</v>
      </c>
      <c r="AI571" s="32">
        <v>0.18</v>
      </c>
      <c r="AK571" s="7" t="str">
        <f t="shared" si="8"/>
        <v>No</v>
      </c>
    </row>
    <row r="572" spans="1:37">
      <c r="A572" s="7" t="s">
        <v>1085</v>
      </c>
      <c r="B572" s="7" t="s">
        <v>1086</v>
      </c>
      <c r="C572" s="37" t="s">
        <v>32</v>
      </c>
      <c r="D572" s="296" t="s">
        <v>1087</v>
      </c>
      <c r="E572" s="297">
        <v>50342</v>
      </c>
      <c r="F572" s="27" t="s">
        <v>158</v>
      </c>
      <c r="G572" s="27" t="s">
        <v>137</v>
      </c>
      <c r="H572" s="35">
        <v>1487483</v>
      </c>
      <c r="I572" s="35">
        <v>30</v>
      </c>
      <c r="J572" s="9" t="s">
        <v>9</v>
      </c>
      <c r="K572" s="9" t="s">
        <v>138</v>
      </c>
      <c r="L572" s="8">
        <v>30</v>
      </c>
      <c r="M572" s="8">
        <v>47580</v>
      </c>
      <c r="N572" s="9"/>
      <c r="O572" s="8">
        <v>0</v>
      </c>
      <c r="P572" s="9"/>
      <c r="Q572" s="8">
        <v>166</v>
      </c>
      <c r="R572" s="9"/>
      <c r="S572" s="8">
        <v>1567</v>
      </c>
      <c r="T572" s="9"/>
      <c r="U572" s="8">
        <v>0</v>
      </c>
      <c r="V572" s="9"/>
      <c r="W572" s="33">
        <v>49313</v>
      </c>
      <c r="X572" s="9"/>
      <c r="Y572" s="30">
        <v>61</v>
      </c>
      <c r="Z572" s="9"/>
      <c r="AA572" s="30">
        <v>0</v>
      </c>
      <c r="AB572" s="9"/>
      <c r="AC572" s="30">
        <v>1</v>
      </c>
      <c r="AD572" s="9"/>
      <c r="AE572" s="30">
        <v>8</v>
      </c>
      <c r="AF572" s="9"/>
      <c r="AG572" s="19">
        <v>0</v>
      </c>
      <c r="AI572" s="32">
        <v>70</v>
      </c>
      <c r="AK572" s="7" t="str">
        <f t="shared" si="8"/>
        <v>No</v>
      </c>
    </row>
    <row r="573" spans="1:37">
      <c r="A573" s="7" t="s">
        <v>1088</v>
      </c>
      <c r="B573" s="7" t="s">
        <v>477</v>
      </c>
      <c r="C573" s="37" t="s">
        <v>29</v>
      </c>
      <c r="D573" s="296">
        <v>7012</v>
      </c>
      <c r="E573" s="297">
        <v>70012</v>
      </c>
      <c r="F573" s="27" t="s">
        <v>140</v>
      </c>
      <c r="G573" s="27" t="s">
        <v>137</v>
      </c>
      <c r="H573" s="35">
        <v>106494</v>
      </c>
      <c r="I573" s="35">
        <v>30</v>
      </c>
      <c r="J573" s="9" t="s">
        <v>6</v>
      </c>
      <c r="K573" s="9" t="s">
        <v>138</v>
      </c>
      <c r="L573" s="8">
        <v>20</v>
      </c>
      <c r="M573" s="8">
        <v>28661</v>
      </c>
      <c r="N573" s="9"/>
      <c r="O573" s="8">
        <v>0</v>
      </c>
      <c r="P573" s="9"/>
      <c r="Q573" s="8">
        <v>0</v>
      </c>
      <c r="R573" s="9"/>
      <c r="S573" s="8">
        <v>1187</v>
      </c>
      <c r="T573" s="9"/>
      <c r="U573" s="8">
        <v>0</v>
      </c>
      <c r="V573" s="9"/>
      <c r="W573" s="33">
        <v>29848</v>
      </c>
      <c r="X573" s="9"/>
      <c r="Y573" s="30">
        <v>21</v>
      </c>
      <c r="Z573" s="9"/>
      <c r="AA573" s="30">
        <v>0</v>
      </c>
      <c r="AB573" s="9"/>
      <c r="AC573" s="30">
        <v>0</v>
      </c>
      <c r="AD573" s="9"/>
      <c r="AE573" s="30">
        <v>1</v>
      </c>
      <c r="AF573" s="9"/>
      <c r="AG573" s="19">
        <v>0</v>
      </c>
      <c r="AI573" s="32">
        <v>22</v>
      </c>
      <c r="AK573" s="7" t="str">
        <f t="shared" si="8"/>
        <v>No</v>
      </c>
    </row>
    <row r="574" spans="1:37">
      <c r="A574" s="7" t="s">
        <v>395</v>
      </c>
      <c r="B574" s="7" t="s">
        <v>396</v>
      </c>
      <c r="C574" s="37" t="s">
        <v>43</v>
      </c>
      <c r="D574" s="296">
        <v>8009</v>
      </c>
      <c r="E574" s="297">
        <v>80009</v>
      </c>
      <c r="F574" s="27" t="s">
        <v>142</v>
      </c>
      <c r="G574" s="27" t="s">
        <v>137</v>
      </c>
      <c r="H574" s="35">
        <v>82157</v>
      </c>
      <c r="I574" s="35">
        <v>30</v>
      </c>
      <c r="J574" s="9" t="s">
        <v>6</v>
      </c>
      <c r="K574" s="9" t="s">
        <v>138</v>
      </c>
      <c r="L574" s="8">
        <v>20</v>
      </c>
      <c r="M574" s="8">
        <v>11923</v>
      </c>
      <c r="N574" s="9"/>
      <c r="O574" s="8">
        <v>118</v>
      </c>
      <c r="P574" s="9"/>
      <c r="Q574" s="8">
        <v>5</v>
      </c>
      <c r="R574" s="9"/>
      <c r="S574" s="8">
        <v>0</v>
      </c>
      <c r="T574" s="9"/>
      <c r="U574" s="8">
        <v>0</v>
      </c>
      <c r="V574" s="9"/>
      <c r="W574" s="33">
        <v>12046</v>
      </c>
      <c r="X574" s="9"/>
      <c r="Y574" s="30">
        <v>7.89</v>
      </c>
      <c r="Z574" s="9"/>
      <c r="AA574" s="30">
        <v>0.12</v>
      </c>
      <c r="AB574" s="9"/>
      <c r="AC574" s="30">
        <v>0.01</v>
      </c>
      <c r="AD574" s="9"/>
      <c r="AE574" s="30">
        <v>0</v>
      </c>
      <c r="AF574" s="9"/>
      <c r="AG574" s="19">
        <v>0</v>
      </c>
      <c r="AI574" s="32">
        <v>8.02</v>
      </c>
      <c r="AK574" s="7" t="str">
        <f t="shared" si="8"/>
        <v>No</v>
      </c>
    </row>
    <row r="575" spans="1:37">
      <c r="A575" s="7" t="s">
        <v>1084</v>
      </c>
      <c r="B575" s="7" t="s">
        <v>231</v>
      </c>
      <c r="C575" s="37" t="s">
        <v>68</v>
      </c>
      <c r="D575" s="296">
        <v>6014</v>
      </c>
      <c r="E575" s="297">
        <v>60014</v>
      </c>
      <c r="F575" s="27" t="s">
        <v>140</v>
      </c>
      <c r="G575" s="27" t="s">
        <v>137</v>
      </c>
      <c r="H575" s="35">
        <v>217585</v>
      </c>
      <c r="I575" s="35">
        <v>30</v>
      </c>
      <c r="J575" s="9" t="s">
        <v>6</v>
      </c>
      <c r="K575" s="9" t="s">
        <v>138</v>
      </c>
      <c r="L575" s="8">
        <v>16</v>
      </c>
      <c r="M575" s="8">
        <v>1481</v>
      </c>
      <c r="N575" s="9"/>
      <c r="O575" s="8">
        <v>1046</v>
      </c>
      <c r="P575" s="9"/>
      <c r="Q575" s="8">
        <v>0</v>
      </c>
      <c r="R575" s="9"/>
      <c r="S575" s="8">
        <v>0</v>
      </c>
      <c r="T575" s="9"/>
      <c r="U575" s="8">
        <v>0</v>
      </c>
      <c r="V575" s="9"/>
      <c r="W575" s="33">
        <v>2527</v>
      </c>
      <c r="X575" s="9"/>
      <c r="Y575" s="30">
        <v>1</v>
      </c>
      <c r="Z575" s="9"/>
      <c r="AA575" s="30">
        <v>0.82</v>
      </c>
      <c r="AB575" s="9"/>
      <c r="AC575" s="30">
        <v>0</v>
      </c>
      <c r="AD575" s="9"/>
      <c r="AE575" s="30">
        <v>0</v>
      </c>
      <c r="AF575" s="9"/>
      <c r="AG575" s="19">
        <v>0</v>
      </c>
      <c r="AI575" s="32">
        <v>1.82</v>
      </c>
      <c r="AK575" s="7" t="str">
        <f t="shared" si="8"/>
        <v>No</v>
      </c>
    </row>
    <row r="576" spans="1:37">
      <c r="A576" s="7" t="s">
        <v>1089</v>
      </c>
      <c r="B576" s="7" t="s">
        <v>349</v>
      </c>
      <c r="C576" s="37" t="s">
        <v>77</v>
      </c>
      <c r="D576" s="296">
        <v>5004</v>
      </c>
      <c r="E576" s="297">
        <v>50004</v>
      </c>
      <c r="F576" s="27" t="s">
        <v>140</v>
      </c>
      <c r="G576" s="27" t="s">
        <v>137</v>
      </c>
      <c r="H576" s="35">
        <v>100868</v>
      </c>
      <c r="I576" s="35">
        <v>30</v>
      </c>
      <c r="J576" s="9" t="s">
        <v>6</v>
      </c>
      <c r="K576" s="9" t="s">
        <v>138</v>
      </c>
      <c r="L576" s="8">
        <v>16</v>
      </c>
      <c r="M576" s="8">
        <v>4712</v>
      </c>
      <c r="N576" s="9"/>
      <c r="O576" s="8">
        <v>0</v>
      </c>
      <c r="P576" s="9"/>
      <c r="Q576" s="8">
        <v>0</v>
      </c>
      <c r="R576" s="9"/>
      <c r="S576" s="8">
        <v>0</v>
      </c>
      <c r="T576" s="9"/>
      <c r="U576" s="8">
        <v>0</v>
      </c>
      <c r="V576" s="9"/>
      <c r="W576" s="33">
        <v>4712</v>
      </c>
      <c r="X576" s="9"/>
      <c r="Y576" s="30">
        <v>7</v>
      </c>
      <c r="Z576" s="9"/>
      <c r="AA576" s="30">
        <v>0</v>
      </c>
      <c r="AB576" s="9"/>
      <c r="AC576" s="30">
        <v>0</v>
      </c>
      <c r="AD576" s="9"/>
      <c r="AE576" s="30">
        <v>0</v>
      </c>
      <c r="AF576" s="9"/>
      <c r="AG576" s="19">
        <v>0</v>
      </c>
      <c r="AI576" s="32">
        <v>7</v>
      </c>
      <c r="AK576" s="7" t="str">
        <f t="shared" si="8"/>
        <v>No</v>
      </c>
    </row>
    <row r="577" spans="1:37">
      <c r="A577" s="7" t="s">
        <v>395</v>
      </c>
      <c r="B577" s="7" t="s">
        <v>396</v>
      </c>
      <c r="C577" s="37" t="s">
        <v>43</v>
      </c>
      <c r="D577" s="296">
        <v>8009</v>
      </c>
      <c r="E577" s="297">
        <v>80009</v>
      </c>
      <c r="F577" s="27" t="s">
        <v>142</v>
      </c>
      <c r="G577" s="27" t="s">
        <v>137</v>
      </c>
      <c r="H577" s="35">
        <v>82157</v>
      </c>
      <c r="I577" s="35">
        <v>30</v>
      </c>
      <c r="J577" s="9" t="s">
        <v>9</v>
      </c>
      <c r="K577" s="9" t="s">
        <v>138</v>
      </c>
      <c r="L577" s="8">
        <v>10</v>
      </c>
      <c r="M577" s="8">
        <v>2423</v>
      </c>
      <c r="N577" s="9"/>
      <c r="O577" s="8">
        <v>4</v>
      </c>
      <c r="P577" s="9"/>
      <c r="Q577" s="8">
        <v>0</v>
      </c>
      <c r="R577" s="9"/>
      <c r="S577" s="8">
        <v>0</v>
      </c>
      <c r="T577" s="9"/>
      <c r="U577" s="8">
        <v>0</v>
      </c>
      <c r="V577" s="9"/>
      <c r="W577" s="33">
        <v>2427</v>
      </c>
      <c r="X577" s="9"/>
      <c r="Y577" s="30">
        <v>1.6</v>
      </c>
      <c r="Z577" s="9"/>
      <c r="AA577" s="30">
        <v>0.01</v>
      </c>
      <c r="AB577" s="9"/>
      <c r="AC577" s="30">
        <v>0</v>
      </c>
      <c r="AD577" s="9"/>
      <c r="AE577" s="30">
        <v>0</v>
      </c>
      <c r="AF577" s="9"/>
      <c r="AG577" s="19">
        <v>0</v>
      </c>
      <c r="AI577" s="32">
        <v>1.61</v>
      </c>
      <c r="AK577" s="7" t="str">
        <f t="shared" si="8"/>
        <v>No</v>
      </c>
    </row>
    <row r="578" spans="1:37">
      <c r="A578" s="7" t="s">
        <v>406</v>
      </c>
      <c r="B578" s="7" t="s">
        <v>378</v>
      </c>
      <c r="C578" s="37" t="s">
        <v>54</v>
      </c>
      <c r="D578" s="296">
        <v>2082</v>
      </c>
      <c r="E578" s="297">
        <v>20082</v>
      </c>
      <c r="F578" s="27" t="s">
        <v>140</v>
      </c>
      <c r="G578" s="27" t="s">
        <v>137</v>
      </c>
      <c r="H578" s="35">
        <v>18351295</v>
      </c>
      <c r="I578" s="35">
        <v>29</v>
      </c>
      <c r="J578" s="9" t="s">
        <v>14</v>
      </c>
      <c r="K578" s="9" t="s">
        <v>138</v>
      </c>
      <c r="L578" s="8">
        <v>4</v>
      </c>
      <c r="M578" s="8">
        <v>0</v>
      </c>
      <c r="N578" s="9"/>
      <c r="O578" s="8">
        <v>0</v>
      </c>
      <c r="P578" s="9"/>
      <c r="Q578" s="8">
        <v>0</v>
      </c>
      <c r="R578" s="9"/>
      <c r="S578" s="8">
        <v>0</v>
      </c>
      <c r="T578" s="9"/>
      <c r="U578" s="8">
        <v>0</v>
      </c>
      <c r="V578" s="9"/>
      <c r="W578" s="33">
        <v>0</v>
      </c>
      <c r="X578" s="9"/>
      <c r="Y578" s="30">
        <v>0</v>
      </c>
      <c r="Z578" s="9"/>
      <c r="AA578" s="30">
        <v>0</v>
      </c>
      <c r="AB578" s="9"/>
      <c r="AC578" s="30">
        <v>0</v>
      </c>
      <c r="AD578" s="9"/>
      <c r="AE578" s="30">
        <v>0</v>
      </c>
      <c r="AF578" s="9"/>
      <c r="AG578" s="19">
        <v>0</v>
      </c>
      <c r="AI578" s="32">
        <v>0</v>
      </c>
      <c r="AK578" s="7" t="str">
        <f t="shared" ref="AK578:AK641" si="9">IF(AJ578&amp;AH578&amp;AF578&amp;AD578&amp;AB578&amp;Z578&amp;X578&amp;V578&amp;T578&amp;R578&amp;P578&amp;N578&lt;&gt;"","Yes","No")</f>
        <v>No</v>
      </c>
    </row>
    <row r="579" spans="1:37">
      <c r="A579" s="7" t="s">
        <v>239</v>
      </c>
      <c r="B579" s="7" t="s">
        <v>240</v>
      </c>
      <c r="C579" s="37" t="s">
        <v>32</v>
      </c>
      <c r="D579" s="296">
        <v>5145</v>
      </c>
      <c r="E579" s="297">
        <v>50145</v>
      </c>
      <c r="F579" s="27" t="s">
        <v>140</v>
      </c>
      <c r="G579" s="27" t="s">
        <v>137</v>
      </c>
      <c r="H579" s="35">
        <v>62182</v>
      </c>
      <c r="I579" s="35">
        <v>29</v>
      </c>
      <c r="J579" s="9" t="s">
        <v>6</v>
      </c>
      <c r="K579" s="9" t="s">
        <v>138</v>
      </c>
      <c r="L579" s="8">
        <v>4</v>
      </c>
      <c r="M579" s="8">
        <v>20036</v>
      </c>
      <c r="N579" s="9"/>
      <c r="O579" s="8">
        <v>0</v>
      </c>
      <c r="P579" s="9"/>
      <c r="Q579" s="8">
        <v>0</v>
      </c>
      <c r="R579" s="9"/>
      <c r="S579" s="8">
        <v>0</v>
      </c>
      <c r="T579" s="9"/>
      <c r="U579" s="8">
        <v>0</v>
      </c>
      <c r="V579" s="9"/>
      <c r="W579" s="33">
        <v>20036</v>
      </c>
      <c r="X579" s="9"/>
      <c r="Y579" s="30">
        <v>13.7</v>
      </c>
      <c r="Z579" s="9"/>
      <c r="AA579" s="30">
        <v>0</v>
      </c>
      <c r="AB579" s="9"/>
      <c r="AC579" s="30">
        <v>0</v>
      </c>
      <c r="AD579" s="9"/>
      <c r="AE579" s="30">
        <v>0</v>
      </c>
      <c r="AF579" s="9"/>
      <c r="AG579" s="19">
        <v>0</v>
      </c>
      <c r="AI579" s="32">
        <v>13.7</v>
      </c>
      <c r="AK579" s="7" t="str">
        <f t="shared" si="9"/>
        <v>No</v>
      </c>
    </row>
    <row r="580" spans="1:37">
      <c r="A580" s="7" t="s">
        <v>1090</v>
      </c>
      <c r="B580" s="7" t="s">
        <v>548</v>
      </c>
      <c r="C580" s="37" t="s">
        <v>61</v>
      </c>
      <c r="D580" s="296">
        <v>3026</v>
      </c>
      <c r="E580" s="297">
        <v>30026</v>
      </c>
      <c r="F580" s="27" t="s">
        <v>140</v>
      </c>
      <c r="G580" s="27" t="s">
        <v>137</v>
      </c>
      <c r="H580" s="35">
        <v>56142</v>
      </c>
      <c r="I580" s="35">
        <v>29</v>
      </c>
      <c r="J580" s="9" t="s">
        <v>6</v>
      </c>
      <c r="K580" s="9" t="s">
        <v>138</v>
      </c>
      <c r="L580" s="8">
        <v>26</v>
      </c>
      <c r="M580" s="8">
        <v>882</v>
      </c>
      <c r="N580" s="9"/>
      <c r="O580" s="8">
        <v>0</v>
      </c>
      <c r="P580" s="9"/>
      <c r="Q580" s="8">
        <v>2894</v>
      </c>
      <c r="R580" s="9"/>
      <c r="S580" s="8">
        <v>1300</v>
      </c>
      <c r="T580" s="9"/>
      <c r="U580" s="8">
        <v>0</v>
      </c>
      <c r="V580" s="9"/>
      <c r="W580" s="33">
        <v>5076</v>
      </c>
      <c r="X580" s="9"/>
      <c r="Y580" s="30">
        <v>2</v>
      </c>
      <c r="Z580" s="9"/>
      <c r="AA580" s="30">
        <v>0</v>
      </c>
      <c r="AB580" s="9"/>
      <c r="AC580" s="30">
        <v>3</v>
      </c>
      <c r="AD580" s="9"/>
      <c r="AE580" s="30">
        <v>1</v>
      </c>
      <c r="AF580" s="9"/>
      <c r="AG580" s="19">
        <v>0</v>
      </c>
      <c r="AI580" s="32">
        <v>6</v>
      </c>
      <c r="AK580" s="7" t="str">
        <f t="shared" si="9"/>
        <v>No</v>
      </c>
    </row>
    <row r="581" spans="1:37">
      <c r="A581" s="7" t="s">
        <v>239</v>
      </c>
      <c r="B581" s="7" t="s">
        <v>240</v>
      </c>
      <c r="C581" s="37" t="s">
        <v>32</v>
      </c>
      <c r="D581" s="296">
        <v>5145</v>
      </c>
      <c r="E581" s="297">
        <v>50145</v>
      </c>
      <c r="F581" s="27" t="s">
        <v>140</v>
      </c>
      <c r="G581" s="27" t="s">
        <v>137</v>
      </c>
      <c r="H581" s="35">
        <v>62182</v>
      </c>
      <c r="I581" s="35">
        <v>29</v>
      </c>
      <c r="J581" s="9" t="s">
        <v>9</v>
      </c>
      <c r="K581" s="9" t="s">
        <v>138</v>
      </c>
      <c r="L581" s="8">
        <v>25</v>
      </c>
      <c r="M581" s="8">
        <v>39010</v>
      </c>
      <c r="N581" s="9"/>
      <c r="O581" s="8">
        <v>0</v>
      </c>
      <c r="P581" s="9"/>
      <c r="Q581" s="8">
        <v>0</v>
      </c>
      <c r="R581" s="9"/>
      <c r="S581" s="8">
        <v>0</v>
      </c>
      <c r="T581" s="9"/>
      <c r="U581" s="8">
        <v>0</v>
      </c>
      <c r="V581" s="9"/>
      <c r="W581" s="33">
        <v>39010</v>
      </c>
      <c r="X581" s="9"/>
      <c r="Y581" s="30">
        <v>32.700000000000003</v>
      </c>
      <c r="Z581" s="9"/>
      <c r="AA581" s="30">
        <v>0</v>
      </c>
      <c r="AB581" s="9"/>
      <c r="AC581" s="30">
        <v>0</v>
      </c>
      <c r="AD581" s="9"/>
      <c r="AE581" s="30">
        <v>0</v>
      </c>
      <c r="AF581" s="9"/>
      <c r="AG581" s="19">
        <v>0</v>
      </c>
      <c r="AI581" s="32">
        <v>32.700000000000003</v>
      </c>
      <c r="AK581" s="7" t="str">
        <f t="shared" si="9"/>
        <v>No</v>
      </c>
    </row>
    <row r="582" spans="1:37">
      <c r="A582" s="7" t="s">
        <v>1091</v>
      </c>
      <c r="B582" s="7" t="s">
        <v>414</v>
      </c>
      <c r="C582" s="37" t="s">
        <v>12</v>
      </c>
      <c r="D582" s="296">
        <v>9022</v>
      </c>
      <c r="E582" s="297">
        <v>90022</v>
      </c>
      <c r="F582" s="27" t="s">
        <v>140</v>
      </c>
      <c r="G582" s="27" t="s">
        <v>137</v>
      </c>
      <c r="H582" s="35">
        <v>12150996</v>
      </c>
      <c r="I582" s="35">
        <v>29</v>
      </c>
      <c r="J582" s="9" t="s">
        <v>6</v>
      </c>
      <c r="K582" s="9" t="s">
        <v>138</v>
      </c>
      <c r="L582" s="8">
        <v>24</v>
      </c>
      <c r="M582" s="8">
        <v>42917</v>
      </c>
      <c r="N582" s="9"/>
      <c r="O582" s="8">
        <v>7299</v>
      </c>
      <c r="P582" s="9"/>
      <c r="Q582" s="8">
        <v>812</v>
      </c>
      <c r="R582" s="9"/>
      <c r="S582" s="8">
        <v>1993</v>
      </c>
      <c r="T582" s="9"/>
      <c r="U582" s="8">
        <v>0</v>
      </c>
      <c r="V582" s="9"/>
      <c r="W582" s="33">
        <v>53021</v>
      </c>
      <c r="X582" s="9"/>
      <c r="Y582" s="30">
        <v>33</v>
      </c>
      <c r="Z582" s="9"/>
      <c r="AA582" s="30">
        <v>6</v>
      </c>
      <c r="AB582" s="9"/>
      <c r="AC582" s="30">
        <v>1</v>
      </c>
      <c r="AD582" s="9"/>
      <c r="AE582" s="30">
        <v>1</v>
      </c>
      <c r="AF582" s="9"/>
      <c r="AG582" s="19">
        <v>0</v>
      </c>
      <c r="AI582" s="32">
        <v>41</v>
      </c>
      <c r="AK582" s="7" t="str">
        <f t="shared" si="9"/>
        <v>No</v>
      </c>
    </row>
    <row r="583" spans="1:37">
      <c r="A583" s="7" t="s">
        <v>1090</v>
      </c>
      <c r="B583" s="7" t="s">
        <v>548</v>
      </c>
      <c r="C583" s="37" t="s">
        <v>61</v>
      </c>
      <c r="D583" s="296">
        <v>3026</v>
      </c>
      <c r="E583" s="297">
        <v>30026</v>
      </c>
      <c r="F583" s="27" t="s">
        <v>140</v>
      </c>
      <c r="G583" s="27" t="s">
        <v>137</v>
      </c>
      <c r="H583" s="35">
        <v>56142</v>
      </c>
      <c r="I583" s="35">
        <v>29</v>
      </c>
      <c r="J583" s="9" t="s">
        <v>9</v>
      </c>
      <c r="K583" s="9" t="s">
        <v>138</v>
      </c>
      <c r="L583" s="8">
        <v>1</v>
      </c>
      <c r="M583" s="8">
        <v>3</v>
      </c>
      <c r="N583" s="9"/>
      <c r="O583" s="8">
        <v>0</v>
      </c>
      <c r="P583" s="9"/>
      <c r="Q583" s="8">
        <v>0</v>
      </c>
      <c r="R583" s="9"/>
      <c r="S583" s="8">
        <v>0</v>
      </c>
      <c r="T583" s="9"/>
      <c r="U583" s="8">
        <v>0</v>
      </c>
      <c r="V583" s="9"/>
      <c r="W583" s="33">
        <v>3</v>
      </c>
      <c r="X583" s="9"/>
      <c r="Y583" s="30">
        <v>0</v>
      </c>
      <c r="Z583" s="9"/>
      <c r="AA583" s="30">
        <v>0</v>
      </c>
      <c r="AB583" s="9"/>
      <c r="AC583" s="30">
        <v>0</v>
      </c>
      <c r="AD583" s="9"/>
      <c r="AE583" s="30">
        <v>0</v>
      </c>
      <c r="AF583" s="9"/>
      <c r="AG583" s="19">
        <v>0</v>
      </c>
      <c r="AI583" s="32">
        <v>0</v>
      </c>
      <c r="AK583" s="7" t="str">
        <f t="shared" si="9"/>
        <v>No</v>
      </c>
    </row>
    <row r="584" spans="1:37">
      <c r="A584" s="7" t="s">
        <v>1092</v>
      </c>
      <c r="B584" s="7" t="s">
        <v>557</v>
      </c>
      <c r="C584" s="37" t="s">
        <v>26</v>
      </c>
      <c r="D584" s="296">
        <v>4129</v>
      </c>
      <c r="E584" s="297">
        <v>40129</v>
      </c>
      <c r="F584" s="27" t="s">
        <v>140</v>
      </c>
      <c r="G584" s="27" t="s">
        <v>137</v>
      </c>
      <c r="H584" s="35">
        <v>169541</v>
      </c>
      <c r="I584" s="35">
        <v>28</v>
      </c>
      <c r="J584" s="9" t="s">
        <v>7</v>
      </c>
      <c r="K584" s="9" t="s">
        <v>138</v>
      </c>
      <c r="L584" s="8">
        <v>6</v>
      </c>
      <c r="M584" s="8">
        <v>1061</v>
      </c>
      <c r="N584" s="9"/>
      <c r="O584" s="8">
        <v>168</v>
      </c>
      <c r="P584" s="9"/>
      <c r="Q584" s="8">
        <v>47</v>
      </c>
      <c r="R584" s="9"/>
      <c r="S584" s="8">
        <v>898</v>
      </c>
      <c r="T584" s="9"/>
      <c r="U584" s="8">
        <v>0</v>
      </c>
      <c r="V584" s="9"/>
      <c r="W584" s="33">
        <v>2174</v>
      </c>
      <c r="X584" s="9"/>
      <c r="Y584" s="30">
        <v>1</v>
      </c>
      <c r="Z584" s="9"/>
      <c r="AA584" s="30">
        <v>0.15</v>
      </c>
      <c r="AB584" s="9"/>
      <c r="AC584" s="30">
        <v>0.05</v>
      </c>
      <c r="AD584" s="9"/>
      <c r="AE584" s="30">
        <v>0.8</v>
      </c>
      <c r="AF584" s="9"/>
      <c r="AG584" s="19">
        <v>0</v>
      </c>
      <c r="AI584" s="32">
        <v>2</v>
      </c>
      <c r="AK584" s="7" t="str">
        <f t="shared" si="9"/>
        <v>No</v>
      </c>
    </row>
    <row r="585" spans="1:37">
      <c r="A585" s="7" t="s">
        <v>1093</v>
      </c>
      <c r="B585" s="7" t="s">
        <v>275</v>
      </c>
      <c r="C585" s="37" t="s">
        <v>30</v>
      </c>
      <c r="D585" s="296">
        <v>5061</v>
      </c>
      <c r="E585" s="297">
        <v>50061</v>
      </c>
      <c r="F585" s="27" t="s">
        <v>140</v>
      </c>
      <c r="G585" s="27" t="s">
        <v>137</v>
      </c>
      <c r="H585" s="35">
        <v>93863</v>
      </c>
      <c r="I585" s="35">
        <v>28</v>
      </c>
      <c r="J585" s="9" t="s">
        <v>9</v>
      </c>
      <c r="K585" s="9" t="s">
        <v>138</v>
      </c>
      <c r="L585" s="8">
        <v>6</v>
      </c>
      <c r="M585" s="8">
        <v>736</v>
      </c>
      <c r="N585" s="9"/>
      <c r="O585" s="8">
        <v>0</v>
      </c>
      <c r="P585" s="9"/>
      <c r="Q585" s="8">
        <v>0</v>
      </c>
      <c r="R585" s="9"/>
      <c r="S585" s="8">
        <v>37</v>
      </c>
      <c r="T585" s="9"/>
      <c r="U585" s="8">
        <v>0</v>
      </c>
      <c r="V585" s="9"/>
      <c r="W585" s="33">
        <v>773</v>
      </c>
      <c r="X585" s="9"/>
      <c r="Y585" s="30">
        <v>2.0299999999999998</v>
      </c>
      <c r="Z585" s="9"/>
      <c r="AA585" s="30">
        <v>0</v>
      </c>
      <c r="AB585" s="9"/>
      <c r="AC585" s="30">
        <v>0</v>
      </c>
      <c r="AD585" s="9"/>
      <c r="AE585" s="30">
        <v>0.23</v>
      </c>
      <c r="AF585" s="9"/>
      <c r="AG585" s="19">
        <v>0</v>
      </c>
      <c r="AI585" s="32">
        <v>2.2599999999999998</v>
      </c>
      <c r="AK585" s="7" t="str">
        <f t="shared" si="9"/>
        <v>No</v>
      </c>
    </row>
    <row r="586" spans="1:37">
      <c r="A586" s="7" t="s">
        <v>531</v>
      </c>
      <c r="B586" s="7" t="s">
        <v>334</v>
      </c>
      <c r="C586" s="37" t="s">
        <v>29</v>
      </c>
      <c r="D586" s="296">
        <v>7019</v>
      </c>
      <c r="E586" s="297">
        <v>70019</v>
      </c>
      <c r="F586" s="27" t="s">
        <v>96</v>
      </c>
      <c r="G586" s="27" t="s">
        <v>137</v>
      </c>
      <c r="H586" s="35">
        <v>106621</v>
      </c>
      <c r="I586" s="35">
        <v>28</v>
      </c>
      <c r="J586" s="9" t="s">
        <v>9</v>
      </c>
      <c r="K586" s="9" t="s">
        <v>138</v>
      </c>
      <c r="L586" s="8">
        <v>3</v>
      </c>
      <c r="M586" s="8">
        <v>13308</v>
      </c>
      <c r="N586" s="9"/>
      <c r="O586" s="8">
        <v>1635</v>
      </c>
      <c r="P586" s="9"/>
      <c r="Q586" s="8">
        <v>389</v>
      </c>
      <c r="R586" s="9"/>
      <c r="S586" s="8">
        <v>666</v>
      </c>
      <c r="T586" s="9"/>
      <c r="U586" s="8">
        <v>0</v>
      </c>
      <c r="V586" s="9"/>
      <c r="W586" s="33">
        <v>15998</v>
      </c>
      <c r="X586" s="9"/>
      <c r="Y586" s="30">
        <v>19</v>
      </c>
      <c r="Z586" s="9"/>
      <c r="AA586" s="30">
        <v>4</v>
      </c>
      <c r="AB586" s="9"/>
      <c r="AC586" s="30">
        <v>0.5</v>
      </c>
      <c r="AD586" s="9"/>
      <c r="AE586" s="30">
        <v>0.5</v>
      </c>
      <c r="AF586" s="9"/>
      <c r="AG586" s="19">
        <v>0</v>
      </c>
      <c r="AI586" s="32">
        <v>24</v>
      </c>
      <c r="AK586" s="7" t="str">
        <f t="shared" si="9"/>
        <v>No</v>
      </c>
    </row>
    <row r="587" spans="1:37">
      <c r="A587" s="7" t="s">
        <v>586</v>
      </c>
      <c r="B587" s="7" t="s">
        <v>587</v>
      </c>
      <c r="C587" s="37" t="s">
        <v>67</v>
      </c>
      <c r="D587" s="296">
        <v>4178</v>
      </c>
      <c r="E587" s="297">
        <v>40178</v>
      </c>
      <c r="F587" s="27" t="s">
        <v>196</v>
      </c>
      <c r="G587" s="27" t="s">
        <v>137</v>
      </c>
      <c r="H587" s="35">
        <v>969587</v>
      </c>
      <c r="I587" s="35">
        <v>28</v>
      </c>
      <c r="J587" s="9" t="s">
        <v>7</v>
      </c>
      <c r="K587" s="9" t="s">
        <v>138</v>
      </c>
      <c r="L587" s="8">
        <v>28</v>
      </c>
      <c r="M587" s="8">
        <v>0</v>
      </c>
      <c r="N587" s="9"/>
      <c r="O587" s="8">
        <v>0</v>
      </c>
      <c r="P587" s="9"/>
      <c r="Q587" s="8">
        <v>0</v>
      </c>
      <c r="R587" s="9"/>
      <c r="S587" s="8">
        <v>0</v>
      </c>
      <c r="T587" s="9"/>
      <c r="U587" s="8">
        <v>0</v>
      </c>
      <c r="V587" s="9"/>
      <c r="W587" s="33">
        <v>0</v>
      </c>
      <c r="X587" s="9"/>
      <c r="Y587" s="30">
        <v>0</v>
      </c>
      <c r="Z587" s="9"/>
      <c r="AA587" s="30">
        <v>0</v>
      </c>
      <c r="AB587" s="9"/>
      <c r="AC587" s="30">
        <v>0</v>
      </c>
      <c r="AD587" s="9"/>
      <c r="AE587" s="30">
        <v>0</v>
      </c>
      <c r="AF587" s="9"/>
      <c r="AG587" s="19">
        <v>0</v>
      </c>
      <c r="AI587" s="32">
        <v>0</v>
      </c>
      <c r="AK587" s="7" t="str">
        <f t="shared" si="9"/>
        <v>No</v>
      </c>
    </row>
    <row r="588" spans="1:37">
      <c r="A588" s="7" t="s">
        <v>531</v>
      </c>
      <c r="B588" s="7" t="s">
        <v>334</v>
      </c>
      <c r="C588" s="37" t="s">
        <v>29</v>
      </c>
      <c r="D588" s="296">
        <v>7019</v>
      </c>
      <c r="E588" s="297">
        <v>70019</v>
      </c>
      <c r="F588" s="27" t="s">
        <v>96</v>
      </c>
      <c r="G588" s="27" t="s">
        <v>137</v>
      </c>
      <c r="H588" s="35">
        <v>106621</v>
      </c>
      <c r="I588" s="35">
        <v>28</v>
      </c>
      <c r="J588" s="9" t="s">
        <v>6</v>
      </c>
      <c r="K588" s="9" t="s">
        <v>138</v>
      </c>
      <c r="L588" s="8">
        <v>25</v>
      </c>
      <c r="M588" s="8">
        <v>101962</v>
      </c>
      <c r="N588" s="9"/>
      <c r="O588" s="8">
        <v>10903</v>
      </c>
      <c r="P588" s="9"/>
      <c r="Q588" s="8">
        <v>417</v>
      </c>
      <c r="R588" s="9"/>
      <c r="S588" s="8">
        <v>4534</v>
      </c>
      <c r="T588" s="9"/>
      <c r="U588" s="8">
        <v>0</v>
      </c>
      <c r="V588" s="9"/>
      <c r="W588" s="33">
        <v>117816</v>
      </c>
      <c r="X588" s="9"/>
      <c r="Y588" s="30">
        <v>143</v>
      </c>
      <c r="Z588" s="9"/>
      <c r="AA588" s="30">
        <v>11</v>
      </c>
      <c r="AB588" s="9"/>
      <c r="AC588" s="30">
        <v>1</v>
      </c>
      <c r="AD588" s="9"/>
      <c r="AE588" s="30">
        <v>5</v>
      </c>
      <c r="AF588" s="9"/>
      <c r="AG588" s="19">
        <v>0</v>
      </c>
      <c r="AI588" s="32">
        <v>160</v>
      </c>
      <c r="AK588" s="7" t="str">
        <f t="shared" si="9"/>
        <v>No</v>
      </c>
    </row>
    <row r="589" spans="1:37">
      <c r="A589" s="7" t="s">
        <v>1093</v>
      </c>
      <c r="B589" s="7" t="s">
        <v>275</v>
      </c>
      <c r="C589" s="37" t="s">
        <v>30</v>
      </c>
      <c r="D589" s="296">
        <v>5061</v>
      </c>
      <c r="E589" s="297">
        <v>50061</v>
      </c>
      <c r="F589" s="27" t="s">
        <v>140</v>
      </c>
      <c r="G589" s="27" t="s">
        <v>137</v>
      </c>
      <c r="H589" s="35">
        <v>93863</v>
      </c>
      <c r="I589" s="35">
        <v>28</v>
      </c>
      <c r="J589" s="9" t="s">
        <v>6</v>
      </c>
      <c r="K589" s="9" t="s">
        <v>138</v>
      </c>
      <c r="L589" s="8">
        <v>19</v>
      </c>
      <c r="M589" s="8">
        <v>1648</v>
      </c>
      <c r="N589" s="9"/>
      <c r="O589" s="8">
        <v>0</v>
      </c>
      <c r="P589" s="9"/>
      <c r="Q589" s="8">
        <v>0</v>
      </c>
      <c r="R589" s="9"/>
      <c r="S589" s="8">
        <v>111</v>
      </c>
      <c r="T589" s="9"/>
      <c r="U589" s="8">
        <v>0</v>
      </c>
      <c r="V589" s="9"/>
      <c r="W589" s="33">
        <v>1759</v>
      </c>
      <c r="X589" s="9"/>
      <c r="Y589" s="30">
        <v>2.08</v>
      </c>
      <c r="Z589" s="9"/>
      <c r="AA589" s="30">
        <v>0</v>
      </c>
      <c r="AB589" s="9"/>
      <c r="AC589" s="30">
        <v>0</v>
      </c>
      <c r="AD589" s="9"/>
      <c r="AE589" s="30">
        <v>0.68</v>
      </c>
      <c r="AF589" s="9"/>
      <c r="AG589" s="19">
        <v>0</v>
      </c>
      <c r="AI589" s="32">
        <v>2.76</v>
      </c>
      <c r="AK589" s="7" t="str">
        <f t="shared" si="9"/>
        <v>No</v>
      </c>
    </row>
    <row r="590" spans="1:37">
      <c r="A590" s="7" t="s">
        <v>1094</v>
      </c>
      <c r="B590" s="7" t="s">
        <v>401</v>
      </c>
      <c r="C590" s="37" t="s">
        <v>8</v>
      </c>
      <c r="D590" s="296">
        <v>4044</v>
      </c>
      <c r="E590" s="297">
        <v>40044</v>
      </c>
      <c r="F590" s="27" t="s">
        <v>140</v>
      </c>
      <c r="G590" s="27" t="s">
        <v>137</v>
      </c>
      <c r="H590" s="35">
        <v>263907</v>
      </c>
      <c r="I590" s="35">
        <v>27</v>
      </c>
      <c r="J590" s="9" t="s">
        <v>9</v>
      </c>
      <c r="K590" s="9" t="s">
        <v>138</v>
      </c>
      <c r="L590" s="8">
        <v>8</v>
      </c>
      <c r="M590" s="8">
        <v>2592</v>
      </c>
      <c r="N590" s="9"/>
      <c r="O590" s="8">
        <v>1085</v>
      </c>
      <c r="P590" s="9"/>
      <c r="Q590" s="8">
        <v>0</v>
      </c>
      <c r="R590" s="9"/>
      <c r="S590" s="8">
        <v>0</v>
      </c>
      <c r="T590" s="9"/>
      <c r="U590" s="8">
        <v>0</v>
      </c>
      <c r="V590" s="9"/>
      <c r="W590" s="33">
        <v>3677</v>
      </c>
      <c r="X590" s="9"/>
      <c r="Y590" s="30">
        <v>4.75</v>
      </c>
      <c r="Z590" s="9"/>
      <c r="AA590" s="30">
        <v>1</v>
      </c>
      <c r="AB590" s="9"/>
      <c r="AC590" s="30">
        <v>0</v>
      </c>
      <c r="AD590" s="9"/>
      <c r="AE590" s="30">
        <v>0</v>
      </c>
      <c r="AF590" s="9"/>
      <c r="AG590" s="19">
        <v>0</v>
      </c>
      <c r="AI590" s="32">
        <v>5.75</v>
      </c>
      <c r="AK590" s="7" t="str">
        <f t="shared" si="9"/>
        <v>No</v>
      </c>
    </row>
    <row r="591" spans="1:37">
      <c r="A591" s="7" t="s">
        <v>1095</v>
      </c>
      <c r="B591" s="7" t="s">
        <v>244</v>
      </c>
      <c r="C591" s="37" t="s">
        <v>12</v>
      </c>
      <c r="D591" s="296">
        <v>9086</v>
      </c>
      <c r="E591" s="297">
        <v>90086</v>
      </c>
      <c r="F591" s="27" t="s">
        <v>140</v>
      </c>
      <c r="G591" s="27" t="s">
        <v>137</v>
      </c>
      <c r="H591" s="35">
        <v>1932666</v>
      </c>
      <c r="I591" s="35">
        <v>27</v>
      </c>
      <c r="J591" s="9" t="s">
        <v>9</v>
      </c>
      <c r="K591" s="9" t="s">
        <v>138</v>
      </c>
      <c r="L591" s="8">
        <v>27</v>
      </c>
      <c r="M591" s="8">
        <v>6377</v>
      </c>
      <c r="N591" s="9"/>
      <c r="O591" s="8">
        <v>0</v>
      </c>
      <c r="P591" s="9"/>
      <c r="Q591" s="8">
        <v>0</v>
      </c>
      <c r="R591" s="9"/>
      <c r="S591" s="8">
        <v>0</v>
      </c>
      <c r="T591" s="9"/>
      <c r="U591" s="8">
        <v>0</v>
      </c>
      <c r="V591" s="9"/>
      <c r="W591" s="33">
        <v>6377</v>
      </c>
      <c r="X591" s="9"/>
      <c r="Y591" s="30">
        <v>13</v>
      </c>
      <c r="Z591" s="9"/>
      <c r="AA591" s="30">
        <v>0</v>
      </c>
      <c r="AB591" s="9"/>
      <c r="AC591" s="30">
        <v>0</v>
      </c>
      <c r="AD591" s="9"/>
      <c r="AE591" s="30">
        <v>0</v>
      </c>
      <c r="AF591" s="9"/>
      <c r="AG591" s="19">
        <v>0</v>
      </c>
      <c r="AI591" s="32">
        <v>13</v>
      </c>
      <c r="AK591" s="7" t="str">
        <f t="shared" si="9"/>
        <v>No</v>
      </c>
    </row>
    <row r="592" spans="1:37">
      <c r="A592" s="7" t="s">
        <v>1094</v>
      </c>
      <c r="B592" s="7" t="s">
        <v>401</v>
      </c>
      <c r="C592" s="37" t="s">
        <v>8</v>
      </c>
      <c r="D592" s="296">
        <v>4044</v>
      </c>
      <c r="E592" s="297">
        <v>40044</v>
      </c>
      <c r="F592" s="27" t="s">
        <v>140</v>
      </c>
      <c r="G592" s="27" t="s">
        <v>137</v>
      </c>
      <c r="H592" s="35">
        <v>263907</v>
      </c>
      <c r="I592" s="35">
        <v>27</v>
      </c>
      <c r="J592" s="9" t="s">
        <v>6</v>
      </c>
      <c r="K592" s="9" t="s">
        <v>138</v>
      </c>
      <c r="L592" s="8">
        <v>19</v>
      </c>
      <c r="M592" s="8">
        <v>15236</v>
      </c>
      <c r="N592" s="9"/>
      <c r="O592" s="8">
        <v>3256</v>
      </c>
      <c r="P592" s="9"/>
      <c r="Q592" s="8">
        <v>0</v>
      </c>
      <c r="R592" s="9"/>
      <c r="S592" s="8">
        <v>4335</v>
      </c>
      <c r="T592" s="9"/>
      <c r="U592" s="8">
        <v>0</v>
      </c>
      <c r="V592" s="9"/>
      <c r="W592" s="33">
        <v>22827</v>
      </c>
      <c r="X592" s="9"/>
      <c r="Y592" s="30">
        <v>17</v>
      </c>
      <c r="Z592" s="9"/>
      <c r="AA592" s="30">
        <v>2.25</v>
      </c>
      <c r="AB592" s="9"/>
      <c r="AC592" s="30">
        <v>0</v>
      </c>
      <c r="AD592" s="9"/>
      <c r="AE592" s="30">
        <v>4</v>
      </c>
      <c r="AF592" s="9"/>
      <c r="AG592" s="19">
        <v>0</v>
      </c>
      <c r="AI592" s="32">
        <v>23.25</v>
      </c>
      <c r="AK592" s="7" t="str">
        <f t="shared" si="9"/>
        <v>No</v>
      </c>
    </row>
    <row r="593" spans="1:37">
      <c r="A593" s="7" t="s">
        <v>155</v>
      </c>
      <c r="B593" s="7" t="s">
        <v>156</v>
      </c>
      <c r="C593" s="37" t="s">
        <v>54</v>
      </c>
      <c r="D593" s="296">
        <v>2177</v>
      </c>
      <c r="E593" s="297">
        <v>20177</v>
      </c>
      <c r="F593" s="27" t="s">
        <v>149</v>
      </c>
      <c r="G593" s="27" t="s">
        <v>137</v>
      </c>
      <c r="H593" s="35">
        <v>18351295</v>
      </c>
      <c r="I593" s="35">
        <v>26</v>
      </c>
      <c r="J593" s="9" t="s">
        <v>13</v>
      </c>
      <c r="K593" s="9" t="s">
        <v>138</v>
      </c>
      <c r="L593" s="8">
        <v>26</v>
      </c>
      <c r="M593" s="8">
        <v>8295</v>
      </c>
      <c r="N593" s="9"/>
      <c r="O593" s="8">
        <v>43</v>
      </c>
      <c r="P593" s="9"/>
      <c r="Q593" s="8">
        <v>0</v>
      </c>
      <c r="R593" s="9"/>
      <c r="S593" s="8">
        <v>4748</v>
      </c>
      <c r="T593" s="9"/>
      <c r="U593" s="8">
        <v>0</v>
      </c>
      <c r="V593" s="9"/>
      <c r="W593" s="33">
        <v>13086</v>
      </c>
      <c r="X593" s="9"/>
      <c r="Y593" s="30">
        <v>8.64</v>
      </c>
      <c r="Z593" s="9"/>
      <c r="AA593" s="30">
        <v>0.35</v>
      </c>
      <c r="AB593" s="9"/>
      <c r="AC593" s="30">
        <v>0</v>
      </c>
      <c r="AD593" s="9"/>
      <c r="AE593" s="30">
        <v>5.53</v>
      </c>
      <c r="AF593" s="9"/>
      <c r="AG593" s="19">
        <v>0</v>
      </c>
      <c r="AI593" s="32">
        <v>14.52</v>
      </c>
      <c r="AK593" s="7" t="str">
        <f t="shared" si="9"/>
        <v>No</v>
      </c>
    </row>
    <row r="594" spans="1:37">
      <c r="A594" s="7" t="s">
        <v>1096</v>
      </c>
      <c r="B594" s="7" t="s">
        <v>334</v>
      </c>
      <c r="C594" s="37" t="s">
        <v>29</v>
      </c>
      <c r="D594" s="296">
        <v>7045</v>
      </c>
      <c r="E594" s="297">
        <v>70045</v>
      </c>
      <c r="F594" s="27" t="s">
        <v>140</v>
      </c>
      <c r="G594" s="27" t="s">
        <v>137</v>
      </c>
      <c r="H594" s="35">
        <v>106621</v>
      </c>
      <c r="I594" s="35">
        <v>26</v>
      </c>
      <c r="J594" s="9" t="s">
        <v>9</v>
      </c>
      <c r="K594" s="9" t="s">
        <v>138</v>
      </c>
      <c r="L594" s="8">
        <v>25</v>
      </c>
      <c r="M594" s="8">
        <v>27250</v>
      </c>
      <c r="N594" s="9"/>
      <c r="O594" s="8">
        <v>263</v>
      </c>
      <c r="P594" s="9"/>
      <c r="Q594" s="8">
        <v>0</v>
      </c>
      <c r="R594" s="9"/>
      <c r="S594" s="8">
        <v>1142</v>
      </c>
      <c r="T594" s="9"/>
      <c r="U594" s="8">
        <v>0</v>
      </c>
      <c r="V594" s="9"/>
      <c r="W594" s="33">
        <v>28655</v>
      </c>
      <c r="X594" s="9"/>
      <c r="Y594" s="30">
        <v>31.91</v>
      </c>
      <c r="Z594" s="9"/>
      <c r="AA594" s="30">
        <v>1</v>
      </c>
      <c r="AB594" s="9"/>
      <c r="AC594" s="30">
        <v>0</v>
      </c>
      <c r="AD594" s="9"/>
      <c r="AE594" s="30">
        <v>0.99</v>
      </c>
      <c r="AF594" s="9"/>
      <c r="AG594" s="19">
        <v>0</v>
      </c>
      <c r="AI594" s="32">
        <v>33.9</v>
      </c>
      <c r="AK594" s="7" t="str">
        <f t="shared" si="9"/>
        <v>No</v>
      </c>
    </row>
    <row r="595" spans="1:37">
      <c r="A595" s="7" t="s">
        <v>1096</v>
      </c>
      <c r="B595" s="7" t="s">
        <v>334</v>
      </c>
      <c r="C595" s="37" t="s">
        <v>29</v>
      </c>
      <c r="D595" s="296">
        <v>7045</v>
      </c>
      <c r="E595" s="297">
        <v>70045</v>
      </c>
      <c r="F595" s="27" t="s">
        <v>140</v>
      </c>
      <c r="G595" s="27" t="s">
        <v>137</v>
      </c>
      <c r="H595" s="35">
        <v>106621</v>
      </c>
      <c r="I595" s="35">
        <v>26</v>
      </c>
      <c r="J595" s="9" t="s">
        <v>6</v>
      </c>
      <c r="K595" s="9" t="s">
        <v>138</v>
      </c>
      <c r="L595" s="8">
        <v>1</v>
      </c>
      <c r="M595" s="8">
        <v>178</v>
      </c>
      <c r="N595" s="9"/>
      <c r="O595" s="8">
        <v>0</v>
      </c>
      <c r="P595" s="9"/>
      <c r="Q595" s="8">
        <v>0</v>
      </c>
      <c r="R595" s="9"/>
      <c r="S595" s="8">
        <v>3</v>
      </c>
      <c r="T595" s="9"/>
      <c r="U595" s="8">
        <v>0</v>
      </c>
      <c r="V595" s="9"/>
      <c r="W595" s="33">
        <v>181</v>
      </c>
      <c r="X595" s="9"/>
      <c r="Y595" s="30">
        <v>0.09</v>
      </c>
      <c r="Z595" s="9"/>
      <c r="AA595" s="30">
        <v>0</v>
      </c>
      <c r="AB595" s="9"/>
      <c r="AC595" s="30">
        <v>0</v>
      </c>
      <c r="AD595" s="9"/>
      <c r="AE595" s="30">
        <v>0.01</v>
      </c>
      <c r="AF595" s="9"/>
      <c r="AG595" s="19">
        <v>0</v>
      </c>
      <c r="AI595" s="32">
        <v>0.1</v>
      </c>
      <c r="AK595" s="7" t="str">
        <f t="shared" si="9"/>
        <v>No</v>
      </c>
    </row>
    <row r="596" spans="1:37">
      <c r="A596" s="7" t="s">
        <v>257</v>
      </c>
      <c r="B596" s="7" t="s">
        <v>258</v>
      </c>
      <c r="C596" s="37" t="s">
        <v>73</v>
      </c>
      <c r="D596" s="296">
        <v>16</v>
      </c>
      <c r="E596" s="297">
        <v>16</v>
      </c>
      <c r="F596" s="27" t="s">
        <v>140</v>
      </c>
      <c r="G596" s="27" t="s">
        <v>137</v>
      </c>
      <c r="H596" s="35">
        <v>63952</v>
      </c>
      <c r="I596" s="35">
        <v>25</v>
      </c>
      <c r="J596" s="9" t="s">
        <v>6</v>
      </c>
      <c r="K596" s="9" t="s">
        <v>138</v>
      </c>
      <c r="L596" s="8">
        <v>9</v>
      </c>
      <c r="M596" s="8">
        <v>10596</v>
      </c>
      <c r="N596" s="9"/>
      <c r="O596" s="8">
        <v>0</v>
      </c>
      <c r="P596" s="9"/>
      <c r="Q596" s="8">
        <v>0</v>
      </c>
      <c r="R596" s="9"/>
      <c r="S596" s="8">
        <v>0</v>
      </c>
      <c r="T596" s="9"/>
      <c r="U596" s="8">
        <v>0</v>
      </c>
      <c r="V596" s="9"/>
      <c r="W596" s="33">
        <v>10596</v>
      </c>
      <c r="X596" s="9"/>
      <c r="Y596" s="30">
        <v>8</v>
      </c>
      <c r="Z596" s="9"/>
      <c r="AA596" s="30">
        <v>0</v>
      </c>
      <c r="AB596" s="9"/>
      <c r="AC596" s="30">
        <v>0</v>
      </c>
      <c r="AD596" s="9"/>
      <c r="AE596" s="30">
        <v>0</v>
      </c>
      <c r="AF596" s="9"/>
      <c r="AG596" s="19">
        <v>0</v>
      </c>
      <c r="AI596" s="32">
        <v>8</v>
      </c>
      <c r="AK596" s="7" t="str">
        <f t="shared" si="9"/>
        <v>No</v>
      </c>
    </row>
    <row r="597" spans="1:37">
      <c r="A597" s="7" t="s">
        <v>1097</v>
      </c>
      <c r="B597" s="7" t="s">
        <v>1098</v>
      </c>
      <c r="C597" s="37" t="s">
        <v>39</v>
      </c>
      <c r="D597" s="296"/>
      <c r="E597" s="297">
        <v>50522</v>
      </c>
      <c r="F597" s="27" t="s">
        <v>142</v>
      </c>
      <c r="G597" s="27" t="s">
        <v>137</v>
      </c>
      <c r="H597" s="35">
        <v>51240</v>
      </c>
      <c r="I597" s="35">
        <v>25</v>
      </c>
      <c r="J597" s="9" t="s">
        <v>6</v>
      </c>
      <c r="K597" s="9" t="s">
        <v>138</v>
      </c>
      <c r="L597" s="8">
        <v>8</v>
      </c>
      <c r="M597" s="8">
        <v>4823</v>
      </c>
      <c r="N597" s="9"/>
      <c r="O597" s="8">
        <v>1303</v>
      </c>
      <c r="P597" s="9"/>
      <c r="Q597" s="8">
        <v>1504</v>
      </c>
      <c r="R597" s="9"/>
      <c r="S597" s="8">
        <v>0</v>
      </c>
      <c r="T597" s="9"/>
      <c r="U597" s="8">
        <v>0</v>
      </c>
      <c r="V597" s="9"/>
      <c r="W597" s="33">
        <v>7630</v>
      </c>
      <c r="X597" s="9"/>
      <c r="Y597" s="30">
        <v>4.83</v>
      </c>
      <c r="Z597" s="9"/>
      <c r="AA597" s="30">
        <v>0.87</v>
      </c>
      <c r="AB597" s="9"/>
      <c r="AC597" s="30">
        <v>1.31</v>
      </c>
      <c r="AD597" s="9"/>
      <c r="AE597" s="30">
        <v>0</v>
      </c>
      <c r="AF597" s="9"/>
      <c r="AG597" s="19">
        <v>0</v>
      </c>
      <c r="AI597" s="32">
        <v>7.01</v>
      </c>
      <c r="AK597" s="7" t="str">
        <f t="shared" si="9"/>
        <v>No</v>
      </c>
    </row>
    <row r="598" spans="1:37">
      <c r="A598" s="7" t="s">
        <v>1099</v>
      </c>
      <c r="B598" s="7" t="s">
        <v>157</v>
      </c>
      <c r="C598" s="37" t="s">
        <v>54</v>
      </c>
      <c r="D598" s="296">
        <v>2178</v>
      </c>
      <c r="E598" s="297">
        <v>20178</v>
      </c>
      <c r="F598" s="27" t="s">
        <v>140</v>
      </c>
      <c r="G598" s="27" t="s">
        <v>137</v>
      </c>
      <c r="H598" s="35">
        <v>423566</v>
      </c>
      <c r="I598" s="35">
        <v>25</v>
      </c>
      <c r="J598" s="9" t="s">
        <v>9</v>
      </c>
      <c r="K598" s="9" t="s">
        <v>138</v>
      </c>
      <c r="L598" s="8">
        <v>5</v>
      </c>
      <c r="M598" s="8">
        <v>1210</v>
      </c>
      <c r="N598" s="9"/>
      <c r="O598" s="8">
        <v>0</v>
      </c>
      <c r="P598" s="9"/>
      <c r="Q598" s="8">
        <v>0</v>
      </c>
      <c r="R598" s="9"/>
      <c r="S598" s="8">
        <v>0</v>
      </c>
      <c r="T598" s="9"/>
      <c r="U598" s="8">
        <v>0</v>
      </c>
      <c r="V598" s="9"/>
      <c r="W598" s="33">
        <v>1210</v>
      </c>
      <c r="X598" s="9"/>
      <c r="Y598" s="30">
        <v>1</v>
      </c>
      <c r="Z598" s="9"/>
      <c r="AA598" s="30">
        <v>0</v>
      </c>
      <c r="AB598" s="9"/>
      <c r="AC598" s="30">
        <v>0</v>
      </c>
      <c r="AD598" s="9"/>
      <c r="AE598" s="30">
        <v>0</v>
      </c>
      <c r="AF598" s="9"/>
      <c r="AG598" s="19">
        <v>0</v>
      </c>
      <c r="AI598" s="32">
        <v>1</v>
      </c>
      <c r="AK598" s="7" t="str">
        <f t="shared" si="9"/>
        <v>No</v>
      </c>
    </row>
    <row r="599" spans="1:37">
      <c r="A599" s="7" t="s">
        <v>1100</v>
      </c>
      <c r="B599" s="7" t="s">
        <v>1101</v>
      </c>
      <c r="C599" s="37" t="s">
        <v>627</v>
      </c>
      <c r="D599" s="296" t="s">
        <v>1102</v>
      </c>
      <c r="E599" s="297">
        <v>91092</v>
      </c>
      <c r="F599" s="27" t="s">
        <v>142</v>
      </c>
      <c r="G599" s="27" t="s">
        <v>137</v>
      </c>
      <c r="H599" s="35">
        <v>210000</v>
      </c>
      <c r="I599" s="35">
        <v>25</v>
      </c>
      <c r="J599" s="9" t="s">
        <v>9</v>
      </c>
      <c r="K599" s="9" t="s">
        <v>138</v>
      </c>
      <c r="L599" s="8">
        <v>4</v>
      </c>
      <c r="M599" s="8">
        <v>437</v>
      </c>
      <c r="N599" s="9"/>
      <c r="O599" s="8">
        <v>0</v>
      </c>
      <c r="P599" s="9"/>
      <c r="Q599" s="8">
        <v>97</v>
      </c>
      <c r="R599" s="9"/>
      <c r="S599" s="8">
        <v>122</v>
      </c>
      <c r="T599" s="9"/>
      <c r="U599" s="8">
        <v>0</v>
      </c>
      <c r="V599" s="9"/>
      <c r="W599" s="33">
        <v>656</v>
      </c>
      <c r="X599" s="9"/>
      <c r="Y599" s="30">
        <v>0.54</v>
      </c>
      <c r="Z599" s="9"/>
      <c r="AA599" s="30">
        <v>0</v>
      </c>
      <c r="AB599" s="9"/>
      <c r="AC599" s="30">
        <v>0.09</v>
      </c>
      <c r="AD599" s="9"/>
      <c r="AE599" s="30">
        <v>0.27</v>
      </c>
      <c r="AF599" s="9"/>
      <c r="AG599" s="19">
        <v>0</v>
      </c>
      <c r="AI599" s="32">
        <v>0.9</v>
      </c>
      <c r="AK599" s="7" t="str">
        <f t="shared" si="9"/>
        <v>No</v>
      </c>
    </row>
    <row r="600" spans="1:37">
      <c r="A600" s="7" t="s">
        <v>1103</v>
      </c>
      <c r="B600" s="7" t="s">
        <v>171</v>
      </c>
      <c r="C600" s="37" t="s">
        <v>28</v>
      </c>
      <c r="D600" s="296">
        <v>4047</v>
      </c>
      <c r="E600" s="297">
        <v>40047</v>
      </c>
      <c r="F600" s="27" t="s">
        <v>140</v>
      </c>
      <c r="G600" s="27" t="s">
        <v>137</v>
      </c>
      <c r="H600" s="35">
        <v>128754</v>
      </c>
      <c r="I600" s="35">
        <v>25</v>
      </c>
      <c r="J600" s="9" t="s">
        <v>9</v>
      </c>
      <c r="K600" s="9" t="s">
        <v>138</v>
      </c>
      <c r="L600" s="8">
        <v>3</v>
      </c>
      <c r="M600" s="8">
        <v>1837</v>
      </c>
      <c r="N600" s="9"/>
      <c r="O600" s="8">
        <v>0</v>
      </c>
      <c r="P600" s="9"/>
      <c r="Q600" s="8">
        <v>145</v>
      </c>
      <c r="R600" s="9"/>
      <c r="S600" s="8">
        <v>129</v>
      </c>
      <c r="T600" s="9"/>
      <c r="U600" s="8">
        <v>0</v>
      </c>
      <c r="V600" s="9"/>
      <c r="W600" s="33">
        <v>2111</v>
      </c>
      <c r="X600" s="9"/>
      <c r="Y600" s="30">
        <v>2</v>
      </c>
      <c r="Z600" s="9"/>
      <c r="AA600" s="30">
        <v>0</v>
      </c>
      <c r="AB600" s="9"/>
      <c r="AC600" s="30">
        <v>0.2</v>
      </c>
      <c r="AD600" s="9"/>
      <c r="AE600" s="30">
        <v>0.2</v>
      </c>
      <c r="AF600" s="9"/>
      <c r="AG600" s="19">
        <v>0</v>
      </c>
      <c r="AI600" s="32">
        <v>2.4</v>
      </c>
      <c r="AK600" s="7" t="str">
        <f t="shared" si="9"/>
        <v>No</v>
      </c>
    </row>
    <row r="601" spans="1:37">
      <c r="A601" s="7" t="s">
        <v>1100</v>
      </c>
      <c r="B601" s="7" t="s">
        <v>1101</v>
      </c>
      <c r="C601" s="37" t="s">
        <v>627</v>
      </c>
      <c r="D601" s="296" t="s">
        <v>1102</v>
      </c>
      <c r="E601" s="297">
        <v>91092</v>
      </c>
      <c r="F601" s="27" t="s">
        <v>142</v>
      </c>
      <c r="G601" s="27" t="s">
        <v>137</v>
      </c>
      <c r="H601" s="35">
        <v>210000</v>
      </c>
      <c r="I601" s="35">
        <v>25</v>
      </c>
      <c r="J601" s="9" t="s">
        <v>13</v>
      </c>
      <c r="K601" s="9" t="s">
        <v>138</v>
      </c>
      <c r="L601" s="8">
        <v>3</v>
      </c>
      <c r="M601" s="8">
        <v>1580</v>
      </c>
      <c r="N601" s="9"/>
      <c r="O601" s="8">
        <v>0</v>
      </c>
      <c r="P601" s="9"/>
      <c r="Q601" s="8">
        <v>351</v>
      </c>
      <c r="R601" s="9"/>
      <c r="S601" s="8">
        <v>440</v>
      </c>
      <c r="T601" s="9"/>
      <c r="U601" s="8">
        <v>0</v>
      </c>
      <c r="V601" s="9"/>
      <c r="W601" s="33">
        <v>2371</v>
      </c>
      <c r="X601" s="9"/>
      <c r="Y601" s="30">
        <v>1.96</v>
      </c>
      <c r="Z601" s="9"/>
      <c r="AA601" s="30">
        <v>0</v>
      </c>
      <c r="AB601" s="9"/>
      <c r="AC601" s="30">
        <v>0.33</v>
      </c>
      <c r="AD601" s="9"/>
      <c r="AE601" s="30">
        <v>0.98</v>
      </c>
      <c r="AF601" s="9"/>
      <c r="AG601" s="19">
        <v>0</v>
      </c>
      <c r="AI601" s="32">
        <v>3.27</v>
      </c>
      <c r="AK601" s="7" t="str">
        <f t="shared" si="9"/>
        <v>No</v>
      </c>
    </row>
    <row r="602" spans="1:37">
      <c r="A602" s="7" t="s">
        <v>938</v>
      </c>
      <c r="B602" s="7" t="s">
        <v>376</v>
      </c>
      <c r="C602" s="37" t="s">
        <v>40</v>
      </c>
      <c r="D602" s="296">
        <v>5218</v>
      </c>
      <c r="E602" s="297">
        <v>50515</v>
      </c>
      <c r="F602" s="27" t="s">
        <v>96</v>
      </c>
      <c r="G602" s="27" t="s">
        <v>137</v>
      </c>
      <c r="H602" s="35">
        <v>2650890</v>
      </c>
      <c r="I602" s="35">
        <v>25</v>
      </c>
      <c r="J602" s="9" t="s">
        <v>9</v>
      </c>
      <c r="K602" s="9" t="s">
        <v>138</v>
      </c>
      <c r="L602" s="8">
        <v>3</v>
      </c>
      <c r="M602" s="8">
        <v>3486</v>
      </c>
      <c r="N602" s="9"/>
      <c r="O602" s="8">
        <v>0</v>
      </c>
      <c r="P602" s="9"/>
      <c r="Q602" s="8">
        <v>0</v>
      </c>
      <c r="R602" s="9"/>
      <c r="S602" s="8">
        <v>0</v>
      </c>
      <c r="T602" s="9"/>
      <c r="U602" s="8">
        <v>0</v>
      </c>
      <c r="V602" s="9"/>
      <c r="W602" s="33">
        <v>3486</v>
      </c>
      <c r="X602" s="9"/>
      <c r="Y602" s="30">
        <v>30</v>
      </c>
      <c r="Z602" s="9"/>
      <c r="AA602" s="30">
        <v>0</v>
      </c>
      <c r="AB602" s="9"/>
      <c r="AC602" s="30">
        <v>0</v>
      </c>
      <c r="AD602" s="9"/>
      <c r="AE602" s="30">
        <v>0</v>
      </c>
      <c r="AF602" s="9"/>
      <c r="AG602" s="19">
        <v>0</v>
      </c>
      <c r="AI602" s="32">
        <v>30</v>
      </c>
      <c r="AK602" s="7" t="str">
        <f t="shared" si="9"/>
        <v>No</v>
      </c>
    </row>
    <row r="603" spans="1:37">
      <c r="A603" s="7" t="s">
        <v>1103</v>
      </c>
      <c r="B603" s="7" t="s">
        <v>171</v>
      </c>
      <c r="C603" s="37" t="s">
        <v>28</v>
      </c>
      <c r="D603" s="296">
        <v>4047</v>
      </c>
      <c r="E603" s="297">
        <v>40047</v>
      </c>
      <c r="F603" s="27" t="s">
        <v>140</v>
      </c>
      <c r="G603" s="27" t="s">
        <v>137</v>
      </c>
      <c r="H603" s="35">
        <v>128754</v>
      </c>
      <c r="I603" s="35">
        <v>25</v>
      </c>
      <c r="J603" s="9" t="s">
        <v>6</v>
      </c>
      <c r="K603" s="9" t="s">
        <v>138</v>
      </c>
      <c r="L603" s="8">
        <v>22</v>
      </c>
      <c r="M603" s="8">
        <v>18754</v>
      </c>
      <c r="N603" s="9"/>
      <c r="O603" s="8">
        <v>0</v>
      </c>
      <c r="P603" s="9"/>
      <c r="Q603" s="8">
        <v>1304</v>
      </c>
      <c r="R603" s="9"/>
      <c r="S603" s="8">
        <v>1157</v>
      </c>
      <c r="T603" s="9"/>
      <c r="U603" s="8">
        <v>0</v>
      </c>
      <c r="V603" s="9"/>
      <c r="W603" s="33">
        <v>21215</v>
      </c>
      <c r="X603" s="9"/>
      <c r="Y603" s="30">
        <v>25.18</v>
      </c>
      <c r="Z603" s="9"/>
      <c r="AA603" s="30">
        <v>0</v>
      </c>
      <c r="AB603" s="9"/>
      <c r="AC603" s="30">
        <v>1.8</v>
      </c>
      <c r="AD603" s="9"/>
      <c r="AE603" s="30">
        <v>0.8</v>
      </c>
      <c r="AF603" s="9"/>
      <c r="AG603" s="19">
        <v>0</v>
      </c>
      <c r="AI603" s="32">
        <v>27.78</v>
      </c>
      <c r="AK603" s="7" t="str">
        <f t="shared" si="9"/>
        <v>No</v>
      </c>
    </row>
    <row r="604" spans="1:37">
      <c r="A604" s="7" t="s">
        <v>1099</v>
      </c>
      <c r="B604" s="7" t="s">
        <v>157</v>
      </c>
      <c r="C604" s="37" t="s">
        <v>54</v>
      </c>
      <c r="D604" s="296">
        <v>2178</v>
      </c>
      <c r="E604" s="297">
        <v>20178</v>
      </c>
      <c r="F604" s="27" t="s">
        <v>140</v>
      </c>
      <c r="G604" s="27" t="s">
        <v>137</v>
      </c>
      <c r="H604" s="35">
        <v>423566</v>
      </c>
      <c r="I604" s="35">
        <v>25</v>
      </c>
      <c r="J604" s="9" t="s">
        <v>6</v>
      </c>
      <c r="K604" s="9" t="s">
        <v>138</v>
      </c>
      <c r="L604" s="8">
        <v>20</v>
      </c>
      <c r="M604" s="8">
        <v>12351</v>
      </c>
      <c r="N604" s="9"/>
      <c r="O604" s="8">
        <v>0</v>
      </c>
      <c r="P604" s="9"/>
      <c r="Q604" s="8">
        <v>0</v>
      </c>
      <c r="R604" s="9"/>
      <c r="S604" s="8">
        <v>0</v>
      </c>
      <c r="T604" s="9"/>
      <c r="U604" s="8">
        <v>0</v>
      </c>
      <c r="V604" s="9"/>
      <c r="W604" s="33">
        <v>12351</v>
      </c>
      <c r="X604" s="9"/>
      <c r="Y604" s="30">
        <v>11</v>
      </c>
      <c r="Z604" s="9"/>
      <c r="AA604" s="30">
        <v>0</v>
      </c>
      <c r="AB604" s="9"/>
      <c r="AC604" s="30">
        <v>0</v>
      </c>
      <c r="AD604" s="9"/>
      <c r="AE604" s="30">
        <v>0</v>
      </c>
      <c r="AF604" s="9"/>
      <c r="AG604" s="19">
        <v>0</v>
      </c>
      <c r="AI604" s="32">
        <v>11</v>
      </c>
      <c r="AK604" s="7" t="str">
        <f t="shared" si="9"/>
        <v>No</v>
      </c>
    </row>
    <row r="605" spans="1:37">
      <c r="A605" s="7" t="s">
        <v>1097</v>
      </c>
      <c r="B605" s="7" t="s">
        <v>1098</v>
      </c>
      <c r="C605" s="37" t="s">
        <v>39</v>
      </c>
      <c r="D605" s="296"/>
      <c r="E605" s="297">
        <v>50522</v>
      </c>
      <c r="F605" s="27" t="s">
        <v>142</v>
      </c>
      <c r="G605" s="27" t="s">
        <v>137</v>
      </c>
      <c r="H605" s="35">
        <v>51240</v>
      </c>
      <c r="I605" s="35">
        <v>25</v>
      </c>
      <c r="J605" s="9" t="s">
        <v>9</v>
      </c>
      <c r="K605" s="9" t="s">
        <v>138</v>
      </c>
      <c r="L605" s="8">
        <v>17</v>
      </c>
      <c r="M605" s="8">
        <v>5549</v>
      </c>
      <c r="N605" s="9"/>
      <c r="O605" s="8">
        <v>1499</v>
      </c>
      <c r="P605" s="9"/>
      <c r="Q605" s="8">
        <v>1730</v>
      </c>
      <c r="R605" s="9"/>
      <c r="S605" s="8">
        <v>0</v>
      </c>
      <c r="T605" s="9"/>
      <c r="U605" s="8">
        <v>0</v>
      </c>
      <c r="V605" s="9"/>
      <c r="W605" s="33">
        <v>8778</v>
      </c>
      <c r="X605" s="9"/>
      <c r="Y605" s="30">
        <v>6.17</v>
      </c>
      <c r="Z605" s="9"/>
      <c r="AA605" s="30">
        <v>1.1299999999999999</v>
      </c>
      <c r="AB605" s="9"/>
      <c r="AC605" s="30">
        <v>1.69</v>
      </c>
      <c r="AD605" s="9"/>
      <c r="AE605" s="30">
        <v>0</v>
      </c>
      <c r="AF605" s="9"/>
      <c r="AG605" s="19">
        <v>0</v>
      </c>
      <c r="AI605" s="32">
        <v>8.99</v>
      </c>
      <c r="AK605" s="7" t="str">
        <f t="shared" si="9"/>
        <v>No</v>
      </c>
    </row>
    <row r="606" spans="1:37">
      <c r="A606" s="7" t="s">
        <v>1100</v>
      </c>
      <c r="B606" s="7" t="s">
        <v>1101</v>
      </c>
      <c r="C606" s="37" t="s">
        <v>627</v>
      </c>
      <c r="D606" s="296" t="s">
        <v>1102</v>
      </c>
      <c r="E606" s="297">
        <v>91092</v>
      </c>
      <c r="F606" s="27" t="s">
        <v>142</v>
      </c>
      <c r="G606" s="27" t="s">
        <v>137</v>
      </c>
      <c r="H606" s="35">
        <v>210000</v>
      </c>
      <c r="I606" s="35">
        <v>25</v>
      </c>
      <c r="J606" s="9" t="s">
        <v>6</v>
      </c>
      <c r="K606" s="9" t="s">
        <v>138</v>
      </c>
      <c r="L606" s="8">
        <v>16</v>
      </c>
      <c r="M606" s="8">
        <v>2833</v>
      </c>
      <c r="N606" s="9"/>
      <c r="O606" s="8">
        <v>0</v>
      </c>
      <c r="P606" s="9"/>
      <c r="Q606" s="8">
        <v>627</v>
      </c>
      <c r="R606" s="9"/>
      <c r="S606" s="8">
        <v>797</v>
      </c>
      <c r="T606" s="9"/>
      <c r="U606" s="8">
        <v>0</v>
      </c>
      <c r="V606" s="9"/>
      <c r="W606" s="33">
        <v>4257</v>
      </c>
      <c r="X606" s="9"/>
      <c r="Y606" s="30">
        <v>3.5</v>
      </c>
      <c r="Z606" s="9"/>
      <c r="AA606" s="30">
        <v>0</v>
      </c>
      <c r="AB606" s="9"/>
      <c r="AC606" s="30">
        <v>0.57999999999999996</v>
      </c>
      <c r="AD606" s="9"/>
      <c r="AE606" s="30">
        <v>1.75</v>
      </c>
      <c r="AF606" s="9"/>
      <c r="AG606" s="19">
        <v>0</v>
      </c>
      <c r="AI606" s="32">
        <v>5.83</v>
      </c>
      <c r="AK606" s="7" t="str">
        <f t="shared" si="9"/>
        <v>No</v>
      </c>
    </row>
    <row r="607" spans="1:37">
      <c r="A607" s="7" t="s">
        <v>578</v>
      </c>
      <c r="B607" s="7" t="s">
        <v>579</v>
      </c>
      <c r="C607" s="37" t="s">
        <v>39</v>
      </c>
      <c r="D607" s="296">
        <v>5184</v>
      </c>
      <c r="E607" s="297">
        <v>50184</v>
      </c>
      <c r="F607" s="27" t="s">
        <v>142</v>
      </c>
      <c r="G607" s="27" t="s">
        <v>137</v>
      </c>
      <c r="H607" s="35">
        <v>99941</v>
      </c>
      <c r="I607" s="35">
        <v>24</v>
      </c>
      <c r="J607" s="9" t="s">
        <v>6</v>
      </c>
      <c r="K607" s="9" t="s">
        <v>138</v>
      </c>
      <c r="L607" s="8">
        <v>9</v>
      </c>
      <c r="M607" s="8">
        <v>6832</v>
      </c>
      <c r="N607" s="9"/>
      <c r="O607" s="8">
        <v>0</v>
      </c>
      <c r="P607" s="9"/>
      <c r="Q607" s="8">
        <v>1182</v>
      </c>
      <c r="R607" s="9"/>
      <c r="S607" s="8">
        <v>100</v>
      </c>
      <c r="T607" s="9"/>
      <c r="U607" s="8">
        <v>0</v>
      </c>
      <c r="V607" s="9"/>
      <c r="W607" s="33">
        <v>8114</v>
      </c>
      <c r="X607" s="9"/>
      <c r="Y607" s="30">
        <v>7</v>
      </c>
      <c r="Z607" s="9"/>
      <c r="AA607" s="30">
        <v>0</v>
      </c>
      <c r="AB607" s="9"/>
      <c r="AC607" s="30">
        <v>2</v>
      </c>
      <c r="AD607" s="9"/>
      <c r="AE607" s="30">
        <v>0.5</v>
      </c>
      <c r="AF607" s="9"/>
      <c r="AG607" s="19">
        <v>0</v>
      </c>
      <c r="AI607" s="32">
        <v>9.5</v>
      </c>
      <c r="AK607" s="7" t="str">
        <f t="shared" si="9"/>
        <v>No</v>
      </c>
    </row>
    <row r="608" spans="1:37">
      <c r="A608" s="7" t="s">
        <v>563</v>
      </c>
      <c r="B608" s="7" t="s">
        <v>564</v>
      </c>
      <c r="C608" s="37" t="s">
        <v>61</v>
      </c>
      <c r="D608" s="296">
        <v>3095</v>
      </c>
      <c r="E608" s="297">
        <v>30095</v>
      </c>
      <c r="F608" s="27" t="s">
        <v>142</v>
      </c>
      <c r="G608" s="27" t="s">
        <v>137</v>
      </c>
      <c r="H608" s="35">
        <v>77086</v>
      </c>
      <c r="I608" s="35">
        <v>24</v>
      </c>
      <c r="J608" s="9" t="s">
        <v>6</v>
      </c>
      <c r="K608" s="9" t="s">
        <v>138</v>
      </c>
      <c r="L608" s="8">
        <v>8</v>
      </c>
      <c r="M608" s="8">
        <v>97</v>
      </c>
      <c r="N608" s="9"/>
      <c r="O608" s="8">
        <v>0</v>
      </c>
      <c r="P608" s="9"/>
      <c r="Q608" s="8">
        <v>0</v>
      </c>
      <c r="R608" s="9"/>
      <c r="S608" s="8">
        <v>941</v>
      </c>
      <c r="T608" s="9"/>
      <c r="U608" s="8">
        <v>0</v>
      </c>
      <c r="V608" s="9"/>
      <c r="W608" s="33">
        <v>1038</v>
      </c>
      <c r="X608" s="9"/>
      <c r="Y608" s="30">
        <v>0.08</v>
      </c>
      <c r="Z608" s="9"/>
      <c r="AA608" s="30">
        <v>0</v>
      </c>
      <c r="AB608" s="9"/>
      <c r="AC608" s="30">
        <v>0</v>
      </c>
      <c r="AD608" s="9"/>
      <c r="AE608" s="30">
        <v>0.7</v>
      </c>
      <c r="AF608" s="9"/>
      <c r="AG608" s="19">
        <v>0</v>
      </c>
      <c r="AI608" s="32">
        <v>0.78</v>
      </c>
      <c r="AK608" s="7" t="str">
        <f t="shared" si="9"/>
        <v>No</v>
      </c>
    </row>
    <row r="609" spans="1:37">
      <c r="A609" s="7" t="s">
        <v>563</v>
      </c>
      <c r="B609" s="7" t="s">
        <v>564</v>
      </c>
      <c r="C609" s="37" t="s">
        <v>61</v>
      </c>
      <c r="D609" s="296">
        <v>3095</v>
      </c>
      <c r="E609" s="297">
        <v>30095</v>
      </c>
      <c r="F609" s="27" t="s">
        <v>142</v>
      </c>
      <c r="G609" s="27" t="s">
        <v>137</v>
      </c>
      <c r="H609" s="35">
        <v>77086</v>
      </c>
      <c r="I609" s="35">
        <v>24</v>
      </c>
      <c r="J609" s="9" t="s">
        <v>13</v>
      </c>
      <c r="K609" s="9" t="s">
        <v>138</v>
      </c>
      <c r="L609" s="8">
        <v>4</v>
      </c>
      <c r="M609" s="8">
        <v>24</v>
      </c>
      <c r="N609" s="9"/>
      <c r="O609" s="8">
        <v>0</v>
      </c>
      <c r="P609" s="9"/>
      <c r="Q609" s="8">
        <v>0</v>
      </c>
      <c r="R609" s="9"/>
      <c r="S609" s="8">
        <v>269</v>
      </c>
      <c r="T609" s="9"/>
      <c r="U609" s="8">
        <v>0</v>
      </c>
      <c r="V609" s="9"/>
      <c r="W609" s="33">
        <v>293</v>
      </c>
      <c r="X609" s="9"/>
      <c r="Y609" s="30">
        <v>0.02</v>
      </c>
      <c r="Z609" s="9"/>
      <c r="AA609" s="30">
        <v>0</v>
      </c>
      <c r="AB609" s="9"/>
      <c r="AC609" s="30">
        <v>0</v>
      </c>
      <c r="AD609" s="9"/>
      <c r="AE609" s="30">
        <v>0.2</v>
      </c>
      <c r="AF609" s="9"/>
      <c r="AG609" s="19">
        <v>0</v>
      </c>
      <c r="AI609" s="32">
        <v>0.22</v>
      </c>
      <c r="AK609" s="7" t="str">
        <f t="shared" si="9"/>
        <v>No</v>
      </c>
    </row>
    <row r="610" spans="1:37">
      <c r="A610" s="7" t="s">
        <v>578</v>
      </c>
      <c r="B610" s="7" t="s">
        <v>579</v>
      </c>
      <c r="C610" s="37" t="s">
        <v>39</v>
      </c>
      <c r="D610" s="296">
        <v>5184</v>
      </c>
      <c r="E610" s="297">
        <v>50184</v>
      </c>
      <c r="F610" s="27" t="s">
        <v>142</v>
      </c>
      <c r="G610" s="27" t="s">
        <v>137</v>
      </c>
      <c r="H610" s="35">
        <v>99941</v>
      </c>
      <c r="I610" s="35">
        <v>24</v>
      </c>
      <c r="J610" s="9" t="s">
        <v>9</v>
      </c>
      <c r="K610" s="9" t="s">
        <v>138</v>
      </c>
      <c r="L610" s="8">
        <v>15</v>
      </c>
      <c r="M610" s="8">
        <v>8169</v>
      </c>
      <c r="N610" s="9"/>
      <c r="O610" s="8">
        <v>0</v>
      </c>
      <c r="P610" s="9"/>
      <c r="Q610" s="8">
        <v>1414</v>
      </c>
      <c r="R610" s="9"/>
      <c r="S610" s="8">
        <v>118</v>
      </c>
      <c r="T610" s="9"/>
      <c r="U610" s="8">
        <v>0</v>
      </c>
      <c r="V610" s="9"/>
      <c r="W610" s="33">
        <v>9701</v>
      </c>
      <c r="X610" s="9"/>
      <c r="Y610" s="30">
        <v>9</v>
      </c>
      <c r="Z610" s="9"/>
      <c r="AA610" s="30">
        <v>0</v>
      </c>
      <c r="AB610" s="9"/>
      <c r="AC610" s="30">
        <v>2</v>
      </c>
      <c r="AD610" s="9"/>
      <c r="AE610" s="30">
        <v>0.5</v>
      </c>
      <c r="AF610" s="9"/>
      <c r="AG610" s="19">
        <v>0</v>
      </c>
      <c r="AI610" s="32">
        <v>11.5</v>
      </c>
      <c r="AK610" s="7" t="str">
        <f t="shared" si="9"/>
        <v>No</v>
      </c>
    </row>
    <row r="611" spans="1:37">
      <c r="A611" s="7" t="s">
        <v>563</v>
      </c>
      <c r="B611" s="7" t="s">
        <v>564</v>
      </c>
      <c r="C611" s="37" t="s">
        <v>61</v>
      </c>
      <c r="D611" s="296">
        <v>3095</v>
      </c>
      <c r="E611" s="297">
        <v>30095</v>
      </c>
      <c r="F611" s="27" t="s">
        <v>142</v>
      </c>
      <c r="G611" s="27" t="s">
        <v>137</v>
      </c>
      <c r="H611" s="35">
        <v>77086</v>
      </c>
      <c r="I611" s="35">
        <v>24</v>
      </c>
      <c r="J611" s="9" t="s">
        <v>9</v>
      </c>
      <c r="K611" s="9" t="s">
        <v>138</v>
      </c>
      <c r="L611" s="8">
        <v>12</v>
      </c>
      <c r="M611" s="8">
        <v>6687</v>
      </c>
      <c r="N611" s="9"/>
      <c r="O611" s="8">
        <v>0</v>
      </c>
      <c r="P611" s="9"/>
      <c r="Q611" s="8">
        <v>0</v>
      </c>
      <c r="R611" s="9"/>
      <c r="S611" s="8">
        <v>134</v>
      </c>
      <c r="T611" s="9"/>
      <c r="U611" s="8">
        <v>0</v>
      </c>
      <c r="V611" s="9"/>
      <c r="W611" s="33">
        <v>6821</v>
      </c>
      <c r="X611" s="9"/>
      <c r="Y611" s="30">
        <v>5.9</v>
      </c>
      <c r="Z611" s="9"/>
      <c r="AA611" s="30">
        <v>0</v>
      </c>
      <c r="AB611" s="9"/>
      <c r="AC611" s="30">
        <v>0</v>
      </c>
      <c r="AD611" s="9"/>
      <c r="AE611" s="30">
        <v>0.1</v>
      </c>
      <c r="AF611" s="9"/>
      <c r="AG611" s="19">
        <v>0</v>
      </c>
      <c r="AI611" s="32">
        <v>6</v>
      </c>
      <c r="AK611" s="7" t="str">
        <f t="shared" si="9"/>
        <v>No</v>
      </c>
    </row>
    <row r="612" spans="1:37">
      <c r="A612" s="7" t="s">
        <v>255</v>
      </c>
      <c r="B612" s="7" t="s">
        <v>256</v>
      </c>
      <c r="C612" s="37" t="s">
        <v>5</v>
      </c>
      <c r="D612" s="296">
        <v>6072</v>
      </c>
      <c r="E612" s="297">
        <v>60072</v>
      </c>
      <c r="F612" s="27" t="s">
        <v>142</v>
      </c>
      <c r="G612" s="27" t="s">
        <v>137</v>
      </c>
      <c r="H612" s="35">
        <v>295083</v>
      </c>
      <c r="I612" s="35">
        <v>23</v>
      </c>
      <c r="J612" s="9" t="s">
        <v>9</v>
      </c>
      <c r="K612" s="9" t="s">
        <v>138</v>
      </c>
      <c r="L612" s="8">
        <v>9</v>
      </c>
      <c r="M612" s="8">
        <v>0</v>
      </c>
      <c r="N612" s="9"/>
      <c r="O612" s="8">
        <v>0</v>
      </c>
      <c r="P612" s="9"/>
      <c r="Q612" s="8">
        <v>0</v>
      </c>
      <c r="R612" s="9"/>
      <c r="S612" s="8">
        <v>0</v>
      </c>
      <c r="T612" s="9"/>
      <c r="U612" s="8">
        <v>0</v>
      </c>
      <c r="V612" s="9"/>
      <c r="W612" s="33">
        <v>0</v>
      </c>
      <c r="X612" s="9"/>
      <c r="Y612" s="30">
        <v>0</v>
      </c>
      <c r="Z612" s="9"/>
      <c r="AA612" s="30">
        <v>0</v>
      </c>
      <c r="AB612" s="9"/>
      <c r="AC612" s="30">
        <v>0</v>
      </c>
      <c r="AD612" s="9"/>
      <c r="AE612" s="30">
        <v>0</v>
      </c>
      <c r="AF612" s="9"/>
      <c r="AG612" s="19">
        <v>0</v>
      </c>
      <c r="AI612" s="32">
        <v>0</v>
      </c>
      <c r="AK612" s="7" t="str">
        <f t="shared" si="9"/>
        <v>No</v>
      </c>
    </row>
    <row r="613" spans="1:37">
      <c r="A613" s="7" t="s">
        <v>1104</v>
      </c>
      <c r="B613" s="7" t="s">
        <v>139</v>
      </c>
      <c r="C613" s="37" t="s">
        <v>12</v>
      </c>
      <c r="D613" s="296">
        <v>9119</v>
      </c>
      <c r="E613" s="297">
        <v>90119</v>
      </c>
      <c r="F613" s="27" t="s">
        <v>140</v>
      </c>
      <c r="G613" s="27" t="s">
        <v>137</v>
      </c>
      <c r="H613" s="35">
        <v>583681</v>
      </c>
      <c r="I613" s="35">
        <v>23</v>
      </c>
      <c r="J613" s="9" t="s">
        <v>6</v>
      </c>
      <c r="K613" s="9" t="s">
        <v>138</v>
      </c>
      <c r="L613" s="8">
        <v>23</v>
      </c>
      <c r="M613" s="8">
        <v>51578</v>
      </c>
      <c r="N613" s="9"/>
      <c r="O613" s="8">
        <v>4586</v>
      </c>
      <c r="P613" s="9"/>
      <c r="Q613" s="8">
        <v>0</v>
      </c>
      <c r="R613" s="9"/>
      <c r="S613" s="8">
        <v>9952</v>
      </c>
      <c r="T613" s="9"/>
      <c r="U613" s="8">
        <v>0</v>
      </c>
      <c r="V613" s="9"/>
      <c r="W613" s="33">
        <v>66116</v>
      </c>
      <c r="X613" s="9"/>
      <c r="Y613" s="30">
        <v>103</v>
      </c>
      <c r="Z613" s="9"/>
      <c r="AA613" s="30">
        <v>6</v>
      </c>
      <c r="AB613" s="9"/>
      <c r="AC613" s="30">
        <v>0</v>
      </c>
      <c r="AD613" s="9"/>
      <c r="AE613" s="30">
        <v>7</v>
      </c>
      <c r="AF613" s="9"/>
      <c r="AG613" s="19">
        <v>0</v>
      </c>
      <c r="AI613" s="32">
        <v>116</v>
      </c>
      <c r="AK613" s="7" t="str">
        <f t="shared" si="9"/>
        <v>No</v>
      </c>
    </row>
    <row r="614" spans="1:37">
      <c r="A614" s="7" t="s">
        <v>255</v>
      </c>
      <c r="B614" s="7" t="s">
        <v>256</v>
      </c>
      <c r="C614" s="37" t="s">
        <v>5</v>
      </c>
      <c r="D614" s="296">
        <v>6072</v>
      </c>
      <c r="E614" s="297">
        <v>60072</v>
      </c>
      <c r="F614" s="27" t="s">
        <v>142</v>
      </c>
      <c r="G614" s="27" t="s">
        <v>137</v>
      </c>
      <c r="H614" s="35">
        <v>295083</v>
      </c>
      <c r="I614" s="35">
        <v>23</v>
      </c>
      <c r="J614" s="9" t="s">
        <v>6</v>
      </c>
      <c r="K614" s="9" t="s">
        <v>138</v>
      </c>
      <c r="L614" s="8">
        <v>14</v>
      </c>
      <c r="M614" s="8">
        <v>2763</v>
      </c>
      <c r="N614" s="9"/>
      <c r="O614" s="8">
        <v>0</v>
      </c>
      <c r="P614" s="9"/>
      <c r="Q614" s="8">
        <v>0</v>
      </c>
      <c r="R614" s="9"/>
      <c r="S614" s="8">
        <v>823</v>
      </c>
      <c r="T614" s="9"/>
      <c r="U614" s="8">
        <v>0</v>
      </c>
      <c r="V614" s="9"/>
      <c r="W614" s="33">
        <v>3586</v>
      </c>
      <c r="X614" s="9"/>
      <c r="Y614" s="30">
        <v>4</v>
      </c>
      <c r="Z614" s="9"/>
      <c r="AA614" s="30">
        <v>0</v>
      </c>
      <c r="AB614" s="9"/>
      <c r="AC614" s="30">
        <v>0</v>
      </c>
      <c r="AD614" s="9"/>
      <c r="AE614" s="30">
        <v>1</v>
      </c>
      <c r="AF614" s="9"/>
      <c r="AG614" s="19">
        <v>0</v>
      </c>
      <c r="AI614" s="32">
        <v>5</v>
      </c>
      <c r="AK614" s="7" t="str">
        <f t="shared" si="9"/>
        <v>No</v>
      </c>
    </row>
    <row r="615" spans="1:37">
      <c r="A615" s="7" t="s">
        <v>1105</v>
      </c>
      <c r="B615" s="7" t="s">
        <v>440</v>
      </c>
      <c r="C615" s="37" t="s">
        <v>21</v>
      </c>
      <c r="D615" s="296">
        <v>8007</v>
      </c>
      <c r="E615" s="297">
        <v>80007</v>
      </c>
      <c r="F615" s="27" t="s">
        <v>140</v>
      </c>
      <c r="G615" s="27" t="s">
        <v>137</v>
      </c>
      <c r="H615" s="35">
        <v>136550</v>
      </c>
      <c r="I615" s="35">
        <v>23</v>
      </c>
      <c r="J615" s="9" t="s">
        <v>6</v>
      </c>
      <c r="K615" s="9" t="s">
        <v>138</v>
      </c>
      <c r="L615" s="8">
        <v>13</v>
      </c>
      <c r="M615" s="8">
        <v>87</v>
      </c>
      <c r="N615" s="9"/>
      <c r="O615" s="8">
        <v>309</v>
      </c>
      <c r="P615" s="9"/>
      <c r="Q615" s="8">
        <v>0</v>
      </c>
      <c r="R615" s="9"/>
      <c r="S615" s="8">
        <v>0</v>
      </c>
      <c r="T615" s="9"/>
      <c r="U615" s="8">
        <v>0</v>
      </c>
      <c r="V615" s="9"/>
      <c r="W615" s="33">
        <v>396</v>
      </c>
      <c r="X615" s="9"/>
      <c r="Y615" s="30">
        <v>1</v>
      </c>
      <c r="Z615" s="9"/>
      <c r="AA615" s="30">
        <v>2</v>
      </c>
      <c r="AB615" s="9"/>
      <c r="AC615" s="30">
        <v>0</v>
      </c>
      <c r="AD615" s="9"/>
      <c r="AE615" s="30">
        <v>0</v>
      </c>
      <c r="AF615" s="9"/>
      <c r="AG615" s="19">
        <v>0</v>
      </c>
      <c r="AI615" s="32">
        <v>3</v>
      </c>
      <c r="AK615" s="7" t="str">
        <f t="shared" si="9"/>
        <v>No</v>
      </c>
    </row>
    <row r="616" spans="1:37">
      <c r="A616" s="7" t="s">
        <v>931</v>
      </c>
      <c r="B616" s="7" t="s">
        <v>277</v>
      </c>
      <c r="C616" s="37" t="s">
        <v>47</v>
      </c>
      <c r="D616" s="296">
        <v>1086</v>
      </c>
      <c r="E616" s="297">
        <v>10086</v>
      </c>
      <c r="F616" s="27" t="s">
        <v>142</v>
      </c>
      <c r="G616" s="27" t="s">
        <v>137</v>
      </c>
      <c r="H616" s="35">
        <v>88087</v>
      </c>
      <c r="I616" s="35">
        <v>22</v>
      </c>
      <c r="J616" s="9" t="s">
        <v>9</v>
      </c>
      <c r="K616" s="9" t="s">
        <v>138</v>
      </c>
      <c r="L616" s="8">
        <v>8</v>
      </c>
      <c r="M616" s="8">
        <v>2923</v>
      </c>
      <c r="N616" s="9"/>
      <c r="O616" s="8">
        <v>1279</v>
      </c>
      <c r="P616" s="9"/>
      <c r="Q616" s="8">
        <v>211</v>
      </c>
      <c r="R616" s="9"/>
      <c r="S616" s="8">
        <v>0</v>
      </c>
      <c r="T616" s="9"/>
      <c r="U616" s="8">
        <v>0</v>
      </c>
      <c r="V616" s="9"/>
      <c r="W616" s="33">
        <v>4413</v>
      </c>
      <c r="X616" s="9"/>
      <c r="Y616" s="30">
        <v>2.5</v>
      </c>
      <c r="Z616" s="9"/>
      <c r="AA616" s="30">
        <v>1</v>
      </c>
      <c r="AB616" s="9"/>
      <c r="AC616" s="30">
        <v>0.15</v>
      </c>
      <c r="AD616" s="9"/>
      <c r="AE616" s="30">
        <v>0</v>
      </c>
      <c r="AF616" s="9"/>
      <c r="AG616" s="19">
        <v>0</v>
      </c>
      <c r="AI616" s="32">
        <v>3.65</v>
      </c>
      <c r="AK616" s="7" t="str">
        <f t="shared" si="9"/>
        <v>No</v>
      </c>
    </row>
    <row r="617" spans="1:37">
      <c r="A617" s="7" t="s">
        <v>1106</v>
      </c>
      <c r="B617" s="7" t="s">
        <v>329</v>
      </c>
      <c r="C617" s="37" t="s">
        <v>54</v>
      </c>
      <c r="D617" s="296">
        <v>2071</v>
      </c>
      <c r="E617" s="297">
        <v>20071</v>
      </c>
      <c r="F617" s="27" t="s">
        <v>140</v>
      </c>
      <c r="G617" s="27" t="s">
        <v>137</v>
      </c>
      <c r="H617" s="35">
        <v>18351295</v>
      </c>
      <c r="I617" s="35">
        <v>22</v>
      </c>
      <c r="J617" s="9" t="s">
        <v>6</v>
      </c>
      <c r="K617" s="9" t="s">
        <v>138</v>
      </c>
      <c r="L617" s="8">
        <v>8</v>
      </c>
      <c r="M617" s="8">
        <v>9892</v>
      </c>
      <c r="N617" s="9"/>
      <c r="O617" s="8">
        <v>0</v>
      </c>
      <c r="P617" s="9"/>
      <c r="Q617" s="8">
        <v>56</v>
      </c>
      <c r="R617" s="9"/>
      <c r="S617" s="8">
        <v>40</v>
      </c>
      <c r="T617" s="9"/>
      <c r="U617" s="8">
        <v>0</v>
      </c>
      <c r="V617" s="9"/>
      <c r="W617" s="33">
        <v>9988</v>
      </c>
      <c r="X617" s="9"/>
      <c r="Y617" s="30">
        <v>6.3</v>
      </c>
      <c r="Z617" s="9"/>
      <c r="AA617" s="30">
        <v>0</v>
      </c>
      <c r="AB617" s="9"/>
      <c r="AC617" s="30">
        <v>0.06</v>
      </c>
      <c r="AD617" s="9"/>
      <c r="AE617" s="30">
        <v>0.13</v>
      </c>
      <c r="AF617" s="9"/>
      <c r="AG617" s="19">
        <v>0</v>
      </c>
      <c r="AI617" s="32">
        <v>6.49</v>
      </c>
      <c r="AK617" s="7" t="str">
        <f t="shared" si="9"/>
        <v>No</v>
      </c>
    </row>
    <row r="618" spans="1:37">
      <c r="A618" s="7" t="s">
        <v>321</v>
      </c>
      <c r="B618" s="7" t="s">
        <v>322</v>
      </c>
      <c r="C618" s="37" t="s">
        <v>65</v>
      </c>
      <c r="D618" s="296">
        <v>4053</v>
      </c>
      <c r="E618" s="297">
        <v>40053</v>
      </c>
      <c r="F618" s="27" t="s">
        <v>142</v>
      </c>
      <c r="G618" s="27" t="s">
        <v>137</v>
      </c>
      <c r="H618" s="35">
        <v>400492</v>
      </c>
      <c r="I618" s="35">
        <v>22</v>
      </c>
      <c r="J618" s="9" t="s">
        <v>9</v>
      </c>
      <c r="K618" s="9" t="s">
        <v>138</v>
      </c>
      <c r="L618" s="8">
        <v>5</v>
      </c>
      <c r="M618" s="8">
        <v>0</v>
      </c>
      <c r="N618" s="9"/>
      <c r="O618" s="8">
        <v>0</v>
      </c>
      <c r="P618" s="9"/>
      <c r="Q618" s="8">
        <v>0</v>
      </c>
      <c r="R618" s="9"/>
      <c r="S618" s="8">
        <v>0</v>
      </c>
      <c r="T618" s="9"/>
      <c r="U618" s="8">
        <v>0</v>
      </c>
      <c r="V618" s="9"/>
      <c r="W618" s="33">
        <v>0</v>
      </c>
      <c r="X618" s="9"/>
      <c r="Y618" s="30">
        <v>0</v>
      </c>
      <c r="Z618" s="9"/>
      <c r="AA618" s="30">
        <v>0</v>
      </c>
      <c r="AB618" s="9"/>
      <c r="AC618" s="30">
        <v>0</v>
      </c>
      <c r="AD618" s="9"/>
      <c r="AE618" s="30">
        <v>0</v>
      </c>
      <c r="AF618" s="9"/>
      <c r="AG618" s="19">
        <v>0</v>
      </c>
      <c r="AI618" s="32">
        <v>0</v>
      </c>
      <c r="AK618" s="7" t="str">
        <f t="shared" si="9"/>
        <v>No</v>
      </c>
    </row>
    <row r="619" spans="1:37">
      <c r="A619" s="7" t="s">
        <v>575</v>
      </c>
      <c r="B619" s="7" t="s">
        <v>576</v>
      </c>
      <c r="C619" s="37" t="s">
        <v>69</v>
      </c>
      <c r="D619" s="296">
        <v>8028</v>
      </c>
      <c r="E619" s="297">
        <v>80028</v>
      </c>
      <c r="F619" s="27" t="s">
        <v>142</v>
      </c>
      <c r="G619" s="27" t="s">
        <v>137</v>
      </c>
      <c r="H619" s="35">
        <v>94983</v>
      </c>
      <c r="I619" s="35">
        <v>22</v>
      </c>
      <c r="J619" s="9" t="s">
        <v>9</v>
      </c>
      <c r="K619" s="9" t="s">
        <v>138</v>
      </c>
      <c r="L619" s="8">
        <v>5</v>
      </c>
      <c r="M619" s="8">
        <v>5907</v>
      </c>
      <c r="N619" s="9"/>
      <c r="O619" s="8">
        <v>644</v>
      </c>
      <c r="P619" s="9"/>
      <c r="Q619" s="8">
        <v>0</v>
      </c>
      <c r="R619" s="9"/>
      <c r="S619" s="8">
        <v>55</v>
      </c>
      <c r="T619" s="9"/>
      <c r="U619" s="8">
        <v>0</v>
      </c>
      <c r="V619" s="9"/>
      <c r="W619" s="33">
        <v>6606</v>
      </c>
      <c r="X619" s="9"/>
      <c r="Y619" s="30">
        <v>9</v>
      </c>
      <c r="Z619" s="9"/>
      <c r="AA619" s="30">
        <v>0.72</v>
      </c>
      <c r="AB619" s="9"/>
      <c r="AC619" s="30">
        <v>0</v>
      </c>
      <c r="AD619" s="9"/>
      <c r="AE619" s="30">
        <v>3.42</v>
      </c>
      <c r="AF619" s="9"/>
      <c r="AG619" s="19">
        <v>0</v>
      </c>
      <c r="AI619" s="32">
        <v>13.14</v>
      </c>
      <c r="AK619" s="7" t="str">
        <f t="shared" si="9"/>
        <v>No</v>
      </c>
    </row>
    <row r="620" spans="1:37">
      <c r="A620" s="7" t="s">
        <v>1107</v>
      </c>
      <c r="B620" s="7" t="s">
        <v>228</v>
      </c>
      <c r="C620" s="37" t="s">
        <v>41</v>
      </c>
      <c r="D620" s="296">
        <v>7003</v>
      </c>
      <c r="E620" s="297">
        <v>70003</v>
      </c>
      <c r="F620" s="27" t="s">
        <v>140</v>
      </c>
      <c r="G620" s="27" t="s">
        <v>137</v>
      </c>
      <c r="H620" s="35">
        <v>273724</v>
      </c>
      <c r="I620" s="35">
        <v>22</v>
      </c>
      <c r="J620" s="9" t="s">
        <v>9</v>
      </c>
      <c r="K620" s="9" t="s">
        <v>138</v>
      </c>
      <c r="L620" s="8">
        <v>4</v>
      </c>
      <c r="M620" s="8">
        <v>0</v>
      </c>
      <c r="N620" s="9"/>
      <c r="O620" s="8">
        <v>0</v>
      </c>
      <c r="P620" s="9"/>
      <c r="Q620" s="8">
        <v>0</v>
      </c>
      <c r="R620" s="9"/>
      <c r="S620" s="8">
        <v>0</v>
      </c>
      <c r="T620" s="9"/>
      <c r="U620" s="8">
        <v>0</v>
      </c>
      <c r="V620" s="9"/>
      <c r="W620" s="33">
        <v>0</v>
      </c>
      <c r="X620" s="9"/>
      <c r="Y620" s="30">
        <v>0</v>
      </c>
      <c r="Z620" s="9"/>
      <c r="AA620" s="30">
        <v>0</v>
      </c>
      <c r="AB620" s="9"/>
      <c r="AC620" s="30">
        <v>0</v>
      </c>
      <c r="AD620" s="9"/>
      <c r="AE620" s="30">
        <v>0</v>
      </c>
      <c r="AF620" s="9"/>
      <c r="AG620" s="19">
        <v>0</v>
      </c>
      <c r="AI620" s="32">
        <v>0</v>
      </c>
      <c r="AK620" s="7" t="str">
        <f t="shared" si="9"/>
        <v>No</v>
      </c>
    </row>
    <row r="621" spans="1:37">
      <c r="A621" s="7" t="s">
        <v>1108</v>
      </c>
      <c r="B621" s="7" t="s">
        <v>141</v>
      </c>
      <c r="C621" s="37" t="s">
        <v>22</v>
      </c>
      <c r="D621" s="296">
        <v>1040</v>
      </c>
      <c r="E621" s="297">
        <v>10040</v>
      </c>
      <c r="F621" s="27" t="s">
        <v>142</v>
      </c>
      <c r="G621" s="27" t="s">
        <v>137</v>
      </c>
      <c r="H621" s="35">
        <v>209190</v>
      </c>
      <c r="I621" s="35">
        <v>22</v>
      </c>
      <c r="J621" s="9" t="s">
        <v>6</v>
      </c>
      <c r="K621" s="9" t="s">
        <v>138</v>
      </c>
      <c r="L621" s="8">
        <v>18</v>
      </c>
      <c r="M621" s="8">
        <v>0</v>
      </c>
      <c r="N621" s="9"/>
      <c r="O621" s="8">
        <v>0</v>
      </c>
      <c r="P621" s="9"/>
      <c r="Q621" s="8">
        <v>0</v>
      </c>
      <c r="R621" s="9"/>
      <c r="S621" s="8">
        <v>0</v>
      </c>
      <c r="T621" s="9"/>
      <c r="U621" s="8">
        <v>0</v>
      </c>
      <c r="V621" s="9"/>
      <c r="W621" s="33">
        <v>0</v>
      </c>
      <c r="X621" s="9"/>
      <c r="Y621" s="30">
        <v>0</v>
      </c>
      <c r="Z621" s="9"/>
      <c r="AA621" s="30">
        <v>0</v>
      </c>
      <c r="AB621" s="9"/>
      <c r="AC621" s="30">
        <v>0</v>
      </c>
      <c r="AD621" s="9"/>
      <c r="AE621" s="30">
        <v>0</v>
      </c>
      <c r="AF621" s="9"/>
      <c r="AG621" s="19">
        <v>0</v>
      </c>
      <c r="AI621" s="32">
        <v>0</v>
      </c>
      <c r="AK621" s="7" t="str">
        <f t="shared" si="9"/>
        <v>No</v>
      </c>
    </row>
    <row r="622" spans="1:37">
      <c r="A622" s="7" t="s">
        <v>1107</v>
      </c>
      <c r="B622" s="7" t="s">
        <v>228</v>
      </c>
      <c r="C622" s="37" t="s">
        <v>41</v>
      </c>
      <c r="D622" s="296">
        <v>7003</v>
      </c>
      <c r="E622" s="297">
        <v>70003</v>
      </c>
      <c r="F622" s="27" t="s">
        <v>140</v>
      </c>
      <c r="G622" s="27" t="s">
        <v>137</v>
      </c>
      <c r="H622" s="35">
        <v>273724</v>
      </c>
      <c r="I622" s="35">
        <v>22</v>
      </c>
      <c r="J622" s="9" t="s">
        <v>6</v>
      </c>
      <c r="K622" s="9" t="s">
        <v>138</v>
      </c>
      <c r="L622" s="8">
        <v>18</v>
      </c>
      <c r="M622" s="8">
        <v>0</v>
      </c>
      <c r="N622" s="9"/>
      <c r="O622" s="8">
        <v>0</v>
      </c>
      <c r="P622" s="9"/>
      <c r="Q622" s="8">
        <v>0</v>
      </c>
      <c r="R622" s="9"/>
      <c r="S622" s="8">
        <v>0</v>
      </c>
      <c r="T622" s="9"/>
      <c r="U622" s="8">
        <v>0</v>
      </c>
      <c r="V622" s="9"/>
      <c r="W622" s="33">
        <v>0</v>
      </c>
      <c r="X622" s="9"/>
      <c r="Y622" s="30">
        <v>0</v>
      </c>
      <c r="Z622" s="9"/>
      <c r="AA622" s="30">
        <v>0</v>
      </c>
      <c r="AB622" s="9"/>
      <c r="AC622" s="30">
        <v>0</v>
      </c>
      <c r="AD622" s="9"/>
      <c r="AE622" s="30">
        <v>0</v>
      </c>
      <c r="AF622" s="9"/>
      <c r="AG622" s="19">
        <v>0</v>
      </c>
      <c r="AI622" s="32">
        <v>0</v>
      </c>
      <c r="AK622" s="7" t="str">
        <f t="shared" si="9"/>
        <v>No</v>
      </c>
    </row>
    <row r="623" spans="1:37">
      <c r="A623" s="7" t="s">
        <v>321</v>
      </c>
      <c r="B623" s="7" t="s">
        <v>322</v>
      </c>
      <c r="C623" s="37" t="s">
        <v>65</v>
      </c>
      <c r="D623" s="296">
        <v>4053</v>
      </c>
      <c r="E623" s="297">
        <v>40053</v>
      </c>
      <c r="F623" s="27" t="s">
        <v>142</v>
      </c>
      <c r="G623" s="27" t="s">
        <v>137</v>
      </c>
      <c r="H623" s="35">
        <v>400492</v>
      </c>
      <c r="I623" s="35">
        <v>22</v>
      </c>
      <c r="J623" s="9" t="s">
        <v>6</v>
      </c>
      <c r="K623" s="9" t="s">
        <v>138</v>
      </c>
      <c r="L623" s="8">
        <v>17</v>
      </c>
      <c r="M623" s="8">
        <v>2744</v>
      </c>
      <c r="N623" s="9"/>
      <c r="O623" s="8">
        <v>0</v>
      </c>
      <c r="P623" s="9"/>
      <c r="Q623" s="8">
        <v>0</v>
      </c>
      <c r="R623" s="9"/>
      <c r="S623" s="8">
        <v>0</v>
      </c>
      <c r="T623" s="9"/>
      <c r="U623" s="8">
        <v>0</v>
      </c>
      <c r="V623" s="9"/>
      <c r="W623" s="33">
        <v>2744</v>
      </c>
      <c r="X623" s="9"/>
      <c r="Y623" s="30">
        <v>2</v>
      </c>
      <c r="Z623" s="9"/>
      <c r="AA623" s="30">
        <v>0</v>
      </c>
      <c r="AB623" s="9"/>
      <c r="AC623" s="30">
        <v>0</v>
      </c>
      <c r="AD623" s="9"/>
      <c r="AE623" s="30">
        <v>0</v>
      </c>
      <c r="AF623" s="9"/>
      <c r="AG623" s="19">
        <v>0</v>
      </c>
      <c r="AI623" s="32">
        <v>2</v>
      </c>
      <c r="AK623" s="7" t="str">
        <f t="shared" si="9"/>
        <v>No</v>
      </c>
    </row>
    <row r="624" spans="1:37">
      <c r="A624" s="7" t="s">
        <v>575</v>
      </c>
      <c r="B624" s="7" t="s">
        <v>576</v>
      </c>
      <c r="C624" s="37" t="s">
        <v>69</v>
      </c>
      <c r="D624" s="296">
        <v>8028</v>
      </c>
      <c r="E624" s="297">
        <v>80028</v>
      </c>
      <c r="F624" s="27" t="s">
        <v>142</v>
      </c>
      <c r="G624" s="27" t="s">
        <v>137</v>
      </c>
      <c r="H624" s="35">
        <v>94983</v>
      </c>
      <c r="I624" s="35">
        <v>22</v>
      </c>
      <c r="J624" s="9" t="s">
        <v>6</v>
      </c>
      <c r="K624" s="9" t="s">
        <v>138</v>
      </c>
      <c r="L624" s="8">
        <v>17</v>
      </c>
      <c r="M624" s="8">
        <v>26909</v>
      </c>
      <c r="N624" s="9"/>
      <c r="O624" s="8">
        <v>2932</v>
      </c>
      <c r="P624" s="9"/>
      <c r="Q624" s="8">
        <v>0</v>
      </c>
      <c r="R624" s="9"/>
      <c r="S624" s="8">
        <v>253</v>
      </c>
      <c r="T624" s="9"/>
      <c r="U624" s="8">
        <v>0</v>
      </c>
      <c r="V624" s="9"/>
      <c r="W624" s="33">
        <v>30094</v>
      </c>
      <c r="X624" s="9"/>
      <c r="Y624" s="30">
        <v>41</v>
      </c>
      <c r="Z624" s="9"/>
      <c r="AA624" s="30">
        <v>3.28</v>
      </c>
      <c r="AB624" s="9"/>
      <c r="AC624" s="30">
        <v>0</v>
      </c>
      <c r="AD624" s="9"/>
      <c r="AE624" s="30">
        <v>15.58</v>
      </c>
      <c r="AF624" s="9"/>
      <c r="AG624" s="19">
        <v>0</v>
      </c>
      <c r="AI624" s="32">
        <v>59.86</v>
      </c>
      <c r="AK624" s="7" t="str">
        <f t="shared" si="9"/>
        <v>No</v>
      </c>
    </row>
    <row r="625" spans="1:37">
      <c r="A625" s="7" t="s">
        <v>931</v>
      </c>
      <c r="B625" s="7" t="s">
        <v>277</v>
      </c>
      <c r="C625" s="37" t="s">
        <v>47</v>
      </c>
      <c r="D625" s="296">
        <v>1086</v>
      </c>
      <c r="E625" s="297">
        <v>10086</v>
      </c>
      <c r="F625" s="27" t="s">
        <v>142</v>
      </c>
      <c r="G625" s="27" t="s">
        <v>137</v>
      </c>
      <c r="H625" s="35">
        <v>88087</v>
      </c>
      <c r="I625" s="35">
        <v>22</v>
      </c>
      <c r="J625" s="9" t="s">
        <v>6</v>
      </c>
      <c r="K625" s="9" t="s">
        <v>138</v>
      </c>
      <c r="L625" s="8">
        <v>14</v>
      </c>
      <c r="M625" s="8">
        <v>7997</v>
      </c>
      <c r="N625" s="9"/>
      <c r="O625" s="8">
        <v>3641</v>
      </c>
      <c r="P625" s="9"/>
      <c r="Q625" s="8">
        <v>458</v>
      </c>
      <c r="R625" s="9"/>
      <c r="S625" s="8">
        <v>0</v>
      </c>
      <c r="T625" s="9"/>
      <c r="U625" s="8">
        <v>0</v>
      </c>
      <c r="V625" s="9"/>
      <c r="W625" s="33">
        <v>12096</v>
      </c>
      <c r="X625" s="9"/>
      <c r="Y625" s="30">
        <v>7.5</v>
      </c>
      <c r="Z625" s="9"/>
      <c r="AA625" s="30">
        <v>3.5</v>
      </c>
      <c r="AB625" s="9"/>
      <c r="AC625" s="30">
        <v>0.35</v>
      </c>
      <c r="AD625" s="9"/>
      <c r="AE625" s="30">
        <v>0</v>
      </c>
      <c r="AF625" s="9"/>
      <c r="AG625" s="19">
        <v>0</v>
      </c>
      <c r="AI625" s="32">
        <v>11.35</v>
      </c>
      <c r="AK625" s="7" t="str">
        <f t="shared" si="9"/>
        <v>No</v>
      </c>
    </row>
    <row r="626" spans="1:37">
      <c r="A626" s="7" t="s">
        <v>1106</v>
      </c>
      <c r="B626" s="7" t="s">
        <v>329</v>
      </c>
      <c r="C626" s="37" t="s">
        <v>54</v>
      </c>
      <c r="D626" s="296">
        <v>2071</v>
      </c>
      <c r="E626" s="297">
        <v>20071</v>
      </c>
      <c r="F626" s="27" t="s">
        <v>140</v>
      </c>
      <c r="G626" s="27" t="s">
        <v>137</v>
      </c>
      <c r="H626" s="35">
        <v>18351295</v>
      </c>
      <c r="I626" s="35">
        <v>22</v>
      </c>
      <c r="J626" s="9" t="s">
        <v>9</v>
      </c>
      <c r="K626" s="9" t="s">
        <v>138</v>
      </c>
      <c r="L626" s="8">
        <v>14</v>
      </c>
      <c r="M626" s="8">
        <v>14108</v>
      </c>
      <c r="N626" s="9"/>
      <c r="O626" s="8">
        <v>0</v>
      </c>
      <c r="P626" s="9"/>
      <c r="Q626" s="8">
        <v>0</v>
      </c>
      <c r="R626" s="9"/>
      <c r="S626" s="8">
        <v>40</v>
      </c>
      <c r="T626" s="9"/>
      <c r="U626" s="8">
        <v>0</v>
      </c>
      <c r="V626" s="9"/>
      <c r="W626" s="33">
        <v>14148</v>
      </c>
      <c r="X626" s="9"/>
      <c r="Y626" s="30">
        <v>10.16</v>
      </c>
      <c r="Z626" s="9"/>
      <c r="AA626" s="30">
        <v>0</v>
      </c>
      <c r="AB626" s="9"/>
      <c r="AC626" s="30">
        <v>0</v>
      </c>
      <c r="AD626" s="9"/>
      <c r="AE626" s="30">
        <v>0.13</v>
      </c>
      <c r="AF626" s="9"/>
      <c r="AG626" s="19">
        <v>0</v>
      </c>
      <c r="AI626" s="32">
        <v>10.29</v>
      </c>
      <c r="AK626" s="7" t="str">
        <f t="shared" si="9"/>
        <v>No</v>
      </c>
    </row>
    <row r="627" spans="1:37">
      <c r="A627" s="7" t="s">
        <v>555</v>
      </c>
      <c r="B627" s="7" t="s">
        <v>556</v>
      </c>
      <c r="C627" s="37" t="s">
        <v>43</v>
      </c>
      <c r="D627" s="296">
        <v>8012</v>
      </c>
      <c r="E627" s="297">
        <v>80012</v>
      </c>
      <c r="F627" s="27" t="s">
        <v>142</v>
      </c>
      <c r="G627" s="27" t="s">
        <v>137</v>
      </c>
      <c r="H627" s="35">
        <v>65207</v>
      </c>
      <c r="I627" s="35">
        <v>21</v>
      </c>
      <c r="J627" s="9" t="s">
        <v>9</v>
      </c>
      <c r="K627" s="9" t="s">
        <v>138</v>
      </c>
      <c r="L627" s="8">
        <v>8</v>
      </c>
      <c r="M627" s="8">
        <v>22049</v>
      </c>
      <c r="N627" s="9"/>
      <c r="O627" s="8">
        <v>0</v>
      </c>
      <c r="P627" s="9"/>
      <c r="Q627" s="8">
        <v>0</v>
      </c>
      <c r="R627" s="9"/>
      <c r="S627" s="8">
        <v>0</v>
      </c>
      <c r="T627" s="9"/>
      <c r="U627" s="8">
        <v>0</v>
      </c>
      <c r="V627" s="9"/>
      <c r="W627" s="33">
        <v>22049</v>
      </c>
      <c r="X627" s="9"/>
      <c r="Y627" s="30">
        <v>13</v>
      </c>
      <c r="Z627" s="9"/>
      <c r="AA627" s="30">
        <v>0</v>
      </c>
      <c r="AB627" s="9"/>
      <c r="AC627" s="30">
        <v>0</v>
      </c>
      <c r="AD627" s="9"/>
      <c r="AE627" s="30">
        <v>0</v>
      </c>
      <c r="AF627" s="9"/>
      <c r="AG627" s="19">
        <v>0</v>
      </c>
      <c r="AI627" s="32">
        <v>13</v>
      </c>
      <c r="AK627" s="7" t="str">
        <f t="shared" si="9"/>
        <v>No</v>
      </c>
    </row>
    <row r="628" spans="1:37">
      <c r="A628" s="7" t="s">
        <v>297</v>
      </c>
      <c r="B628" s="7" t="s">
        <v>298</v>
      </c>
      <c r="C628" s="37" t="s">
        <v>32</v>
      </c>
      <c r="D628" s="296">
        <v>5045</v>
      </c>
      <c r="E628" s="297">
        <v>50045</v>
      </c>
      <c r="F628" s="27" t="s">
        <v>140</v>
      </c>
      <c r="G628" s="27" t="s">
        <v>137</v>
      </c>
      <c r="H628" s="35">
        <v>8608208</v>
      </c>
      <c r="I628" s="35">
        <v>21</v>
      </c>
      <c r="J628" s="9" t="s">
        <v>9</v>
      </c>
      <c r="K628" s="9" t="s">
        <v>138</v>
      </c>
      <c r="L628" s="8">
        <v>4</v>
      </c>
      <c r="M628" s="8">
        <v>575</v>
      </c>
      <c r="N628" s="9"/>
      <c r="O628" s="8">
        <v>0</v>
      </c>
      <c r="P628" s="9"/>
      <c r="Q628" s="8">
        <v>0</v>
      </c>
      <c r="R628" s="9"/>
      <c r="S628" s="8">
        <v>815</v>
      </c>
      <c r="T628" s="9"/>
      <c r="U628" s="8">
        <v>0</v>
      </c>
      <c r="V628" s="9"/>
      <c r="W628" s="33">
        <v>1390</v>
      </c>
      <c r="X628" s="9"/>
      <c r="Y628" s="30">
        <v>0.5</v>
      </c>
      <c r="Z628" s="9"/>
      <c r="AA628" s="30">
        <v>0</v>
      </c>
      <c r="AB628" s="9"/>
      <c r="AC628" s="30">
        <v>0</v>
      </c>
      <c r="AD628" s="9"/>
      <c r="AE628" s="30">
        <v>0.5</v>
      </c>
      <c r="AF628" s="9"/>
      <c r="AG628" s="19">
        <v>0</v>
      </c>
      <c r="AI628" s="32">
        <v>1</v>
      </c>
      <c r="AK628" s="7" t="str">
        <f t="shared" si="9"/>
        <v>No</v>
      </c>
    </row>
    <row r="629" spans="1:37">
      <c r="A629" s="7" t="s">
        <v>1110</v>
      </c>
      <c r="B629" s="7" t="s">
        <v>951</v>
      </c>
      <c r="C629" s="37" t="s">
        <v>65</v>
      </c>
      <c r="D629" s="296">
        <v>4208</v>
      </c>
      <c r="E629" s="297">
        <v>40208</v>
      </c>
      <c r="F629" s="27" t="s">
        <v>140</v>
      </c>
      <c r="G629" s="27" t="s">
        <v>137</v>
      </c>
      <c r="H629" s="35">
        <v>400492</v>
      </c>
      <c r="I629" s="35">
        <v>21</v>
      </c>
      <c r="J629" s="9" t="s">
        <v>6</v>
      </c>
      <c r="K629" s="9" t="s">
        <v>138</v>
      </c>
      <c r="L629" s="8">
        <v>21</v>
      </c>
      <c r="M629" s="8">
        <v>56292</v>
      </c>
      <c r="N629" s="9"/>
      <c r="O629" s="8">
        <v>905</v>
      </c>
      <c r="P629" s="9"/>
      <c r="Q629" s="8">
        <v>809</v>
      </c>
      <c r="R629" s="9"/>
      <c r="S629" s="8">
        <v>0</v>
      </c>
      <c r="T629" s="9"/>
      <c r="U629" s="8">
        <v>0</v>
      </c>
      <c r="V629" s="9"/>
      <c r="W629" s="33">
        <v>58006</v>
      </c>
      <c r="X629" s="9"/>
      <c r="Y629" s="30">
        <v>79</v>
      </c>
      <c r="Z629" s="9"/>
      <c r="AA629" s="30">
        <v>1</v>
      </c>
      <c r="AB629" s="9"/>
      <c r="AC629" s="30">
        <v>1</v>
      </c>
      <c r="AD629" s="9"/>
      <c r="AE629" s="30">
        <v>0</v>
      </c>
      <c r="AF629" s="9"/>
      <c r="AG629" s="19">
        <v>0</v>
      </c>
      <c r="AI629" s="32">
        <v>81</v>
      </c>
      <c r="AK629" s="7" t="str">
        <f t="shared" si="9"/>
        <v>No</v>
      </c>
    </row>
    <row r="630" spans="1:37">
      <c r="A630" s="7" t="s">
        <v>1111</v>
      </c>
      <c r="B630" s="7" t="s">
        <v>334</v>
      </c>
      <c r="C630" s="37" t="s">
        <v>29</v>
      </c>
      <c r="D630" s="296">
        <v>7018</v>
      </c>
      <c r="E630" s="297">
        <v>70018</v>
      </c>
      <c r="F630" s="27" t="s">
        <v>140</v>
      </c>
      <c r="G630" s="27" t="s">
        <v>137</v>
      </c>
      <c r="H630" s="35">
        <v>106621</v>
      </c>
      <c r="I630" s="35">
        <v>21</v>
      </c>
      <c r="J630" s="9" t="s">
        <v>6</v>
      </c>
      <c r="K630" s="9" t="s">
        <v>138</v>
      </c>
      <c r="L630" s="8">
        <v>21</v>
      </c>
      <c r="M630" s="8">
        <v>23638</v>
      </c>
      <c r="N630" s="9"/>
      <c r="O630" s="8">
        <v>0</v>
      </c>
      <c r="P630" s="9"/>
      <c r="Q630" s="8">
        <v>0</v>
      </c>
      <c r="R630" s="9"/>
      <c r="S630" s="8">
        <v>0</v>
      </c>
      <c r="T630" s="9"/>
      <c r="U630" s="8">
        <v>0</v>
      </c>
      <c r="V630" s="9"/>
      <c r="W630" s="33">
        <v>23638</v>
      </c>
      <c r="X630" s="9"/>
      <c r="Y630" s="30">
        <v>20</v>
      </c>
      <c r="Z630" s="9"/>
      <c r="AA630" s="30">
        <v>0</v>
      </c>
      <c r="AB630" s="9"/>
      <c r="AC630" s="30">
        <v>0</v>
      </c>
      <c r="AD630" s="9"/>
      <c r="AE630" s="30">
        <v>0</v>
      </c>
      <c r="AF630" s="9"/>
      <c r="AG630" s="19">
        <v>0</v>
      </c>
      <c r="AI630" s="32">
        <v>20</v>
      </c>
      <c r="AK630" s="7" t="str">
        <f t="shared" si="9"/>
        <v>No</v>
      </c>
    </row>
    <row r="631" spans="1:37">
      <c r="A631" s="7" t="s">
        <v>1109</v>
      </c>
      <c r="B631" s="7" t="s">
        <v>936</v>
      </c>
      <c r="C631" s="37" t="s">
        <v>26</v>
      </c>
      <c r="D631" s="296" t="s">
        <v>937</v>
      </c>
      <c r="E631" s="297">
        <v>41068</v>
      </c>
      <c r="F631" s="27" t="s">
        <v>140</v>
      </c>
      <c r="G631" s="27" t="s">
        <v>137</v>
      </c>
      <c r="H631" s="35">
        <v>349064</v>
      </c>
      <c r="I631" s="35">
        <v>21</v>
      </c>
      <c r="J631" s="9" t="s">
        <v>9</v>
      </c>
      <c r="K631" s="9" t="s">
        <v>138</v>
      </c>
      <c r="L631" s="8">
        <v>21</v>
      </c>
      <c r="M631" s="8">
        <v>3588</v>
      </c>
      <c r="N631" s="9"/>
      <c r="O631" s="8">
        <v>0</v>
      </c>
      <c r="P631" s="9"/>
      <c r="Q631" s="8">
        <v>0</v>
      </c>
      <c r="R631" s="9"/>
      <c r="S631" s="8">
        <v>0</v>
      </c>
      <c r="T631" s="9"/>
      <c r="U631" s="8">
        <v>0</v>
      </c>
      <c r="V631" s="9"/>
      <c r="W631" s="33">
        <v>3588</v>
      </c>
      <c r="X631" s="9"/>
      <c r="Y631" s="30">
        <v>3</v>
      </c>
      <c r="Z631" s="9"/>
      <c r="AA631" s="30">
        <v>0</v>
      </c>
      <c r="AB631" s="9"/>
      <c r="AC631" s="30">
        <v>0</v>
      </c>
      <c r="AD631" s="9"/>
      <c r="AE631" s="30">
        <v>0</v>
      </c>
      <c r="AF631" s="9"/>
      <c r="AG631" s="19">
        <v>0</v>
      </c>
      <c r="AI631" s="32">
        <v>3</v>
      </c>
      <c r="AK631" s="7" t="str">
        <f t="shared" si="9"/>
        <v>No</v>
      </c>
    </row>
    <row r="632" spans="1:37">
      <c r="A632" s="7" t="s">
        <v>297</v>
      </c>
      <c r="B632" s="7" t="s">
        <v>298</v>
      </c>
      <c r="C632" s="37" t="s">
        <v>32</v>
      </c>
      <c r="D632" s="296">
        <v>5045</v>
      </c>
      <c r="E632" s="297">
        <v>50045</v>
      </c>
      <c r="F632" s="27" t="s">
        <v>140</v>
      </c>
      <c r="G632" s="27" t="s">
        <v>137</v>
      </c>
      <c r="H632" s="35">
        <v>8608208</v>
      </c>
      <c r="I632" s="35">
        <v>21</v>
      </c>
      <c r="J632" s="9" t="s">
        <v>6</v>
      </c>
      <c r="K632" s="9" t="s">
        <v>138</v>
      </c>
      <c r="L632" s="8">
        <v>17</v>
      </c>
      <c r="M632" s="8">
        <v>8240</v>
      </c>
      <c r="N632" s="9" t="s">
        <v>102</v>
      </c>
      <c r="O632" s="8">
        <v>1951</v>
      </c>
      <c r="P632" s="9"/>
      <c r="Q632" s="8">
        <v>799</v>
      </c>
      <c r="R632" s="9"/>
      <c r="S632" s="8">
        <v>6570</v>
      </c>
      <c r="T632" s="9"/>
      <c r="U632" s="8">
        <v>0</v>
      </c>
      <c r="V632" s="9"/>
      <c r="W632" s="33">
        <v>17560</v>
      </c>
      <c r="X632" s="9" t="s">
        <v>102</v>
      </c>
      <c r="Y632" s="30">
        <v>5</v>
      </c>
      <c r="Z632" s="9" t="s">
        <v>102</v>
      </c>
      <c r="AA632" s="30">
        <v>2</v>
      </c>
      <c r="AB632" s="9"/>
      <c r="AC632" s="30">
        <v>0.5</v>
      </c>
      <c r="AD632" s="9"/>
      <c r="AE632" s="30">
        <v>4</v>
      </c>
      <c r="AF632" s="9"/>
      <c r="AG632" s="19">
        <v>0</v>
      </c>
      <c r="AI632" s="32">
        <v>11.5</v>
      </c>
      <c r="AJ632" s="7" t="s">
        <v>102</v>
      </c>
      <c r="AK632" s="7" t="str">
        <f t="shared" si="9"/>
        <v>Yes</v>
      </c>
    </row>
    <row r="633" spans="1:37">
      <c r="A633" s="7" t="s">
        <v>1112</v>
      </c>
      <c r="B633" s="7" t="s">
        <v>241</v>
      </c>
      <c r="C633" s="37" t="s">
        <v>35</v>
      </c>
      <c r="D633" s="296">
        <v>6038</v>
      </c>
      <c r="E633" s="297">
        <v>60038</v>
      </c>
      <c r="F633" s="27" t="s">
        <v>140</v>
      </c>
      <c r="G633" s="27" t="s">
        <v>137</v>
      </c>
      <c r="H633" s="35">
        <v>252720</v>
      </c>
      <c r="I633" s="35">
        <v>21</v>
      </c>
      <c r="J633" s="9" t="s">
        <v>6</v>
      </c>
      <c r="K633" s="9" t="s">
        <v>138</v>
      </c>
      <c r="L633" s="8">
        <v>15</v>
      </c>
      <c r="M633" s="8">
        <v>12011</v>
      </c>
      <c r="N633" s="9"/>
      <c r="O633" s="8">
        <v>0</v>
      </c>
      <c r="P633" s="9"/>
      <c r="Q633" s="8">
        <v>3377</v>
      </c>
      <c r="R633" s="9"/>
      <c r="S633" s="8">
        <v>1249</v>
      </c>
      <c r="T633" s="9"/>
      <c r="U633" s="8">
        <v>0</v>
      </c>
      <c r="V633" s="9"/>
      <c r="W633" s="33">
        <v>16637</v>
      </c>
      <c r="X633" s="9"/>
      <c r="Y633" s="30">
        <v>14</v>
      </c>
      <c r="Z633" s="9"/>
      <c r="AA633" s="30">
        <v>0</v>
      </c>
      <c r="AB633" s="9"/>
      <c r="AC633" s="30">
        <v>3</v>
      </c>
      <c r="AD633" s="9"/>
      <c r="AE633" s="30">
        <v>2</v>
      </c>
      <c r="AF633" s="9"/>
      <c r="AG633" s="19">
        <v>0</v>
      </c>
      <c r="AI633" s="32">
        <v>19</v>
      </c>
      <c r="AK633" s="7" t="str">
        <f t="shared" si="9"/>
        <v>No</v>
      </c>
    </row>
    <row r="634" spans="1:37">
      <c r="A634" s="7" t="s">
        <v>555</v>
      </c>
      <c r="B634" s="7" t="s">
        <v>556</v>
      </c>
      <c r="C634" s="37" t="s">
        <v>43</v>
      </c>
      <c r="D634" s="296">
        <v>8012</v>
      </c>
      <c r="E634" s="297">
        <v>80012</v>
      </c>
      <c r="F634" s="27" t="s">
        <v>142</v>
      </c>
      <c r="G634" s="27" t="s">
        <v>137</v>
      </c>
      <c r="H634" s="35">
        <v>65207</v>
      </c>
      <c r="I634" s="35">
        <v>21</v>
      </c>
      <c r="J634" s="9" t="s">
        <v>6</v>
      </c>
      <c r="K634" s="9" t="s">
        <v>138</v>
      </c>
      <c r="L634" s="8">
        <v>13</v>
      </c>
      <c r="M634" s="8">
        <v>15708</v>
      </c>
      <c r="N634" s="9"/>
      <c r="O634" s="8">
        <v>470</v>
      </c>
      <c r="P634" s="9"/>
      <c r="Q634" s="8">
        <v>470</v>
      </c>
      <c r="R634" s="9"/>
      <c r="S634" s="8">
        <v>464</v>
      </c>
      <c r="T634" s="9"/>
      <c r="U634" s="8">
        <v>0</v>
      </c>
      <c r="V634" s="9"/>
      <c r="W634" s="33">
        <v>17112</v>
      </c>
      <c r="X634" s="9"/>
      <c r="Y634" s="30">
        <v>10</v>
      </c>
      <c r="Z634" s="9"/>
      <c r="AA634" s="30">
        <v>0.5</v>
      </c>
      <c r="AB634" s="9"/>
      <c r="AC634" s="30">
        <v>0.5</v>
      </c>
      <c r="AD634" s="9"/>
      <c r="AE634" s="30">
        <v>1</v>
      </c>
      <c r="AF634" s="9"/>
      <c r="AG634" s="19">
        <v>0</v>
      </c>
      <c r="AI634" s="32">
        <v>12</v>
      </c>
      <c r="AK634" s="7" t="str">
        <f t="shared" si="9"/>
        <v>No</v>
      </c>
    </row>
    <row r="635" spans="1:37">
      <c r="A635" s="7" t="s">
        <v>1113</v>
      </c>
      <c r="B635" s="7" t="s">
        <v>238</v>
      </c>
      <c r="C635" s="37" t="s">
        <v>39</v>
      </c>
      <c r="D635" s="296">
        <v>5034</v>
      </c>
      <c r="E635" s="297">
        <v>50034</v>
      </c>
      <c r="F635" s="27" t="s">
        <v>142</v>
      </c>
      <c r="G635" s="27" t="s">
        <v>137</v>
      </c>
      <c r="H635" s="35">
        <v>90057</v>
      </c>
      <c r="I635" s="35">
        <v>21</v>
      </c>
      <c r="J635" s="9" t="s">
        <v>6</v>
      </c>
      <c r="K635" s="9" t="s">
        <v>138</v>
      </c>
      <c r="L635" s="8">
        <v>11</v>
      </c>
      <c r="M635" s="8">
        <v>7563</v>
      </c>
      <c r="N635" s="9"/>
      <c r="O635" s="8">
        <v>1112</v>
      </c>
      <c r="P635" s="9"/>
      <c r="Q635" s="8">
        <v>0</v>
      </c>
      <c r="R635" s="9"/>
      <c r="S635" s="8">
        <v>0</v>
      </c>
      <c r="T635" s="9"/>
      <c r="U635" s="8">
        <v>0</v>
      </c>
      <c r="V635" s="9"/>
      <c r="W635" s="33">
        <v>8675</v>
      </c>
      <c r="X635" s="9"/>
      <c r="Y635" s="30">
        <v>5</v>
      </c>
      <c r="Z635" s="9"/>
      <c r="AA635" s="30">
        <v>1</v>
      </c>
      <c r="AB635" s="9"/>
      <c r="AC635" s="30">
        <v>0</v>
      </c>
      <c r="AD635" s="9"/>
      <c r="AE635" s="30">
        <v>0</v>
      </c>
      <c r="AF635" s="9"/>
      <c r="AG635" s="19">
        <v>0</v>
      </c>
      <c r="AI635" s="32">
        <v>6</v>
      </c>
      <c r="AK635" s="7" t="str">
        <f t="shared" si="9"/>
        <v>No</v>
      </c>
    </row>
    <row r="636" spans="1:37">
      <c r="A636" s="7" t="s">
        <v>303</v>
      </c>
      <c r="B636" s="7" t="s">
        <v>304</v>
      </c>
      <c r="C636" s="37" t="s">
        <v>45</v>
      </c>
      <c r="D636" s="296">
        <v>8008</v>
      </c>
      <c r="E636" s="297">
        <v>80008</v>
      </c>
      <c r="F636" s="27" t="s">
        <v>140</v>
      </c>
      <c r="G636" s="27" t="s">
        <v>137</v>
      </c>
      <c r="H636" s="35">
        <v>61270</v>
      </c>
      <c r="I636" s="35">
        <v>21</v>
      </c>
      <c r="J636" s="9" t="s">
        <v>6</v>
      </c>
      <c r="K636" s="9" t="s">
        <v>138</v>
      </c>
      <c r="L636" s="8">
        <v>10</v>
      </c>
      <c r="M636" s="8">
        <v>4837</v>
      </c>
      <c r="N636" s="9"/>
      <c r="O636" s="8">
        <v>0</v>
      </c>
      <c r="P636" s="9"/>
      <c r="Q636" s="8">
        <v>588</v>
      </c>
      <c r="R636" s="9"/>
      <c r="S636" s="8">
        <v>1445</v>
      </c>
      <c r="T636" s="9"/>
      <c r="U636" s="8">
        <v>0</v>
      </c>
      <c r="V636" s="9"/>
      <c r="W636" s="33">
        <v>6870</v>
      </c>
      <c r="X636" s="9"/>
      <c r="Y636" s="30">
        <v>11</v>
      </c>
      <c r="Z636" s="9"/>
      <c r="AA636" s="30">
        <v>0</v>
      </c>
      <c r="AB636" s="9"/>
      <c r="AC636" s="30">
        <v>4</v>
      </c>
      <c r="AD636" s="9"/>
      <c r="AE636" s="30">
        <v>3</v>
      </c>
      <c r="AF636" s="9"/>
      <c r="AG636" s="19">
        <v>0</v>
      </c>
      <c r="AI636" s="32">
        <v>18</v>
      </c>
      <c r="AK636" s="7" t="str">
        <f t="shared" si="9"/>
        <v>No</v>
      </c>
    </row>
    <row r="637" spans="1:37">
      <c r="A637" s="7" t="s">
        <v>1113</v>
      </c>
      <c r="B637" s="7" t="s">
        <v>238</v>
      </c>
      <c r="C637" s="37" t="s">
        <v>39</v>
      </c>
      <c r="D637" s="296">
        <v>5034</v>
      </c>
      <c r="E637" s="297">
        <v>50034</v>
      </c>
      <c r="F637" s="27" t="s">
        <v>142</v>
      </c>
      <c r="G637" s="27" t="s">
        <v>137</v>
      </c>
      <c r="H637" s="35">
        <v>90057</v>
      </c>
      <c r="I637" s="35">
        <v>21</v>
      </c>
      <c r="J637" s="9" t="s">
        <v>9</v>
      </c>
      <c r="K637" s="9" t="s">
        <v>138</v>
      </c>
      <c r="L637" s="8">
        <v>10</v>
      </c>
      <c r="M637" s="8">
        <v>4519</v>
      </c>
      <c r="N637" s="9"/>
      <c r="O637" s="8">
        <v>664</v>
      </c>
      <c r="P637" s="9"/>
      <c r="Q637" s="8">
        <v>0</v>
      </c>
      <c r="R637" s="9"/>
      <c r="S637" s="8">
        <v>0</v>
      </c>
      <c r="T637" s="9"/>
      <c r="U637" s="8">
        <v>0</v>
      </c>
      <c r="V637" s="9"/>
      <c r="W637" s="33">
        <v>5183</v>
      </c>
      <c r="X637" s="9"/>
      <c r="Y637" s="30">
        <v>3</v>
      </c>
      <c r="Z637" s="9"/>
      <c r="AA637" s="30">
        <v>1</v>
      </c>
      <c r="AB637" s="9"/>
      <c r="AC637" s="30">
        <v>0</v>
      </c>
      <c r="AD637" s="9"/>
      <c r="AE637" s="30">
        <v>0</v>
      </c>
      <c r="AF637" s="9"/>
      <c r="AG637" s="19">
        <v>0</v>
      </c>
      <c r="AI637" s="32">
        <v>4</v>
      </c>
      <c r="AK637" s="7" t="str">
        <f t="shared" si="9"/>
        <v>No</v>
      </c>
    </row>
    <row r="638" spans="1:37">
      <c r="A638" s="7" t="s">
        <v>1114</v>
      </c>
      <c r="B638" s="7" t="s">
        <v>596</v>
      </c>
      <c r="C638" s="37" t="s">
        <v>48</v>
      </c>
      <c r="D638" s="296">
        <v>2193</v>
      </c>
      <c r="E638" s="297">
        <v>20193</v>
      </c>
      <c r="F638" s="27" t="s">
        <v>140</v>
      </c>
      <c r="G638" s="27" t="s">
        <v>137</v>
      </c>
      <c r="H638" s="35">
        <v>95259</v>
      </c>
      <c r="I638" s="35">
        <v>20</v>
      </c>
      <c r="J638" s="9" t="s">
        <v>9</v>
      </c>
      <c r="K638" s="9" t="s">
        <v>138</v>
      </c>
      <c r="L638" s="8">
        <v>20</v>
      </c>
      <c r="M638" s="8">
        <v>2186</v>
      </c>
      <c r="N638" s="9"/>
      <c r="O638" s="8">
        <v>0</v>
      </c>
      <c r="P638" s="9"/>
      <c r="Q638" s="8">
        <v>0</v>
      </c>
      <c r="R638" s="9"/>
      <c r="S638" s="8">
        <v>1390</v>
      </c>
      <c r="T638" s="9"/>
      <c r="U638" s="8">
        <v>0</v>
      </c>
      <c r="V638" s="9"/>
      <c r="W638" s="33">
        <v>3576</v>
      </c>
      <c r="X638" s="9"/>
      <c r="Y638" s="30">
        <v>5</v>
      </c>
      <c r="Z638" s="9"/>
      <c r="AA638" s="30">
        <v>0</v>
      </c>
      <c r="AB638" s="9"/>
      <c r="AC638" s="30">
        <v>0</v>
      </c>
      <c r="AD638" s="9"/>
      <c r="AE638" s="30">
        <v>3</v>
      </c>
      <c r="AF638" s="9"/>
      <c r="AG638" s="19">
        <v>0</v>
      </c>
      <c r="AI638" s="32">
        <v>8</v>
      </c>
      <c r="AK638" s="7" t="str">
        <f t="shared" si="9"/>
        <v>No</v>
      </c>
    </row>
    <row r="639" spans="1:37">
      <c r="A639" s="7" t="s">
        <v>1115</v>
      </c>
      <c r="B639" s="7" t="s">
        <v>236</v>
      </c>
      <c r="C639" s="37" t="s">
        <v>11</v>
      </c>
      <c r="D639" s="296">
        <v>9034</v>
      </c>
      <c r="E639" s="297">
        <v>90034</v>
      </c>
      <c r="F639" s="27" t="s">
        <v>140</v>
      </c>
      <c r="G639" s="27" t="s">
        <v>137</v>
      </c>
      <c r="H639" s="35">
        <v>3629114</v>
      </c>
      <c r="I639" s="35">
        <v>19</v>
      </c>
      <c r="J639" s="9" t="s">
        <v>6</v>
      </c>
      <c r="K639" s="9" t="s">
        <v>138</v>
      </c>
      <c r="L639" s="8">
        <v>4</v>
      </c>
      <c r="M639" s="8">
        <v>8757</v>
      </c>
      <c r="N639" s="9"/>
      <c r="O639" s="8">
        <v>0</v>
      </c>
      <c r="P639" s="9"/>
      <c r="Q639" s="8">
        <v>0</v>
      </c>
      <c r="R639" s="9"/>
      <c r="S639" s="8">
        <v>0</v>
      </c>
      <c r="T639" s="9"/>
      <c r="U639" s="8">
        <v>0</v>
      </c>
      <c r="V639" s="9"/>
      <c r="W639" s="33">
        <v>8757</v>
      </c>
      <c r="X639" s="9"/>
      <c r="Y639" s="30">
        <v>5.92</v>
      </c>
      <c r="Z639" s="9"/>
      <c r="AA639" s="30">
        <v>0</v>
      </c>
      <c r="AB639" s="9"/>
      <c r="AC639" s="30">
        <v>0</v>
      </c>
      <c r="AD639" s="9"/>
      <c r="AE639" s="30">
        <v>0</v>
      </c>
      <c r="AF639" s="9"/>
      <c r="AG639" s="19">
        <v>0</v>
      </c>
      <c r="AI639" s="32">
        <v>5.92</v>
      </c>
      <c r="AK639" s="7" t="str">
        <f t="shared" si="9"/>
        <v>No</v>
      </c>
    </row>
    <row r="640" spans="1:37">
      <c r="A640" s="7" t="s">
        <v>541</v>
      </c>
      <c r="B640" s="7" t="s">
        <v>214</v>
      </c>
      <c r="C640" s="37" t="s">
        <v>73</v>
      </c>
      <c r="D640" s="296">
        <v>35</v>
      </c>
      <c r="E640" s="297">
        <v>35</v>
      </c>
      <c r="F640" s="27" t="s">
        <v>136</v>
      </c>
      <c r="G640" s="27" t="s">
        <v>137</v>
      </c>
      <c r="H640" s="35">
        <v>3059393</v>
      </c>
      <c r="I640" s="35">
        <v>19</v>
      </c>
      <c r="J640" s="9" t="s">
        <v>14</v>
      </c>
      <c r="K640" s="9" t="s">
        <v>138</v>
      </c>
      <c r="L640" s="8">
        <v>19</v>
      </c>
      <c r="M640" s="8">
        <v>370278</v>
      </c>
      <c r="N640" s="9"/>
      <c r="O640" s="8">
        <v>1375</v>
      </c>
      <c r="P640" s="9"/>
      <c r="Q640" s="8">
        <v>0</v>
      </c>
      <c r="R640" s="9"/>
      <c r="S640" s="8">
        <v>15000</v>
      </c>
      <c r="T640" s="9"/>
      <c r="U640" s="8">
        <v>0</v>
      </c>
      <c r="V640" s="9"/>
      <c r="W640" s="33">
        <v>386653</v>
      </c>
      <c r="X640" s="9"/>
      <c r="Y640" s="30">
        <v>410</v>
      </c>
      <c r="Z640" s="9"/>
      <c r="AA640" s="30">
        <v>1</v>
      </c>
      <c r="AB640" s="9"/>
      <c r="AC640" s="30">
        <v>0</v>
      </c>
      <c r="AD640" s="9"/>
      <c r="AE640" s="30">
        <v>25</v>
      </c>
      <c r="AF640" s="9"/>
      <c r="AG640" s="19">
        <v>0</v>
      </c>
      <c r="AI640" s="32">
        <v>436</v>
      </c>
      <c r="AK640" s="7" t="str">
        <f t="shared" si="9"/>
        <v>No</v>
      </c>
    </row>
    <row r="641" spans="1:37">
      <c r="A641" s="7" t="s">
        <v>1115</v>
      </c>
      <c r="B641" s="7" t="s">
        <v>236</v>
      </c>
      <c r="C641" s="37" t="s">
        <v>11</v>
      </c>
      <c r="D641" s="296">
        <v>9034</v>
      </c>
      <c r="E641" s="297">
        <v>90034</v>
      </c>
      <c r="F641" s="27" t="s">
        <v>140</v>
      </c>
      <c r="G641" s="27" t="s">
        <v>137</v>
      </c>
      <c r="H641" s="35">
        <v>3629114</v>
      </c>
      <c r="I641" s="35">
        <v>19</v>
      </c>
      <c r="J641" s="9" t="s">
        <v>9</v>
      </c>
      <c r="K641" s="9" t="s">
        <v>138</v>
      </c>
      <c r="L641" s="8">
        <v>15</v>
      </c>
      <c r="M641" s="8">
        <v>15180</v>
      </c>
      <c r="N641" s="9"/>
      <c r="O641" s="8">
        <v>0</v>
      </c>
      <c r="P641" s="9"/>
      <c r="Q641" s="8">
        <v>0</v>
      </c>
      <c r="R641" s="9"/>
      <c r="S641" s="8">
        <v>0</v>
      </c>
      <c r="T641" s="9"/>
      <c r="U641" s="8">
        <v>0</v>
      </c>
      <c r="V641" s="9"/>
      <c r="W641" s="33">
        <v>15180</v>
      </c>
      <c r="X641" s="9"/>
      <c r="Y641" s="30">
        <v>12.08</v>
      </c>
      <c r="Z641" s="9"/>
      <c r="AA641" s="30">
        <v>0</v>
      </c>
      <c r="AB641" s="9"/>
      <c r="AC641" s="30">
        <v>0</v>
      </c>
      <c r="AD641" s="9"/>
      <c r="AE641" s="30">
        <v>0</v>
      </c>
      <c r="AF641" s="9"/>
      <c r="AG641" s="19">
        <v>0</v>
      </c>
      <c r="AI641" s="32">
        <v>12.08</v>
      </c>
      <c r="AK641" s="7" t="str">
        <f t="shared" si="9"/>
        <v>No</v>
      </c>
    </row>
    <row r="642" spans="1:37">
      <c r="A642" s="7" t="s">
        <v>1116</v>
      </c>
      <c r="B642" s="7" t="s">
        <v>1117</v>
      </c>
      <c r="C642" s="37" t="s">
        <v>60</v>
      </c>
      <c r="D642" s="296">
        <v>46</v>
      </c>
      <c r="E642" s="297">
        <v>46</v>
      </c>
      <c r="F642" s="27" t="s">
        <v>140</v>
      </c>
      <c r="G642" s="27" t="s">
        <v>137</v>
      </c>
      <c r="H642" s="35">
        <v>1849898</v>
      </c>
      <c r="I642" s="35">
        <v>18</v>
      </c>
      <c r="J642" s="9" t="s">
        <v>9</v>
      </c>
      <c r="K642" s="9" t="s">
        <v>138</v>
      </c>
      <c r="L642" s="8">
        <v>6</v>
      </c>
      <c r="M642" s="8">
        <v>3346</v>
      </c>
      <c r="N642" s="9"/>
      <c r="O642" s="8">
        <v>0</v>
      </c>
      <c r="P642" s="9"/>
      <c r="Q642" s="8">
        <v>0</v>
      </c>
      <c r="R642" s="9"/>
      <c r="S642" s="8">
        <v>0</v>
      </c>
      <c r="T642" s="9"/>
      <c r="U642" s="8">
        <v>0</v>
      </c>
      <c r="V642" s="9"/>
      <c r="W642" s="33">
        <v>3346</v>
      </c>
      <c r="X642" s="9"/>
      <c r="Y642" s="30">
        <v>1.4</v>
      </c>
      <c r="Z642" s="9"/>
      <c r="AA642" s="30">
        <v>0</v>
      </c>
      <c r="AB642" s="9"/>
      <c r="AC642" s="30">
        <v>0</v>
      </c>
      <c r="AD642" s="9"/>
      <c r="AE642" s="30">
        <v>0</v>
      </c>
      <c r="AF642" s="9"/>
      <c r="AG642" s="19">
        <v>0</v>
      </c>
      <c r="AI642" s="32">
        <v>1.4</v>
      </c>
      <c r="AK642" s="7" t="str">
        <f t="shared" ref="AK642:AK700" si="10">IF(AJ642&amp;AH642&amp;AF642&amp;AD642&amp;AB642&amp;Z642&amp;X642&amp;V642&amp;T642&amp;R642&amp;P642&amp;N642&lt;&gt;"","Yes","No")</f>
        <v>No</v>
      </c>
    </row>
    <row r="643" spans="1:37">
      <c r="A643" s="7" t="s">
        <v>609</v>
      </c>
      <c r="B643" s="7" t="s">
        <v>610</v>
      </c>
      <c r="C643" s="37" t="s">
        <v>57</v>
      </c>
      <c r="D643" s="296">
        <v>5198</v>
      </c>
      <c r="E643" s="297">
        <v>50198</v>
      </c>
      <c r="F643" s="27" t="s">
        <v>140</v>
      </c>
      <c r="G643" s="27" t="s">
        <v>137</v>
      </c>
      <c r="H643" s="35">
        <v>1780673</v>
      </c>
      <c r="I643" s="35">
        <v>18</v>
      </c>
      <c r="J643" s="9" t="s">
        <v>6</v>
      </c>
      <c r="K643" s="9" t="s">
        <v>138</v>
      </c>
      <c r="L643" s="8">
        <v>5</v>
      </c>
      <c r="M643" s="8">
        <v>12136</v>
      </c>
      <c r="N643" s="9"/>
      <c r="O643" s="8">
        <v>0</v>
      </c>
      <c r="P643" s="9"/>
      <c r="Q643" s="8">
        <v>0</v>
      </c>
      <c r="R643" s="9"/>
      <c r="S643" s="8">
        <v>0</v>
      </c>
      <c r="T643" s="9"/>
      <c r="U643" s="8">
        <v>0</v>
      </c>
      <c r="V643" s="9"/>
      <c r="W643" s="33">
        <v>12136</v>
      </c>
      <c r="X643" s="9"/>
      <c r="Y643" s="30">
        <v>11.9</v>
      </c>
      <c r="Z643" s="9"/>
      <c r="AA643" s="30">
        <v>0</v>
      </c>
      <c r="AB643" s="9"/>
      <c r="AC643" s="30">
        <v>0</v>
      </c>
      <c r="AD643" s="9"/>
      <c r="AE643" s="30">
        <v>0</v>
      </c>
      <c r="AF643" s="9"/>
      <c r="AG643" s="19">
        <v>0</v>
      </c>
      <c r="AI643" s="32">
        <v>11.9</v>
      </c>
      <c r="AK643" s="7" t="str">
        <f t="shared" si="10"/>
        <v>No</v>
      </c>
    </row>
    <row r="644" spans="1:37">
      <c r="A644" s="7" t="s">
        <v>1116</v>
      </c>
      <c r="B644" s="7" t="s">
        <v>1117</v>
      </c>
      <c r="C644" s="37" t="s">
        <v>60</v>
      </c>
      <c r="D644" s="296">
        <v>46</v>
      </c>
      <c r="E644" s="297">
        <v>46</v>
      </c>
      <c r="F644" s="27" t="s">
        <v>140</v>
      </c>
      <c r="G644" s="27" t="s">
        <v>137</v>
      </c>
      <c r="H644" s="35">
        <v>1849898</v>
      </c>
      <c r="I644" s="35">
        <v>18</v>
      </c>
      <c r="J644" s="9" t="s">
        <v>6</v>
      </c>
      <c r="K644" s="9" t="s">
        <v>138</v>
      </c>
      <c r="L644" s="8">
        <v>12</v>
      </c>
      <c r="M644" s="8">
        <v>13396</v>
      </c>
      <c r="N644" s="9"/>
      <c r="O644" s="8">
        <v>0</v>
      </c>
      <c r="P644" s="9"/>
      <c r="Q644" s="8">
        <v>0</v>
      </c>
      <c r="R644" s="9"/>
      <c r="S644" s="8">
        <v>444</v>
      </c>
      <c r="T644" s="9"/>
      <c r="U644" s="8">
        <v>0</v>
      </c>
      <c r="V644" s="9"/>
      <c r="W644" s="33">
        <v>13840</v>
      </c>
      <c r="X644" s="9"/>
      <c r="Y644" s="30">
        <v>7.3</v>
      </c>
      <c r="Z644" s="9"/>
      <c r="AA644" s="30">
        <v>0</v>
      </c>
      <c r="AB644" s="9"/>
      <c r="AC644" s="30">
        <v>0</v>
      </c>
      <c r="AD644" s="9"/>
      <c r="AE644" s="30">
        <v>0.3</v>
      </c>
      <c r="AF644" s="9"/>
      <c r="AG644" s="19">
        <v>0</v>
      </c>
      <c r="AI644" s="32">
        <v>7.6</v>
      </c>
      <c r="AK644" s="7" t="str">
        <f t="shared" si="10"/>
        <v>No</v>
      </c>
    </row>
    <row r="645" spans="1:37">
      <c r="A645" s="7" t="s">
        <v>609</v>
      </c>
      <c r="B645" s="7" t="s">
        <v>610</v>
      </c>
      <c r="C645" s="37" t="s">
        <v>57</v>
      </c>
      <c r="D645" s="296">
        <v>5198</v>
      </c>
      <c r="E645" s="297">
        <v>50198</v>
      </c>
      <c r="F645" s="27" t="s">
        <v>140</v>
      </c>
      <c r="G645" s="27" t="s">
        <v>137</v>
      </c>
      <c r="H645" s="35">
        <v>1780673</v>
      </c>
      <c r="I645" s="35">
        <v>18</v>
      </c>
      <c r="J645" s="9" t="s">
        <v>9</v>
      </c>
      <c r="K645" s="9" t="s">
        <v>138</v>
      </c>
      <c r="L645" s="8">
        <v>11</v>
      </c>
      <c r="M645" s="8">
        <v>18509</v>
      </c>
      <c r="N645" s="9"/>
      <c r="O645" s="8">
        <v>0</v>
      </c>
      <c r="P645" s="9"/>
      <c r="Q645" s="8">
        <v>0</v>
      </c>
      <c r="R645" s="9"/>
      <c r="S645" s="8">
        <v>0</v>
      </c>
      <c r="T645" s="9"/>
      <c r="U645" s="8">
        <v>0</v>
      </c>
      <c r="V645" s="9"/>
      <c r="W645" s="33">
        <v>18509</v>
      </c>
      <c r="X645" s="9"/>
      <c r="Y645" s="30">
        <v>20.100000000000001</v>
      </c>
      <c r="Z645" s="9"/>
      <c r="AA645" s="30">
        <v>0</v>
      </c>
      <c r="AB645" s="9"/>
      <c r="AC645" s="30">
        <v>0</v>
      </c>
      <c r="AD645" s="9"/>
      <c r="AE645" s="30">
        <v>0</v>
      </c>
      <c r="AF645" s="9"/>
      <c r="AG645" s="19">
        <v>0</v>
      </c>
      <c r="AI645" s="32">
        <v>20.100000000000001</v>
      </c>
      <c r="AK645" s="7" t="str">
        <f t="shared" si="10"/>
        <v>No</v>
      </c>
    </row>
    <row r="646" spans="1:37">
      <c r="A646" s="7" t="s">
        <v>1118</v>
      </c>
      <c r="B646" s="7" t="s">
        <v>166</v>
      </c>
      <c r="C646" s="37" t="s">
        <v>28</v>
      </c>
      <c r="D646" s="296">
        <v>4021</v>
      </c>
      <c r="E646" s="297">
        <v>40021</v>
      </c>
      <c r="F646" s="27" t="s">
        <v>140</v>
      </c>
      <c r="G646" s="27" t="s">
        <v>137</v>
      </c>
      <c r="H646" s="35">
        <v>95779</v>
      </c>
      <c r="I646" s="35">
        <v>17</v>
      </c>
      <c r="J646" s="9" t="s">
        <v>9</v>
      </c>
      <c r="K646" s="9" t="s">
        <v>138</v>
      </c>
      <c r="L646" s="8">
        <v>5</v>
      </c>
      <c r="M646" s="8">
        <v>10132</v>
      </c>
      <c r="N646" s="9" t="s">
        <v>102</v>
      </c>
      <c r="O646" s="8">
        <v>0</v>
      </c>
      <c r="P646" s="9"/>
      <c r="Q646" s="8">
        <v>0</v>
      </c>
      <c r="R646" s="9"/>
      <c r="S646" s="8">
        <v>0</v>
      </c>
      <c r="T646" s="9"/>
      <c r="U646" s="8">
        <v>0</v>
      </c>
      <c r="V646" s="9"/>
      <c r="W646" s="33">
        <v>10132</v>
      </c>
      <c r="X646" s="9" t="s">
        <v>102</v>
      </c>
      <c r="Y646" s="30">
        <v>8.4</v>
      </c>
      <c r="Z646" s="9"/>
      <c r="AA646" s="30">
        <v>0</v>
      </c>
      <c r="AB646" s="9"/>
      <c r="AC646" s="30">
        <v>0</v>
      </c>
      <c r="AD646" s="9"/>
      <c r="AE646" s="30">
        <v>0</v>
      </c>
      <c r="AF646" s="9"/>
      <c r="AG646" s="19">
        <v>0</v>
      </c>
      <c r="AI646" s="32">
        <v>8.4</v>
      </c>
      <c r="AK646" s="7" t="str">
        <f t="shared" si="10"/>
        <v>Yes</v>
      </c>
    </row>
    <row r="647" spans="1:37">
      <c r="A647" s="7" t="s">
        <v>1119</v>
      </c>
      <c r="B647" s="7" t="s">
        <v>170</v>
      </c>
      <c r="C647" s="37" t="s">
        <v>44</v>
      </c>
      <c r="D647" s="296">
        <v>4005</v>
      </c>
      <c r="E647" s="297">
        <v>40005</v>
      </c>
      <c r="F647" s="27" t="s">
        <v>140</v>
      </c>
      <c r="G647" s="27" t="s">
        <v>137</v>
      </c>
      <c r="H647" s="35">
        <v>280648</v>
      </c>
      <c r="I647" s="35">
        <v>17</v>
      </c>
      <c r="J647" s="9" t="s">
        <v>6</v>
      </c>
      <c r="K647" s="9" t="s">
        <v>138</v>
      </c>
      <c r="L647" s="8">
        <v>17</v>
      </c>
      <c r="M647" s="8">
        <v>940</v>
      </c>
      <c r="N647" s="9"/>
      <c r="O647" s="8">
        <v>0</v>
      </c>
      <c r="P647" s="9"/>
      <c r="Q647" s="8">
        <v>2836</v>
      </c>
      <c r="R647" s="9"/>
      <c r="S647" s="8">
        <v>0</v>
      </c>
      <c r="T647" s="9"/>
      <c r="U647" s="8">
        <v>0</v>
      </c>
      <c r="V647" s="9"/>
      <c r="W647" s="33">
        <v>3776</v>
      </c>
      <c r="X647" s="9"/>
      <c r="Y647" s="30">
        <v>1</v>
      </c>
      <c r="Z647" s="9"/>
      <c r="AA647" s="30">
        <v>0</v>
      </c>
      <c r="AB647" s="9"/>
      <c r="AC647" s="30">
        <v>3</v>
      </c>
      <c r="AD647" s="9"/>
      <c r="AE647" s="30">
        <v>0</v>
      </c>
      <c r="AF647" s="9"/>
      <c r="AG647" s="19">
        <v>0</v>
      </c>
      <c r="AI647" s="32">
        <v>4</v>
      </c>
      <c r="AK647" s="7" t="str">
        <f t="shared" si="10"/>
        <v>No</v>
      </c>
    </row>
    <row r="648" spans="1:37">
      <c r="A648" s="7" t="s">
        <v>1118</v>
      </c>
      <c r="B648" s="7" t="s">
        <v>166</v>
      </c>
      <c r="C648" s="37" t="s">
        <v>28</v>
      </c>
      <c r="D648" s="296">
        <v>4021</v>
      </c>
      <c r="E648" s="297">
        <v>40021</v>
      </c>
      <c r="F648" s="27" t="s">
        <v>140</v>
      </c>
      <c r="G648" s="27" t="s">
        <v>137</v>
      </c>
      <c r="H648" s="35">
        <v>95779</v>
      </c>
      <c r="I648" s="35">
        <v>17</v>
      </c>
      <c r="J648" s="9" t="s">
        <v>6</v>
      </c>
      <c r="K648" s="9" t="s">
        <v>138</v>
      </c>
      <c r="L648" s="8">
        <v>12</v>
      </c>
      <c r="M648" s="8">
        <v>22884</v>
      </c>
      <c r="N648" s="9"/>
      <c r="O648" s="8">
        <v>281</v>
      </c>
      <c r="P648" s="9"/>
      <c r="Q648" s="8">
        <v>0</v>
      </c>
      <c r="R648" s="9"/>
      <c r="S648" s="8">
        <v>0</v>
      </c>
      <c r="T648" s="9"/>
      <c r="U648" s="8">
        <v>0</v>
      </c>
      <c r="V648" s="9"/>
      <c r="W648" s="33">
        <v>23165</v>
      </c>
      <c r="X648" s="9"/>
      <c r="Y648" s="30">
        <v>18.13</v>
      </c>
      <c r="Z648" s="9"/>
      <c r="AA648" s="30">
        <v>0.2</v>
      </c>
      <c r="AB648" s="9"/>
      <c r="AC648" s="30">
        <v>0</v>
      </c>
      <c r="AD648" s="9"/>
      <c r="AE648" s="30">
        <v>0</v>
      </c>
      <c r="AF648" s="9"/>
      <c r="AG648" s="19">
        <v>0</v>
      </c>
      <c r="AI648" s="32">
        <v>18.329999999999998</v>
      </c>
      <c r="AK648" s="7" t="str">
        <f t="shared" si="10"/>
        <v>No</v>
      </c>
    </row>
    <row r="649" spans="1:37">
      <c r="A649" s="7" t="s">
        <v>417</v>
      </c>
      <c r="B649" s="7" t="s">
        <v>418</v>
      </c>
      <c r="C649" s="37" t="s">
        <v>78</v>
      </c>
      <c r="D649" s="296">
        <v>3035</v>
      </c>
      <c r="E649" s="297">
        <v>30035</v>
      </c>
      <c r="F649" s="27" t="s">
        <v>142</v>
      </c>
      <c r="G649" s="27" t="s">
        <v>137</v>
      </c>
      <c r="H649" s="35">
        <v>81249</v>
      </c>
      <c r="I649" s="35">
        <v>16</v>
      </c>
      <c r="J649" s="9" t="s">
        <v>9</v>
      </c>
      <c r="K649" s="9" t="s">
        <v>138</v>
      </c>
      <c r="L649" s="8">
        <v>2</v>
      </c>
      <c r="M649" s="8">
        <v>0</v>
      </c>
      <c r="N649" s="9"/>
      <c r="O649" s="8">
        <v>0</v>
      </c>
      <c r="P649" s="9"/>
      <c r="Q649" s="8">
        <v>0</v>
      </c>
      <c r="R649" s="9"/>
      <c r="S649" s="8">
        <v>0</v>
      </c>
      <c r="T649" s="9"/>
      <c r="U649" s="8">
        <v>0</v>
      </c>
      <c r="V649" s="9"/>
      <c r="W649" s="33">
        <v>0</v>
      </c>
      <c r="X649" s="9"/>
      <c r="Y649" s="30">
        <v>0</v>
      </c>
      <c r="Z649" s="9"/>
      <c r="AA649" s="30">
        <v>0</v>
      </c>
      <c r="AB649" s="9"/>
      <c r="AC649" s="30">
        <v>0</v>
      </c>
      <c r="AD649" s="9"/>
      <c r="AE649" s="30">
        <v>0</v>
      </c>
      <c r="AF649" s="9"/>
      <c r="AG649" s="19">
        <v>0</v>
      </c>
      <c r="AI649" s="32">
        <v>0</v>
      </c>
      <c r="AK649" s="7" t="str">
        <f t="shared" si="10"/>
        <v>No</v>
      </c>
    </row>
    <row r="650" spans="1:37">
      <c r="A650" s="7" t="s">
        <v>417</v>
      </c>
      <c r="B650" s="7" t="s">
        <v>418</v>
      </c>
      <c r="C650" s="37" t="s">
        <v>78</v>
      </c>
      <c r="D650" s="296">
        <v>3035</v>
      </c>
      <c r="E650" s="297">
        <v>30035</v>
      </c>
      <c r="F650" s="27" t="s">
        <v>142</v>
      </c>
      <c r="G650" s="27" t="s">
        <v>137</v>
      </c>
      <c r="H650" s="35">
        <v>81249</v>
      </c>
      <c r="I650" s="35">
        <v>16</v>
      </c>
      <c r="J650" s="9" t="s">
        <v>6</v>
      </c>
      <c r="K650" s="9" t="s">
        <v>138</v>
      </c>
      <c r="L650" s="8">
        <v>14</v>
      </c>
      <c r="M650" s="8">
        <v>0</v>
      </c>
      <c r="N650" s="9"/>
      <c r="O650" s="8">
        <v>0</v>
      </c>
      <c r="P650" s="9"/>
      <c r="Q650" s="8">
        <v>0</v>
      </c>
      <c r="R650" s="9"/>
      <c r="S650" s="8">
        <v>0</v>
      </c>
      <c r="T650" s="9"/>
      <c r="U650" s="8">
        <v>0</v>
      </c>
      <c r="V650" s="9"/>
      <c r="W650" s="33">
        <v>0</v>
      </c>
      <c r="X650" s="9"/>
      <c r="Y650" s="30">
        <v>0</v>
      </c>
      <c r="Z650" s="9"/>
      <c r="AA650" s="30">
        <v>0</v>
      </c>
      <c r="AB650" s="9"/>
      <c r="AC650" s="30">
        <v>0</v>
      </c>
      <c r="AD650" s="9"/>
      <c r="AE650" s="30">
        <v>0</v>
      </c>
      <c r="AF650" s="9"/>
      <c r="AG650" s="19">
        <v>0</v>
      </c>
      <c r="AI650" s="32">
        <v>0</v>
      </c>
      <c r="AK650" s="7" t="str">
        <f t="shared" si="10"/>
        <v>No</v>
      </c>
    </row>
    <row r="651" spans="1:37">
      <c r="A651" s="7" t="s">
        <v>335</v>
      </c>
      <c r="B651" s="7" t="s">
        <v>238</v>
      </c>
      <c r="C651" s="37" t="s">
        <v>67</v>
      </c>
      <c r="D651" s="296">
        <v>4057</v>
      </c>
      <c r="E651" s="297">
        <v>40057</v>
      </c>
      <c r="F651" s="27" t="s">
        <v>142</v>
      </c>
      <c r="G651" s="27" t="s">
        <v>137</v>
      </c>
      <c r="H651" s="35">
        <v>71880</v>
      </c>
      <c r="I651" s="35">
        <v>15</v>
      </c>
      <c r="J651" s="9" t="s">
        <v>6</v>
      </c>
      <c r="K651" s="9" t="s">
        <v>138</v>
      </c>
      <c r="L651" s="8">
        <v>9</v>
      </c>
      <c r="M651" s="8">
        <v>1559</v>
      </c>
      <c r="N651" s="9"/>
      <c r="O651" s="8">
        <v>864</v>
      </c>
      <c r="P651" s="9"/>
      <c r="Q651" s="8">
        <v>0</v>
      </c>
      <c r="R651" s="9"/>
      <c r="S651" s="8">
        <v>0</v>
      </c>
      <c r="T651" s="9"/>
      <c r="U651" s="8">
        <v>0</v>
      </c>
      <c r="V651" s="9"/>
      <c r="W651" s="33">
        <v>2423</v>
      </c>
      <c r="X651" s="9"/>
      <c r="Y651" s="30">
        <v>2</v>
      </c>
      <c r="Z651" s="9"/>
      <c r="AA651" s="30">
        <v>0.7</v>
      </c>
      <c r="AB651" s="9"/>
      <c r="AC651" s="30">
        <v>0</v>
      </c>
      <c r="AD651" s="9"/>
      <c r="AE651" s="30">
        <v>0</v>
      </c>
      <c r="AF651" s="9"/>
      <c r="AG651" s="19">
        <v>0</v>
      </c>
      <c r="AI651" s="32">
        <v>2.7</v>
      </c>
      <c r="AK651" s="7" t="str">
        <f t="shared" si="10"/>
        <v>No</v>
      </c>
    </row>
    <row r="652" spans="1:37">
      <c r="A652" s="7" t="s">
        <v>335</v>
      </c>
      <c r="B652" s="7" t="s">
        <v>238</v>
      </c>
      <c r="C652" s="37" t="s">
        <v>67</v>
      </c>
      <c r="D652" s="296">
        <v>4057</v>
      </c>
      <c r="E652" s="297">
        <v>40057</v>
      </c>
      <c r="F652" s="27" t="s">
        <v>142</v>
      </c>
      <c r="G652" s="27" t="s">
        <v>137</v>
      </c>
      <c r="H652" s="35">
        <v>71880</v>
      </c>
      <c r="I652" s="35">
        <v>15</v>
      </c>
      <c r="J652" s="9" t="s">
        <v>9</v>
      </c>
      <c r="K652" s="9" t="s">
        <v>138</v>
      </c>
      <c r="L652" s="8">
        <v>6</v>
      </c>
      <c r="M652" s="8">
        <v>1642</v>
      </c>
      <c r="N652" s="9"/>
      <c r="O652" s="8">
        <v>370</v>
      </c>
      <c r="P652" s="9"/>
      <c r="Q652" s="8">
        <v>0</v>
      </c>
      <c r="R652" s="9"/>
      <c r="S652" s="8">
        <v>0</v>
      </c>
      <c r="T652" s="9"/>
      <c r="U652" s="8">
        <v>0</v>
      </c>
      <c r="V652" s="9"/>
      <c r="W652" s="33">
        <v>2012</v>
      </c>
      <c r="X652" s="9"/>
      <c r="Y652" s="30">
        <v>2</v>
      </c>
      <c r="Z652" s="9"/>
      <c r="AA652" s="30">
        <v>0.3</v>
      </c>
      <c r="AB652" s="9"/>
      <c r="AC652" s="30">
        <v>0</v>
      </c>
      <c r="AD652" s="9"/>
      <c r="AE652" s="30">
        <v>0</v>
      </c>
      <c r="AF652" s="9"/>
      <c r="AG652" s="19">
        <v>0</v>
      </c>
      <c r="AI652" s="32">
        <v>2.2999999999999998</v>
      </c>
      <c r="AK652" s="7" t="str">
        <f t="shared" si="10"/>
        <v>No</v>
      </c>
    </row>
    <row r="653" spans="1:37">
      <c r="A653" s="7" t="s">
        <v>1120</v>
      </c>
      <c r="B653" s="7" t="s">
        <v>1121</v>
      </c>
      <c r="C653" s="37" t="s">
        <v>30</v>
      </c>
      <c r="D653" s="296">
        <v>5204</v>
      </c>
      <c r="E653" s="297">
        <v>50204</v>
      </c>
      <c r="F653" s="27" t="s">
        <v>142</v>
      </c>
      <c r="G653" s="27" t="s">
        <v>137</v>
      </c>
      <c r="H653" s="35">
        <v>67821</v>
      </c>
      <c r="I653" s="35">
        <v>15</v>
      </c>
      <c r="J653" s="9" t="s">
        <v>6</v>
      </c>
      <c r="K653" s="9" t="s">
        <v>138</v>
      </c>
      <c r="L653" s="8">
        <v>15</v>
      </c>
      <c r="M653" s="8">
        <v>0</v>
      </c>
      <c r="N653" s="9"/>
      <c r="O653" s="8">
        <v>0</v>
      </c>
      <c r="P653" s="9"/>
      <c r="Q653" s="8">
        <v>0</v>
      </c>
      <c r="R653" s="9"/>
      <c r="S653" s="8">
        <v>0</v>
      </c>
      <c r="T653" s="9"/>
      <c r="U653" s="8">
        <v>0</v>
      </c>
      <c r="V653" s="9"/>
      <c r="W653" s="33">
        <v>0</v>
      </c>
      <c r="X653" s="9"/>
      <c r="Y653" s="30">
        <v>0</v>
      </c>
      <c r="Z653" s="9"/>
      <c r="AA653" s="30">
        <v>0</v>
      </c>
      <c r="AB653" s="9"/>
      <c r="AC653" s="30">
        <v>0</v>
      </c>
      <c r="AD653" s="9"/>
      <c r="AE653" s="30">
        <v>0</v>
      </c>
      <c r="AF653" s="9"/>
      <c r="AG653" s="19">
        <v>0</v>
      </c>
      <c r="AI653" s="32">
        <v>0</v>
      </c>
      <c r="AK653" s="7" t="str">
        <f t="shared" si="10"/>
        <v>No</v>
      </c>
    </row>
    <row r="654" spans="1:37">
      <c r="A654" s="7" t="s">
        <v>1122</v>
      </c>
      <c r="B654" s="7" t="s">
        <v>232</v>
      </c>
      <c r="C654" s="37" t="s">
        <v>12</v>
      </c>
      <c r="D654" s="296">
        <v>9043</v>
      </c>
      <c r="E654" s="297">
        <v>90043</v>
      </c>
      <c r="F654" s="27" t="s">
        <v>140</v>
      </c>
      <c r="G654" s="27" t="s">
        <v>137</v>
      </c>
      <c r="H654" s="35">
        <v>12150996</v>
      </c>
      <c r="I654" s="35">
        <v>14</v>
      </c>
      <c r="J654" s="9" t="s">
        <v>9</v>
      </c>
      <c r="K654" s="9" t="s">
        <v>138</v>
      </c>
      <c r="L654" s="8">
        <v>4</v>
      </c>
      <c r="M654" s="8">
        <v>2405</v>
      </c>
      <c r="N654" s="9"/>
      <c r="O654" s="8">
        <v>0</v>
      </c>
      <c r="P654" s="9"/>
      <c r="Q654" s="8">
        <v>770</v>
      </c>
      <c r="R654" s="9"/>
      <c r="S654" s="8">
        <v>274</v>
      </c>
      <c r="T654" s="9"/>
      <c r="U654" s="8">
        <v>0</v>
      </c>
      <c r="V654" s="9"/>
      <c r="W654" s="33">
        <v>3449</v>
      </c>
      <c r="X654" s="9"/>
      <c r="Y654" s="30">
        <v>2.9</v>
      </c>
      <c r="Z654" s="9"/>
      <c r="AA654" s="30">
        <v>0</v>
      </c>
      <c r="AB654" s="9"/>
      <c r="AC654" s="30">
        <v>0.5</v>
      </c>
      <c r="AD654" s="9"/>
      <c r="AE654" s="30">
        <v>0.5</v>
      </c>
      <c r="AF654" s="9"/>
      <c r="AG654" s="19">
        <v>0</v>
      </c>
      <c r="AI654" s="32">
        <v>3.9</v>
      </c>
      <c r="AK654" s="7" t="str">
        <f t="shared" si="10"/>
        <v>No</v>
      </c>
    </row>
    <row r="655" spans="1:37">
      <c r="A655" s="7" t="s">
        <v>1122</v>
      </c>
      <c r="B655" s="7" t="s">
        <v>232</v>
      </c>
      <c r="C655" s="37" t="s">
        <v>12</v>
      </c>
      <c r="D655" s="296">
        <v>9043</v>
      </c>
      <c r="E655" s="297">
        <v>90043</v>
      </c>
      <c r="F655" s="27" t="s">
        <v>140</v>
      </c>
      <c r="G655" s="27" t="s">
        <v>137</v>
      </c>
      <c r="H655" s="35">
        <v>12150996</v>
      </c>
      <c r="I655" s="35">
        <v>14</v>
      </c>
      <c r="J655" s="9" t="s">
        <v>6</v>
      </c>
      <c r="K655" s="9" t="s">
        <v>138</v>
      </c>
      <c r="L655" s="8">
        <v>10</v>
      </c>
      <c r="M655" s="8">
        <v>15993</v>
      </c>
      <c r="N655" s="9"/>
      <c r="O655" s="8">
        <v>3052</v>
      </c>
      <c r="P655" s="9"/>
      <c r="Q655" s="8">
        <v>1001</v>
      </c>
      <c r="R655" s="9"/>
      <c r="S655" s="8">
        <v>20</v>
      </c>
      <c r="T655" s="9"/>
      <c r="U655" s="8">
        <v>0</v>
      </c>
      <c r="V655" s="9"/>
      <c r="W655" s="33">
        <v>20066</v>
      </c>
      <c r="X655" s="9"/>
      <c r="Y655" s="30">
        <v>17</v>
      </c>
      <c r="Z655" s="9"/>
      <c r="AA655" s="30">
        <v>2.5</v>
      </c>
      <c r="AB655" s="9"/>
      <c r="AC655" s="30">
        <v>5</v>
      </c>
      <c r="AD655" s="9"/>
      <c r="AE655" s="30">
        <v>0.02</v>
      </c>
      <c r="AF655" s="9"/>
      <c r="AG655" s="19">
        <v>0</v>
      </c>
      <c r="AI655" s="32">
        <v>24.52</v>
      </c>
      <c r="AK655" s="7" t="str">
        <f t="shared" si="10"/>
        <v>No</v>
      </c>
    </row>
    <row r="656" spans="1:37">
      <c r="A656" s="7" t="s">
        <v>392</v>
      </c>
      <c r="B656" s="7" t="s">
        <v>393</v>
      </c>
      <c r="C656" s="37" t="s">
        <v>22</v>
      </c>
      <c r="D656" s="296">
        <v>1107</v>
      </c>
      <c r="E656" s="297">
        <v>10107</v>
      </c>
      <c r="F656" s="27" t="s">
        <v>142</v>
      </c>
      <c r="G656" s="27" t="s">
        <v>137</v>
      </c>
      <c r="H656" s="35">
        <v>923311</v>
      </c>
      <c r="I656" s="35">
        <v>13</v>
      </c>
      <c r="J656" s="9" t="s">
        <v>9</v>
      </c>
      <c r="K656" s="9" t="s">
        <v>138</v>
      </c>
      <c r="L656" s="8">
        <v>7</v>
      </c>
      <c r="M656" s="8">
        <v>4890</v>
      </c>
      <c r="N656" s="9"/>
      <c r="O656" s="8">
        <v>0</v>
      </c>
      <c r="P656" s="9"/>
      <c r="Q656" s="8">
        <v>138</v>
      </c>
      <c r="R656" s="9"/>
      <c r="S656" s="8">
        <v>0</v>
      </c>
      <c r="T656" s="9"/>
      <c r="U656" s="8">
        <v>0</v>
      </c>
      <c r="V656" s="9"/>
      <c r="W656" s="33">
        <v>5028</v>
      </c>
      <c r="X656" s="9"/>
      <c r="Y656" s="30">
        <v>5</v>
      </c>
      <c r="Z656" s="9"/>
      <c r="AA656" s="30">
        <v>0</v>
      </c>
      <c r="AB656" s="9"/>
      <c r="AC656" s="30">
        <v>1</v>
      </c>
      <c r="AD656" s="9"/>
      <c r="AE656" s="30">
        <v>0</v>
      </c>
      <c r="AF656" s="9"/>
      <c r="AG656" s="19">
        <v>0</v>
      </c>
      <c r="AI656" s="32">
        <v>6</v>
      </c>
      <c r="AK656" s="7" t="str">
        <f t="shared" si="10"/>
        <v>No</v>
      </c>
    </row>
    <row r="657" spans="1:37">
      <c r="A657" s="7" t="s">
        <v>392</v>
      </c>
      <c r="B657" s="7" t="s">
        <v>393</v>
      </c>
      <c r="C657" s="37" t="s">
        <v>22</v>
      </c>
      <c r="D657" s="296">
        <v>1107</v>
      </c>
      <c r="E657" s="297">
        <v>10107</v>
      </c>
      <c r="F657" s="27" t="s">
        <v>142</v>
      </c>
      <c r="G657" s="27" t="s">
        <v>137</v>
      </c>
      <c r="H657" s="35">
        <v>923311</v>
      </c>
      <c r="I657" s="35">
        <v>13</v>
      </c>
      <c r="J657" s="9" t="s">
        <v>6</v>
      </c>
      <c r="K657" s="9" t="s">
        <v>138</v>
      </c>
      <c r="L657" s="8">
        <v>6</v>
      </c>
      <c r="M657" s="8">
        <v>1248</v>
      </c>
      <c r="N657" s="9"/>
      <c r="O657" s="8">
        <v>1568</v>
      </c>
      <c r="P657" s="9"/>
      <c r="Q657" s="8">
        <v>441</v>
      </c>
      <c r="R657" s="9"/>
      <c r="S657" s="8">
        <v>676</v>
      </c>
      <c r="T657" s="9"/>
      <c r="U657" s="8">
        <v>0</v>
      </c>
      <c r="V657" s="9"/>
      <c r="W657" s="33">
        <v>3933</v>
      </c>
      <c r="X657" s="9"/>
      <c r="Y657" s="30">
        <v>1</v>
      </c>
      <c r="Z657" s="9"/>
      <c r="AA657" s="30">
        <v>1</v>
      </c>
      <c r="AB657" s="9"/>
      <c r="AC657" s="30">
        <v>1</v>
      </c>
      <c r="AD657" s="9"/>
      <c r="AE657" s="30">
        <v>1</v>
      </c>
      <c r="AF657" s="9"/>
      <c r="AG657" s="19">
        <v>0</v>
      </c>
      <c r="AI657" s="32">
        <v>4</v>
      </c>
      <c r="AK657" s="7" t="str">
        <f t="shared" si="10"/>
        <v>No</v>
      </c>
    </row>
    <row r="658" spans="1:37">
      <c r="A658" s="7" t="s">
        <v>613</v>
      </c>
      <c r="B658" s="7" t="s">
        <v>614</v>
      </c>
      <c r="C658" s="37" t="s">
        <v>57</v>
      </c>
      <c r="D658" s="296">
        <v>5199</v>
      </c>
      <c r="E658" s="297">
        <v>50199</v>
      </c>
      <c r="F658" s="27" t="s">
        <v>142</v>
      </c>
      <c r="G658" s="27" t="s">
        <v>137</v>
      </c>
      <c r="H658" s="35">
        <v>1368035</v>
      </c>
      <c r="I658" s="35">
        <v>12</v>
      </c>
      <c r="J658" s="9" t="s">
        <v>6</v>
      </c>
      <c r="K658" s="9" t="s">
        <v>138</v>
      </c>
      <c r="L658" s="8">
        <v>7</v>
      </c>
      <c r="M658" s="8">
        <v>10131</v>
      </c>
      <c r="N658" s="9"/>
      <c r="O658" s="8">
        <v>456</v>
      </c>
      <c r="P658" s="9"/>
      <c r="Q658" s="8">
        <v>0</v>
      </c>
      <c r="R658" s="9"/>
      <c r="S658" s="8">
        <v>456</v>
      </c>
      <c r="T658" s="9"/>
      <c r="U658" s="8">
        <v>0</v>
      </c>
      <c r="V658" s="9"/>
      <c r="W658" s="33">
        <v>11043</v>
      </c>
      <c r="X658" s="9"/>
      <c r="Y658" s="30">
        <v>16</v>
      </c>
      <c r="Z658" s="9"/>
      <c r="AA658" s="30">
        <v>0.5</v>
      </c>
      <c r="AB658" s="9"/>
      <c r="AC658" s="30">
        <v>0</v>
      </c>
      <c r="AD658" s="9"/>
      <c r="AE658" s="30">
        <v>0.5</v>
      </c>
      <c r="AF658" s="9"/>
      <c r="AG658" s="19">
        <v>0</v>
      </c>
      <c r="AI658" s="32">
        <v>17</v>
      </c>
      <c r="AK658" s="7" t="str">
        <f t="shared" si="10"/>
        <v>No</v>
      </c>
    </row>
    <row r="659" spans="1:37">
      <c r="A659" s="7" t="s">
        <v>613</v>
      </c>
      <c r="B659" s="7" t="s">
        <v>614</v>
      </c>
      <c r="C659" s="37" t="s">
        <v>57</v>
      </c>
      <c r="D659" s="296">
        <v>5199</v>
      </c>
      <c r="E659" s="297">
        <v>50199</v>
      </c>
      <c r="F659" s="27" t="s">
        <v>142</v>
      </c>
      <c r="G659" s="27" t="s">
        <v>137</v>
      </c>
      <c r="H659" s="35">
        <v>1368035</v>
      </c>
      <c r="I659" s="35">
        <v>12</v>
      </c>
      <c r="J659" s="9" t="s">
        <v>9</v>
      </c>
      <c r="K659" s="9" t="s">
        <v>138</v>
      </c>
      <c r="L659" s="8">
        <v>5</v>
      </c>
      <c r="M659" s="8">
        <v>9733</v>
      </c>
      <c r="N659" s="9"/>
      <c r="O659" s="8">
        <v>438</v>
      </c>
      <c r="P659" s="9"/>
      <c r="Q659" s="8">
        <v>0</v>
      </c>
      <c r="R659" s="9"/>
      <c r="S659" s="8">
        <v>438</v>
      </c>
      <c r="T659" s="9"/>
      <c r="U659" s="8">
        <v>0</v>
      </c>
      <c r="V659" s="9"/>
      <c r="W659" s="33">
        <v>10609</v>
      </c>
      <c r="X659" s="9"/>
      <c r="Y659" s="30">
        <v>15</v>
      </c>
      <c r="Z659" s="9"/>
      <c r="AA659" s="30">
        <v>0.5</v>
      </c>
      <c r="AB659" s="9"/>
      <c r="AC659" s="30">
        <v>0</v>
      </c>
      <c r="AD659" s="9"/>
      <c r="AE659" s="30">
        <v>0.5</v>
      </c>
      <c r="AF659" s="9"/>
      <c r="AG659" s="19">
        <v>0</v>
      </c>
      <c r="AI659" s="32">
        <v>16</v>
      </c>
      <c r="AK659" s="7" t="str">
        <f t="shared" si="10"/>
        <v>No</v>
      </c>
    </row>
    <row r="660" spans="1:37">
      <c r="A660" s="7" t="s">
        <v>536</v>
      </c>
      <c r="B660" s="7" t="s">
        <v>537</v>
      </c>
      <c r="C660" s="37" t="s">
        <v>22</v>
      </c>
      <c r="D660" s="296">
        <v>1042</v>
      </c>
      <c r="E660" s="297">
        <v>10042</v>
      </c>
      <c r="F660" s="27" t="s">
        <v>142</v>
      </c>
      <c r="G660" s="27" t="s">
        <v>137</v>
      </c>
      <c r="H660" s="35">
        <v>923311</v>
      </c>
      <c r="I660" s="35">
        <v>12</v>
      </c>
      <c r="J660" s="9" t="s">
        <v>9</v>
      </c>
      <c r="K660" s="9" t="s">
        <v>138</v>
      </c>
      <c r="L660" s="8">
        <v>12</v>
      </c>
      <c r="M660" s="8">
        <v>7623</v>
      </c>
      <c r="N660" s="9"/>
      <c r="O660" s="8">
        <v>0</v>
      </c>
      <c r="P660" s="9"/>
      <c r="Q660" s="8">
        <v>0</v>
      </c>
      <c r="R660" s="9"/>
      <c r="S660" s="8">
        <v>321</v>
      </c>
      <c r="T660" s="9"/>
      <c r="U660" s="8">
        <v>0</v>
      </c>
      <c r="V660" s="9"/>
      <c r="W660" s="33">
        <v>7944</v>
      </c>
      <c r="X660" s="9"/>
      <c r="Y660" s="30">
        <v>8</v>
      </c>
      <c r="Z660" s="9"/>
      <c r="AA660" s="30">
        <v>0</v>
      </c>
      <c r="AB660" s="9"/>
      <c r="AC660" s="30">
        <v>0</v>
      </c>
      <c r="AD660" s="9"/>
      <c r="AE660" s="30">
        <v>1</v>
      </c>
      <c r="AF660" s="9"/>
      <c r="AG660" s="19">
        <v>0</v>
      </c>
      <c r="AI660" s="32">
        <v>9</v>
      </c>
      <c r="AK660" s="7" t="str">
        <f t="shared" si="10"/>
        <v>No</v>
      </c>
    </row>
    <row r="661" spans="1:37">
      <c r="A661" s="7" t="s">
        <v>55</v>
      </c>
      <c r="B661" s="7" t="s">
        <v>160</v>
      </c>
      <c r="C661" s="37" t="s">
        <v>54</v>
      </c>
      <c r="D661" s="296">
        <v>2137</v>
      </c>
      <c r="E661" s="297">
        <v>20137</v>
      </c>
      <c r="F661" s="27" t="s">
        <v>149</v>
      </c>
      <c r="G661" s="27" t="s">
        <v>137</v>
      </c>
      <c r="H661" s="35">
        <v>423566</v>
      </c>
      <c r="I661" s="35">
        <v>12</v>
      </c>
      <c r="J661" s="9" t="s">
        <v>13</v>
      </c>
      <c r="K661" s="9" t="s">
        <v>138</v>
      </c>
      <c r="L661" s="8">
        <v>12</v>
      </c>
      <c r="M661" s="8">
        <v>10215</v>
      </c>
      <c r="N661" s="9"/>
      <c r="O661" s="8">
        <v>3942</v>
      </c>
      <c r="P661" s="9"/>
      <c r="Q661" s="8">
        <v>625</v>
      </c>
      <c r="R661" s="9"/>
      <c r="S661" s="8">
        <v>4153</v>
      </c>
      <c r="T661" s="9"/>
      <c r="U661" s="8">
        <v>0</v>
      </c>
      <c r="V661" s="9"/>
      <c r="W661" s="33">
        <v>18935</v>
      </c>
      <c r="X661" s="9"/>
      <c r="Y661" s="30">
        <v>12</v>
      </c>
      <c r="Z661" s="9"/>
      <c r="AA661" s="30">
        <v>3</v>
      </c>
      <c r="AB661" s="9"/>
      <c r="AC661" s="30">
        <v>1</v>
      </c>
      <c r="AD661" s="9"/>
      <c r="AE661" s="30">
        <v>4</v>
      </c>
      <c r="AF661" s="9"/>
      <c r="AG661" s="19">
        <v>0</v>
      </c>
      <c r="AI661" s="32">
        <v>20</v>
      </c>
      <c r="AK661" s="7" t="str">
        <f t="shared" si="10"/>
        <v>No</v>
      </c>
    </row>
    <row r="662" spans="1:37">
      <c r="A662" s="7" t="s">
        <v>1123</v>
      </c>
      <c r="B662" s="7" t="s">
        <v>502</v>
      </c>
      <c r="C662" s="37" t="s">
        <v>32</v>
      </c>
      <c r="D662" s="296">
        <v>5053</v>
      </c>
      <c r="E662" s="297">
        <v>50053</v>
      </c>
      <c r="F662" s="27" t="s">
        <v>140</v>
      </c>
      <c r="G662" s="27" t="s">
        <v>137</v>
      </c>
      <c r="H662" s="35">
        <v>92742</v>
      </c>
      <c r="I662" s="35">
        <v>11</v>
      </c>
      <c r="J662" s="9" t="s">
        <v>6</v>
      </c>
      <c r="K662" s="9" t="s">
        <v>138</v>
      </c>
      <c r="L662" s="8">
        <v>8</v>
      </c>
      <c r="M662" s="8">
        <v>6620</v>
      </c>
      <c r="N662" s="9"/>
      <c r="O662" s="8">
        <v>1063</v>
      </c>
      <c r="P662" s="9"/>
      <c r="Q662" s="8">
        <v>1024</v>
      </c>
      <c r="R662" s="9"/>
      <c r="S662" s="8">
        <v>2484</v>
      </c>
      <c r="T662" s="9"/>
      <c r="U662" s="8">
        <v>0</v>
      </c>
      <c r="V662" s="9"/>
      <c r="W662" s="33">
        <v>11191</v>
      </c>
      <c r="X662" s="9"/>
      <c r="Y662" s="30">
        <v>7</v>
      </c>
      <c r="Z662" s="9"/>
      <c r="AA662" s="30">
        <v>1</v>
      </c>
      <c r="AB662" s="9"/>
      <c r="AC662" s="30">
        <v>1</v>
      </c>
      <c r="AD662" s="9"/>
      <c r="AE662" s="30">
        <v>2</v>
      </c>
      <c r="AF662" s="9"/>
      <c r="AG662" s="19">
        <v>0</v>
      </c>
      <c r="AI662" s="32">
        <v>11</v>
      </c>
      <c r="AK662" s="7" t="str">
        <f t="shared" si="10"/>
        <v>No</v>
      </c>
    </row>
    <row r="663" spans="1:37">
      <c r="A663" s="7" t="s">
        <v>1123</v>
      </c>
      <c r="B663" s="7" t="s">
        <v>502</v>
      </c>
      <c r="C663" s="37" t="s">
        <v>32</v>
      </c>
      <c r="D663" s="296">
        <v>5053</v>
      </c>
      <c r="E663" s="297">
        <v>50053</v>
      </c>
      <c r="F663" s="27" t="s">
        <v>140</v>
      </c>
      <c r="G663" s="27" t="s">
        <v>137</v>
      </c>
      <c r="H663" s="35">
        <v>92742</v>
      </c>
      <c r="I663" s="35">
        <v>11</v>
      </c>
      <c r="J663" s="9" t="s">
        <v>9</v>
      </c>
      <c r="K663" s="9" t="s">
        <v>138</v>
      </c>
      <c r="L663" s="8">
        <v>3</v>
      </c>
      <c r="M663" s="8">
        <v>4426</v>
      </c>
      <c r="N663" s="9"/>
      <c r="O663" s="8">
        <v>1032</v>
      </c>
      <c r="P663" s="9"/>
      <c r="Q663" s="8">
        <v>0</v>
      </c>
      <c r="R663" s="9"/>
      <c r="S663" s="8">
        <v>0</v>
      </c>
      <c r="T663" s="9"/>
      <c r="U663" s="8">
        <v>0</v>
      </c>
      <c r="V663" s="9"/>
      <c r="W663" s="33">
        <v>5458</v>
      </c>
      <c r="X663" s="9"/>
      <c r="Y663" s="30">
        <v>8</v>
      </c>
      <c r="Z663" s="9"/>
      <c r="AA663" s="30">
        <v>1</v>
      </c>
      <c r="AB663" s="9"/>
      <c r="AC663" s="30">
        <v>0</v>
      </c>
      <c r="AD663" s="9"/>
      <c r="AE663" s="30">
        <v>0</v>
      </c>
      <c r="AF663" s="9"/>
      <c r="AG663" s="19">
        <v>0</v>
      </c>
      <c r="AI663" s="32">
        <v>9</v>
      </c>
      <c r="AK663" s="7" t="str">
        <f t="shared" si="10"/>
        <v>No</v>
      </c>
    </row>
    <row r="664" spans="1:37">
      <c r="A664" s="7" t="s">
        <v>1124</v>
      </c>
      <c r="B664" s="7" t="s">
        <v>1125</v>
      </c>
      <c r="C664" s="37" t="s">
        <v>12</v>
      </c>
      <c r="D664" s="296"/>
      <c r="E664" s="297">
        <v>90299</v>
      </c>
      <c r="F664" s="27" t="s">
        <v>142</v>
      </c>
      <c r="G664" s="27" t="s">
        <v>137</v>
      </c>
      <c r="H664" s="35">
        <v>308231</v>
      </c>
      <c r="I664" s="35">
        <v>11</v>
      </c>
      <c r="J664" s="9" t="s">
        <v>31</v>
      </c>
      <c r="K664" s="9" t="s">
        <v>138</v>
      </c>
      <c r="L664" s="8">
        <v>11</v>
      </c>
      <c r="M664" s="8">
        <v>17110</v>
      </c>
      <c r="N664" s="9"/>
      <c r="O664" s="8">
        <v>0</v>
      </c>
      <c r="P664" s="9"/>
      <c r="Q664" s="8">
        <v>0</v>
      </c>
      <c r="R664" s="9"/>
      <c r="S664" s="8">
        <v>3320</v>
      </c>
      <c r="T664" s="9"/>
      <c r="U664" s="8">
        <v>0</v>
      </c>
      <c r="V664" s="9"/>
      <c r="W664" s="33">
        <v>20430</v>
      </c>
      <c r="X664" s="9"/>
      <c r="Y664" s="30">
        <v>55</v>
      </c>
      <c r="Z664" s="9"/>
      <c r="AA664" s="30">
        <v>0</v>
      </c>
      <c r="AB664" s="9"/>
      <c r="AC664" s="30">
        <v>0</v>
      </c>
      <c r="AD664" s="9"/>
      <c r="AE664" s="30">
        <v>3</v>
      </c>
      <c r="AF664" s="9"/>
      <c r="AG664" s="19">
        <v>0</v>
      </c>
      <c r="AI664" s="32">
        <v>58</v>
      </c>
      <c r="AK664" s="7" t="str">
        <f t="shared" si="10"/>
        <v>No</v>
      </c>
    </row>
    <row r="665" spans="1:37">
      <c r="A665" s="7" t="s">
        <v>280</v>
      </c>
      <c r="B665" s="7" t="s">
        <v>233</v>
      </c>
      <c r="C665" s="37" t="s">
        <v>39</v>
      </c>
      <c r="D665" s="296">
        <v>5141</v>
      </c>
      <c r="E665" s="297">
        <v>50141</v>
      </c>
      <c r="F665" s="27" t="s">
        <v>142</v>
      </c>
      <c r="G665" s="27" t="s">
        <v>137</v>
      </c>
      <c r="H665" s="35">
        <v>3734090</v>
      </c>
      <c r="I665" s="35">
        <v>10</v>
      </c>
      <c r="J665" s="9" t="s">
        <v>27</v>
      </c>
      <c r="K665" s="9" t="s">
        <v>138</v>
      </c>
      <c r="L665" s="8">
        <v>10</v>
      </c>
      <c r="M665" s="8">
        <v>247</v>
      </c>
      <c r="N665" s="9"/>
      <c r="O665" s="8">
        <v>0</v>
      </c>
      <c r="P665" s="9"/>
      <c r="Q665" s="8">
        <v>0</v>
      </c>
      <c r="R665" s="9"/>
      <c r="S665" s="8">
        <v>2321</v>
      </c>
      <c r="T665" s="9"/>
      <c r="U665" s="8">
        <v>0</v>
      </c>
      <c r="V665" s="9"/>
      <c r="W665" s="33">
        <v>2568</v>
      </c>
      <c r="X665" s="9"/>
      <c r="Y665" s="30">
        <v>1</v>
      </c>
      <c r="Z665" s="9"/>
      <c r="AA665" s="30">
        <v>0</v>
      </c>
      <c r="AB665" s="9"/>
      <c r="AC665" s="30">
        <v>0</v>
      </c>
      <c r="AD665" s="9"/>
      <c r="AE665" s="30">
        <v>2</v>
      </c>
      <c r="AF665" s="9"/>
      <c r="AG665" s="19">
        <v>0</v>
      </c>
      <c r="AI665" s="32">
        <v>3</v>
      </c>
      <c r="AK665" s="7" t="str">
        <f t="shared" si="10"/>
        <v>No</v>
      </c>
    </row>
    <row r="666" spans="1:37">
      <c r="A666" s="7" t="s">
        <v>1126</v>
      </c>
      <c r="B666" s="7" t="s">
        <v>161</v>
      </c>
      <c r="C666" s="37" t="s">
        <v>21</v>
      </c>
      <c r="D666" s="296">
        <v>8025</v>
      </c>
      <c r="E666" s="297">
        <v>80025</v>
      </c>
      <c r="F666" s="27" t="s">
        <v>140</v>
      </c>
      <c r="G666" s="27" t="s">
        <v>137</v>
      </c>
      <c r="H666" s="35">
        <v>264465</v>
      </c>
      <c r="I666" s="35">
        <v>9</v>
      </c>
      <c r="J666" s="9" t="s">
        <v>6</v>
      </c>
      <c r="K666" s="9" t="s">
        <v>138</v>
      </c>
      <c r="L666" s="8">
        <v>4</v>
      </c>
      <c r="M666" s="8">
        <v>7978</v>
      </c>
      <c r="N666" s="9"/>
      <c r="O666" s="8">
        <v>0</v>
      </c>
      <c r="P666" s="9"/>
      <c r="Q666" s="8">
        <v>0</v>
      </c>
      <c r="R666" s="9"/>
      <c r="S666" s="8">
        <v>1276</v>
      </c>
      <c r="T666" s="9"/>
      <c r="U666" s="8">
        <v>0</v>
      </c>
      <c r="V666" s="9"/>
      <c r="W666" s="33">
        <v>9254</v>
      </c>
      <c r="X666" s="9"/>
      <c r="Y666" s="30">
        <v>4</v>
      </c>
      <c r="Z666" s="9"/>
      <c r="AA666" s="30">
        <v>0</v>
      </c>
      <c r="AB666" s="9"/>
      <c r="AC666" s="30">
        <v>0</v>
      </c>
      <c r="AD666" s="9"/>
      <c r="AE666" s="30">
        <v>1</v>
      </c>
      <c r="AF666" s="9"/>
      <c r="AG666" s="19">
        <v>0</v>
      </c>
      <c r="AI666" s="32">
        <v>5</v>
      </c>
      <c r="AK666" s="7" t="str">
        <f t="shared" si="10"/>
        <v>No</v>
      </c>
    </row>
    <row r="667" spans="1:37">
      <c r="A667" s="7" t="s">
        <v>1126</v>
      </c>
      <c r="B667" s="7" t="s">
        <v>161</v>
      </c>
      <c r="C667" s="37" t="s">
        <v>21</v>
      </c>
      <c r="D667" s="296">
        <v>8025</v>
      </c>
      <c r="E667" s="297">
        <v>80025</v>
      </c>
      <c r="F667" s="27" t="s">
        <v>140</v>
      </c>
      <c r="G667" s="27" t="s">
        <v>137</v>
      </c>
      <c r="H667" s="35">
        <v>264465</v>
      </c>
      <c r="I667" s="35">
        <v>9</v>
      </c>
      <c r="J667" s="9" t="s">
        <v>9</v>
      </c>
      <c r="K667" s="9" t="s">
        <v>138</v>
      </c>
      <c r="L667" s="8">
        <v>2</v>
      </c>
      <c r="M667" s="8">
        <v>391</v>
      </c>
      <c r="N667" s="9"/>
      <c r="O667" s="8">
        <v>0</v>
      </c>
      <c r="P667" s="9"/>
      <c r="Q667" s="8">
        <v>0</v>
      </c>
      <c r="R667" s="9"/>
      <c r="S667" s="8">
        <v>67</v>
      </c>
      <c r="T667" s="9"/>
      <c r="U667" s="8">
        <v>0</v>
      </c>
      <c r="V667" s="9"/>
      <c r="W667" s="33">
        <v>458</v>
      </c>
      <c r="X667" s="9"/>
      <c r="Y667" s="30">
        <v>0</v>
      </c>
      <c r="Z667" s="9"/>
      <c r="AA667" s="30">
        <v>0</v>
      </c>
      <c r="AB667" s="9"/>
      <c r="AC667" s="30">
        <v>0</v>
      </c>
      <c r="AD667" s="9"/>
      <c r="AE667" s="30">
        <v>0</v>
      </c>
      <c r="AF667" s="9"/>
      <c r="AG667" s="19">
        <v>0</v>
      </c>
      <c r="AI667" s="32">
        <v>0</v>
      </c>
      <c r="AK667" s="7" t="str">
        <f t="shared" si="10"/>
        <v>No</v>
      </c>
    </row>
    <row r="668" spans="1:37">
      <c r="A668" s="7" t="s">
        <v>104</v>
      </c>
      <c r="B668" s="7" t="s">
        <v>378</v>
      </c>
      <c r="C668" s="37" t="s">
        <v>54</v>
      </c>
      <c r="D668" s="296">
        <v>2189</v>
      </c>
      <c r="E668" s="297">
        <v>20189</v>
      </c>
      <c r="F668" s="27" t="s">
        <v>149</v>
      </c>
      <c r="G668" s="27" t="s">
        <v>137</v>
      </c>
      <c r="H668" s="35">
        <v>18351295</v>
      </c>
      <c r="I668" s="35">
        <v>8</v>
      </c>
      <c r="J668" s="9" t="s">
        <v>14</v>
      </c>
      <c r="K668" s="9" t="s">
        <v>138</v>
      </c>
      <c r="L668" s="8">
        <v>8</v>
      </c>
      <c r="M668" s="8">
        <v>995</v>
      </c>
      <c r="N668" s="9"/>
      <c r="O668" s="8">
        <v>0</v>
      </c>
      <c r="P668" s="9"/>
      <c r="Q668" s="8">
        <v>0</v>
      </c>
      <c r="R668" s="9"/>
      <c r="S668" s="8">
        <v>6240</v>
      </c>
      <c r="T668" s="9"/>
      <c r="U668" s="8">
        <v>0</v>
      </c>
      <c r="V668" s="9"/>
      <c r="W668" s="33">
        <v>7235</v>
      </c>
      <c r="X668" s="9"/>
      <c r="Y668" s="30">
        <v>5</v>
      </c>
      <c r="Z668" s="9"/>
      <c r="AA668" s="30">
        <v>0</v>
      </c>
      <c r="AB668" s="9"/>
      <c r="AC668" s="30">
        <v>0</v>
      </c>
      <c r="AD668" s="9"/>
      <c r="AE668" s="30">
        <v>6</v>
      </c>
      <c r="AF668" s="9"/>
      <c r="AG668" s="19">
        <v>0</v>
      </c>
      <c r="AI668" s="32">
        <v>11</v>
      </c>
      <c r="AK668" s="7" t="str">
        <f t="shared" si="10"/>
        <v>No</v>
      </c>
    </row>
    <row r="669" spans="1:37">
      <c r="A669" s="7" t="s">
        <v>1127</v>
      </c>
      <c r="B669" s="7" t="s">
        <v>234</v>
      </c>
      <c r="C669" s="37" t="s">
        <v>70</v>
      </c>
      <c r="D669" s="296">
        <v>3058</v>
      </c>
      <c r="E669" s="297">
        <v>30058</v>
      </c>
      <c r="F669" s="27" t="s">
        <v>140</v>
      </c>
      <c r="G669" s="27" t="s">
        <v>137</v>
      </c>
      <c r="H669" s="35">
        <v>4586770</v>
      </c>
      <c r="I669" s="35">
        <v>8</v>
      </c>
      <c r="J669" s="9" t="s">
        <v>6</v>
      </c>
      <c r="K669" s="9" t="s">
        <v>138</v>
      </c>
      <c r="L669" s="8">
        <v>8</v>
      </c>
      <c r="M669" s="8">
        <v>12803</v>
      </c>
      <c r="N669" s="9"/>
      <c r="O669" s="8">
        <v>0</v>
      </c>
      <c r="P669" s="9"/>
      <c r="Q669" s="8">
        <v>0</v>
      </c>
      <c r="R669" s="9"/>
      <c r="S669" s="8">
        <v>0</v>
      </c>
      <c r="T669" s="9"/>
      <c r="U669" s="8">
        <v>0</v>
      </c>
      <c r="V669" s="9"/>
      <c r="W669" s="33">
        <v>12803</v>
      </c>
      <c r="X669" s="9"/>
      <c r="Y669" s="30">
        <v>12</v>
      </c>
      <c r="Z669" s="9"/>
      <c r="AA669" s="30">
        <v>0</v>
      </c>
      <c r="AB669" s="9"/>
      <c r="AC669" s="30">
        <v>0</v>
      </c>
      <c r="AD669" s="9"/>
      <c r="AE669" s="30">
        <v>0</v>
      </c>
      <c r="AF669" s="9"/>
      <c r="AG669" s="19">
        <v>0</v>
      </c>
      <c r="AI669" s="32">
        <v>12</v>
      </c>
      <c r="AK669" s="7" t="str">
        <f t="shared" si="10"/>
        <v>No</v>
      </c>
    </row>
    <row r="670" spans="1:37">
      <c r="A670" s="7" t="s">
        <v>242</v>
      </c>
      <c r="B670" s="7" t="s">
        <v>243</v>
      </c>
      <c r="C670" s="37" t="s">
        <v>54</v>
      </c>
      <c r="D670" s="296">
        <v>2006</v>
      </c>
      <c r="E670" s="297">
        <v>20006</v>
      </c>
      <c r="F670" s="27" t="s">
        <v>140</v>
      </c>
      <c r="G670" s="27" t="s">
        <v>137</v>
      </c>
      <c r="H670" s="35">
        <v>18351295</v>
      </c>
      <c r="I670" s="35">
        <v>8</v>
      </c>
      <c r="J670" s="9" t="s">
        <v>6</v>
      </c>
      <c r="K670" s="9" t="s">
        <v>138</v>
      </c>
      <c r="L670" s="8">
        <v>5</v>
      </c>
      <c r="M670" s="8">
        <v>13112</v>
      </c>
      <c r="N670" s="9"/>
      <c r="O670" s="8">
        <v>1729</v>
      </c>
      <c r="P670" s="9"/>
      <c r="Q670" s="8">
        <v>0</v>
      </c>
      <c r="R670" s="9"/>
      <c r="S670" s="8">
        <v>1410</v>
      </c>
      <c r="T670" s="9"/>
      <c r="U670" s="8">
        <v>0</v>
      </c>
      <c r="V670" s="9"/>
      <c r="W670" s="33">
        <v>16251</v>
      </c>
      <c r="X670" s="9"/>
      <c r="Y670" s="30">
        <v>21</v>
      </c>
      <c r="Z670" s="9"/>
      <c r="AA670" s="30">
        <v>2</v>
      </c>
      <c r="AB670" s="9"/>
      <c r="AC670" s="30">
        <v>0</v>
      </c>
      <c r="AD670" s="9"/>
      <c r="AE670" s="30">
        <v>1</v>
      </c>
      <c r="AF670" s="9"/>
      <c r="AG670" s="19">
        <v>0</v>
      </c>
      <c r="AI670" s="32">
        <v>24</v>
      </c>
      <c r="AK670" s="7" t="str">
        <f t="shared" si="10"/>
        <v>No</v>
      </c>
    </row>
    <row r="671" spans="1:37">
      <c r="A671" s="7" t="s">
        <v>242</v>
      </c>
      <c r="B671" s="7" t="s">
        <v>243</v>
      </c>
      <c r="C671" s="37" t="s">
        <v>54</v>
      </c>
      <c r="D671" s="296">
        <v>2006</v>
      </c>
      <c r="E671" s="297">
        <v>20006</v>
      </c>
      <c r="F671" s="27" t="s">
        <v>140</v>
      </c>
      <c r="G671" s="27" t="s">
        <v>137</v>
      </c>
      <c r="H671" s="35">
        <v>18351295</v>
      </c>
      <c r="I671" s="35">
        <v>8</v>
      </c>
      <c r="J671" s="9" t="s">
        <v>9</v>
      </c>
      <c r="K671" s="9" t="s">
        <v>138</v>
      </c>
      <c r="L671" s="8">
        <v>3</v>
      </c>
      <c r="M671" s="8">
        <v>6221</v>
      </c>
      <c r="N671" s="9"/>
      <c r="O671" s="8">
        <v>0</v>
      </c>
      <c r="P671" s="9"/>
      <c r="Q671" s="8">
        <v>1550</v>
      </c>
      <c r="R671" s="9"/>
      <c r="S671" s="8">
        <v>1582</v>
      </c>
      <c r="T671" s="9"/>
      <c r="U671" s="8">
        <v>0</v>
      </c>
      <c r="V671" s="9"/>
      <c r="W671" s="33">
        <v>9353</v>
      </c>
      <c r="X671" s="9"/>
      <c r="Y671" s="30">
        <v>4</v>
      </c>
      <c r="Z671" s="9"/>
      <c r="AA671" s="30">
        <v>0</v>
      </c>
      <c r="AB671" s="9"/>
      <c r="AC671" s="30">
        <v>1</v>
      </c>
      <c r="AD671" s="9"/>
      <c r="AE671" s="30">
        <v>1</v>
      </c>
      <c r="AF671" s="9"/>
      <c r="AG671" s="19">
        <v>0</v>
      </c>
      <c r="AI671" s="32">
        <v>6</v>
      </c>
      <c r="AK671" s="7" t="str">
        <f t="shared" si="10"/>
        <v>No</v>
      </c>
    </row>
    <row r="672" spans="1:37">
      <c r="A672" s="7" t="s">
        <v>1128</v>
      </c>
      <c r="B672" s="7" t="s">
        <v>263</v>
      </c>
      <c r="C672" s="37" t="s">
        <v>29</v>
      </c>
      <c r="D672" s="296">
        <v>7030</v>
      </c>
      <c r="E672" s="297">
        <v>70030</v>
      </c>
      <c r="F672" s="27" t="s">
        <v>140</v>
      </c>
      <c r="G672" s="27" t="s">
        <v>137</v>
      </c>
      <c r="H672" s="35">
        <v>106621</v>
      </c>
      <c r="I672" s="35">
        <v>7</v>
      </c>
      <c r="J672" s="9" t="s">
        <v>6</v>
      </c>
      <c r="K672" s="9" t="s">
        <v>138</v>
      </c>
      <c r="L672" s="8">
        <v>7</v>
      </c>
      <c r="M672" s="8">
        <v>11429</v>
      </c>
      <c r="N672" s="9"/>
      <c r="O672" s="8">
        <v>650</v>
      </c>
      <c r="P672" s="9"/>
      <c r="Q672" s="8">
        <v>0</v>
      </c>
      <c r="R672" s="9"/>
      <c r="S672" s="8">
        <v>0</v>
      </c>
      <c r="T672" s="9"/>
      <c r="U672" s="8">
        <v>0</v>
      </c>
      <c r="V672" s="9"/>
      <c r="W672" s="33">
        <v>12079</v>
      </c>
      <c r="X672" s="9"/>
      <c r="Y672" s="30">
        <v>12</v>
      </c>
      <c r="Z672" s="9"/>
      <c r="AA672" s="30">
        <v>1</v>
      </c>
      <c r="AB672" s="9"/>
      <c r="AC672" s="30">
        <v>0</v>
      </c>
      <c r="AD672" s="9"/>
      <c r="AE672" s="30">
        <v>0</v>
      </c>
      <c r="AF672" s="9"/>
      <c r="AG672" s="19">
        <v>0</v>
      </c>
      <c r="AI672" s="32">
        <v>13</v>
      </c>
      <c r="AK672" s="7" t="str">
        <f t="shared" si="10"/>
        <v>No</v>
      </c>
    </row>
    <row r="673" spans="1:37">
      <c r="A673" s="7" t="s">
        <v>1129</v>
      </c>
      <c r="B673" s="7" t="s">
        <v>588</v>
      </c>
      <c r="C673" s="37" t="s">
        <v>63</v>
      </c>
      <c r="D673" s="296">
        <v>4175</v>
      </c>
      <c r="E673" s="297">
        <v>40175</v>
      </c>
      <c r="F673" s="27" t="s">
        <v>140</v>
      </c>
      <c r="G673" s="27" t="s">
        <v>137</v>
      </c>
      <c r="H673" s="35">
        <v>2148346</v>
      </c>
      <c r="I673" s="35">
        <v>7</v>
      </c>
      <c r="J673" s="9" t="s">
        <v>14</v>
      </c>
      <c r="K673" s="9" t="s">
        <v>138</v>
      </c>
      <c r="L673" s="8">
        <v>7</v>
      </c>
      <c r="M673" s="8">
        <v>0</v>
      </c>
      <c r="N673" s="9"/>
      <c r="O673" s="8">
        <v>0</v>
      </c>
      <c r="P673" s="9"/>
      <c r="Q673" s="8">
        <v>0</v>
      </c>
      <c r="R673" s="9"/>
      <c r="S673" s="8">
        <v>0</v>
      </c>
      <c r="T673" s="9"/>
      <c r="U673" s="8">
        <v>0</v>
      </c>
      <c r="V673" s="9"/>
      <c r="W673" s="33">
        <v>0</v>
      </c>
      <c r="X673" s="9"/>
      <c r="Y673" s="30">
        <v>0</v>
      </c>
      <c r="Z673" s="9"/>
      <c r="AA673" s="30">
        <v>0</v>
      </c>
      <c r="AB673" s="9"/>
      <c r="AC673" s="30">
        <v>0</v>
      </c>
      <c r="AD673" s="9"/>
      <c r="AE673" s="30">
        <v>0</v>
      </c>
      <c r="AF673" s="9"/>
      <c r="AG673" s="19">
        <v>0</v>
      </c>
      <c r="AI673" s="32">
        <v>0</v>
      </c>
      <c r="AK673" s="7" t="str">
        <f t="shared" si="10"/>
        <v>No</v>
      </c>
    </row>
    <row r="674" spans="1:37">
      <c r="A674" s="7" t="s">
        <v>611</v>
      </c>
      <c r="B674" s="7" t="s">
        <v>612</v>
      </c>
      <c r="C674" s="37" t="s">
        <v>35</v>
      </c>
      <c r="D674" s="296">
        <v>6127</v>
      </c>
      <c r="E674" s="297">
        <v>60127</v>
      </c>
      <c r="F674" s="27" t="s">
        <v>140</v>
      </c>
      <c r="G674" s="27" t="s">
        <v>137</v>
      </c>
      <c r="H674" s="35">
        <v>899703</v>
      </c>
      <c r="I674" s="35">
        <v>6</v>
      </c>
      <c r="J674" s="9" t="s">
        <v>9</v>
      </c>
      <c r="K674" s="9" t="s">
        <v>138</v>
      </c>
      <c r="L674" s="8">
        <v>4</v>
      </c>
      <c r="M674" s="8">
        <v>0</v>
      </c>
      <c r="N674" s="9"/>
      <c r="O674" s="8">
        <v>0</v>
      </c>
      <c r="P674" s="9"/>
      <c r="Q674" s="8">
        <v>0</v>
      </c>
      <c r="R674" s="9"/>
      <c r="S674" s="8">
        <v>0</v>
      </c>
      <c r="T674" s="9"/>
      <c r="U674" s="8">
        <v>0</v>
      </c>
      <c r="V674" s="9"/>
      <c r="W674" s="33">
        <v>0</v>
      </c>
      <c r="X674" s="9"/>
      <c r="Y674" s="30">
        <v>0</v>
      </c>
      <c r="Z674" s="9"/>
      <c r="AA674" s="30">
        <v>0</v>
      </c>
      <c r="AB674" s="9"/>
      <c r="AC674" s="30">
        <v>0</v>
      </c>
      <c r="AD674" s="9"/>
      <c r="AE674" s="30">
        <v>0</v>
      </c>
      <c r="AF674" s="9"/>
      <c r="AG674" s="19">
        <v>0</v>
      </c>
      <c r="AI674" s="32">
        <v>0</v>
      </c>
      <c r="AK674" s="7" t="str">
        <f t="shared" si="10"/>
        <v>No</v>
      </c>
    </row>
    <row r="675" spans="1:37">
      <c r="A675" s="7" t="s">
        <v>611</v>
      </c>
      <c r="B675" s="7" t="s">
        <v>612</v>
      </c>
      <c r="C675" s="37" t="s">
        <v>35</v>
      </c>
      <c r="D675" s="296">
        <v>6127</v>
      </c>
      <c r="E675" s="297">
        <v>60127</v>
      </c>
      <c r="F675" s="27" t="s">
        <v>140</v>
      </c>
      <c r="G675" s="27" t="s">
        <v>137</v>
      </c>
      <c r="H675" s="35">
        <v>899703</v>
      </c>
      <c r="I675" s="35">
        <v>6</v>
      </c>
      <c r="J675" s="9" t="s">
        <v>14</v>
      </c>
      <c r="K675" s="9" t="s">
        <v>138</v>
      </c>
      <c r="L675" s="8">
        <v>2</v>
      </c>
      <c r="M675" s="8">
        <v>0</v>
      </c>
      <c r="N675" s="9"/>
      <c r="O675" s="8">
        <v>0</v>
      </c>
      <c r="P675" s="9"/>
      <c r="Q675" s="8">
        <v>0</v>
      </c>
      <c r="R675" s="9"/>
      <c r="S675" s="8">
        <v>0</v>
      </c>
      <c r="T675" s="9"/>
      <c r="U675" s="8">
        <v>0</v>
      </c>
      <c r="V675" s="9"/>
      <c r="W675" s="33">
        <v>0</v>
      </c>
      <c r="X675" s="9"/>
      <c r="Y675" s="30">
        <v>0</v>
      </c>
      <c r="Z675" s="9"/>
      <c r="AA675" s="30">
        <v>0</v>
      </c>
      <c r="AB675" s="9"/>
      <c r="AC675" s="30">
        <v>0</v>
      </c>
      <c r="AD675" s="9"/>
      <c r="AE675" s="30">
        <v>0</v>
      </c>
      <c r="AF675" s="9"/>
      <c r="AG675" s="19">
        <v>0</v>
      </c>
      <c r="AI675" s="32">
        <v>0</v>
      </c>
      <c r="AK675" s="7" t="str">
        <f t="shared" si="10"/>
        <v>No</v>
      </c>
    </row>
    <row r="676" spans="1:37">
      <c r="A676" s="7" t="s">
        <v>1131</v>
      </c>
      <c r="B676" s="7" t="s">
        <v>396</v>
      </c>
      <c r="C676" s="37" t="s">
        <v>43</v>
      </c>
      <c r="D676" s="296">
        <v>8107</v>
      </c>
      <c r="E676" s="297">
        <v>80107</v>
      </c>
      <c r="F676" s="27" t="s">
        <v>96</v>
      </c>
      <c r="G676" s="27" t="s">
        <v>137</v>
      </c>
      <c r="H676" s="35">
        <v>82157</v>
      </c>
      <c r="I676" s="35">
        <v>5</v>
      </c>
      <c r="J676" s="9" t="s">
        <v>6</v>
      </c>
      <c r="K676" s="9" t="s">
        <v>138</v>
      </c>
      <c r="L676" s="8">
        <v>5</v>
      </c>
      <c r="M676" s="8">
        <v>13947</v>
      </c>
      <c r="N676" s="9"/>
      <c r="O676" s="8">
        <v>625</v>
      </c>
      <c r="P676" s="9"/>
      <c r="Q676" s="8">
        <v>0</v>
      </c>
      <c r="R676" s="9"/>
      <c r="S676" s="8">
        <v>313</v>
      </c>
      <c r="T676" s="9"/>
      <c r="U676" s="8">
        <v>0</v>
      </c>
      <c r="V676" s="9"/>
      <c r="W676" s="33">
        <v>14885</v>
      </c>
      <c r="X676" s="9"/>
      <c r="Y676" s="30">
        <v>29</v>
      </c>
      <c r="Z676" s="9"/>
      <c r="AA676" s="30">
        <v>3</v>
      </c>
      <c r="AB676" s="9"/>
      <c r="AC676" s="30">
        <v>0</v>
      </c>
      <c r="AD676" s="9"/>
      <c r="AE676" s="30">
        <v>1</v>
      </c>
      <c r="AF676" s="9"/>
      <c r="AG676" s="19">
        <v>0</v>
      </c>
      <c r="AI676" s="32">
        <v>33</v>
      </c>
      <c r="AK676" s="7" t="str">
        <f t="shared" si="10"/>
        <v>No</v>
      </c>
    </row>
    <row r="677" spans="1:37">
      <c r="A677" s="7" t="s">
        <v>1130</v>
      </c>
      <c r="B677" s="7" t="s">
        <v>313</v>
      </c>
      <c r="C677" s="37" t="s">
        <v>11</v>
      </c>
      <c r="D677" s="296">
        <v>9140</v>
      </c>
      <c r="E677" s="297">
        <v>90140</v>
      </c>
      <c r="F677" s="27" t="s">
        <v>140</v>
      </c>
      <c r="G677" s="27" t="s">
        <v>137</v>
      </c>
      <c r="H677" s="35">
        <v>3629114</v>
      </c>
      <c r="I677" s="35">
        <v>5</v>
      </c>
      <c r="J677" s="9" t="s">
        <v>9</v>
      </c>
      <c r="K677" s="9" t="s">
        <v>138</v>
      </c>
      <c r="L677" s="8">
        <v>5</v>
      </c>
      <c r="M677" s="8">
        <v>3535</v>
      </c>
      <c r="N677" s="9"/>
      <c r="O677" s="8">
        <v>0</v>
      </c>
      <c r="P677" s="9"/>
      <c r="Q677" s="8">
        <v>0</v>
      </c>
      <c r="R677" s="9"/>
      <c r="S677" s="8">
        <v>193</v>
      </c>
      <c r="T677" s="9"/>
      <c r="U677" s="8">
        <v>0</v>
      </c>
      <c r="V677" s="9"/>
      <c r="W677" s="33">
        <v>3728</v>
      </c>
      <c r="X677" s="9"/>
      <c r="Y677" s="30">
        <v>2</v>
      </c>
      <c r="Z677" s="9"/>
      <c r="AA677" s="30">
        <v>0</v>
      </c>
      <c r="AB677" s="9"/>
      <c r="AC677" s="30">
        <v>0</v>
      </c>
      <c r="AD677" s="9"/>
      <c r="AE677" s="30">
        <v>0.25</v>
      </c>
      <c r="AF677" s="9"/>
      <c r="AG677" s="19">
        <v>0</v>
      </c>
      <c r="AI677" s="32">
        <v>2.25</v>
      </c>
      <c r="AK677" s="7" t="str">
        <f t="shared" si="10"/>
        <v>No</v>
      </c>
    </row>
    <row r="678" spans="1:37">
      <c r="A678" s="7" t="s">
        <v>1132</v>
      </c>
      <c r="B678" s="7" t="s">
        <v>226</v>
      </c>
      <c r="C678" s="37" t="s">
        <v>30</v>
      </c>
      <c r="D678" s="296"/>
      <c r="E678" s="297">
        <v>50521</v>
      </c>
      <c r="F678" s="27" t="s">
        <v>149</v>
      </c>
      <c r="G678" s="27" t="s">
        <v>137</v>
      </c>
      <c r="H678" s="35">
        <v>8608208</v>
      </c>
      <c r="I678" s="35">
        <v>4</v>
      </c>
      <c r="J678" s="9" t="s">
        <v>14</v>
      </c>
      <c r="K678" s="9" t="s">
        <v>138</v>
      </c>
      <c r="L678" s="8">
        <v>4</v>
      </c>
      <c r="M678" s="8">
        <v>8162</v>
      </c>
      <c r="N678" s="9"/>
      <c r="O678" s="8">
        <v>0</v>
      </c>
      <c r="P678" s="9"/>
      <c r="Q678" s="8">
        <v>0</v>
      </c>
      <c r="R678" s="9"/>
      <c r="S678" s="8">
        <v>0</v>
      </c>
      <c r="T678" s="9"/>
      <c r="U678" s="8">
        <v>0</v>
      </c>
      <c r="V678" s="9"/>
      <c r="W678" s="33">
        <v>8162</v>
      </c>
      <c r="X678" s="9"/>
      <c r="Y678" s="30">
        <v>20</v>
      </c>
      <c r="Z678" s="9"/>
      <c r="AA678" s="30">
        <v>0</v>
      </c>
      <c r="AB678" s="9"/>
      <c r="AC678" s="30">
        <v>0</v>
      </c>
      <c r="AD678" s="9"/>
      <c r="AE678" s="30">
        <v>0</v>
      </c>
      <c r="AF678" s="9"/>
      <c r="AG678" s="19">
        <v>0</v>
      </c>
      <c r="AI678" s="32">
        <v>20</v>
      </c>
      <c r="AK678" s="7" t="str">
        <f t="shared" si="10"/>
        <v>No</v>
      </c>
    </row>
    <row r="679" spans="1:37">
      <c r="A679" s="7" t="s">
        <v>205</v>
      </c>
      <c r="B679" s="7" t="s">
        <v>206</v>
      </c>
      <c r="C679" s="37" t="s">
        <v>38</v>
      </c>
      <c r="D679" s="296">
        <v>1088</v>
      </c>
      <c r="E679" s="297">
        <v>10088</v>
      </c>
      <c r="F679" s="27" t="s">
        <v>142</v>
      </c>
      <c r="G679" s="27" t="s">
        <v>137</v>
      </c>
      <c r="H679" s="35">
        <v>203914</v>
      </c>
      <c r="I679" s="35">
        <v>4</v>
      </c>
      <c r="J679" s="9" t="s">
        <v>14</v>
      </c>
      <c r="K679" s="9" t="s">
        <v>138</v>
      </c>
      <c r="L679" s="8">
        <v>4</v>
      </c>
      <c r="M679" s="8">
        <v>24925</v>
      </c>
      <c r="N679" s="9"/>
      <c r="O679" s="8">
        <v>0</v>
      </c>
      <c r="P679" s="9"/>
      <c r="Q679" s="8">
        <v>0</v>
      </c>
      <c r="R679" s="9"/>
      <c r="S679" s="8">
        <v>0</v>
      </c>
      <c r="T679" s="9"/>
      <c r="U679" s="8">
        <v>0</v>
      </c>
      <c r="V679" s="9"/>
      <c r="W679" s="33">
        <v>24925</v>
      </c>
      <c r="X679" s="9"/>
      <c r="Y679" s="30">
        <v>54</v>
      </c>
      <c r="Z679" s="9"/>
      <c r="AA679" s="30">
        <v>0</v>
      </c>
      <c r="AB679" s="9"/>
      <c r="AC679" s="30">
        <v>0</v>
      </c>
      <c r="AD679" s="9"/>
      <c r="AE679" s="30">
        <v>0</v>
      </c>
      <c r="AF679" s="9"/>
      <c r="AG679" s="19">
        <v>0</v>
      </c>
      <c r="AI679" s="32">
        <v>54</v>
      </c>
      <c r="AK679" s="7" t="str">
        <f t="shared" si="10"/>
        <v>No</v>
      </c>
    </row>
    <row r="680" spans="1:37">
      <c r="A680" s="7" t="s">
        <v>616</v>
      </c>
      <c r="B680" s="7" t="s">
        <v>273</v>
      </c>
      <c r="C680" s="37" t="s">
        <v>68</v>
      </c>
      <c r="D680" s="296">
        <v>6133</v>
      </c>
      <c r="E680" s="297">
        <v>60133</v>
      </c>
      <c r="F680" s="27" t="s">
        <v>158</v>
      </c>
      <c r="G680" s="27" t="s">
        <v>137</v>
      </c>
      <c r="H680" s="35">
        <v>5121892</v>
      </c>
      <c r="I680" s="35">
        <v>3</v>
      </c>
      <c r="J680" s="9" t="s">
        <v>10</v>
      </c>
      <c r="K680" s="9" t="s">
        <v>138</v>
      </c>
      <c r="L680" s="8">
        <v>3</v>
      </c>
      <c r="M680" s="8">
        <v>3807</v>
      </c>
      <c r="N680" s="9"/>
      <c r="O680" s="8">
        <v>0</v>
      </c>
      <c r="P680" s="9"/>
      <c r="Q680" s="8">
        <v>0</v>
      </c>
      <c r="R680" s="9"/>
      <c r="S680" s="8">
        <v>0</v>
      </c>
      <c r="T680" s="9"/>
      <c r="U680" s="8">
        <v>0</v>
      </c>
      <c r="V680" s="9"/>
      <c r="W680" s="33">
        <v>3807</v>
      </c>
      <c r="X680" s="9"/>
      <c r="Y680" s="30">
        <v>5</v>
      </c>
      <c r="Z680" s="9"/>
      <c r="AA680" s="30">
        <v>0</v>
      </c>
      <c r="AB680" s="9"/>
      <c r="AC680" s="30">
        <v>0</v>
      </c>
      <c r="AD680" s="9"/>
      <c r="AE680" s="30">
        <v>0</v>
      </c>
      <c r="AF680" s="9"/>
      <c r="AG680" s="19">
        <v>0</v>
      </c>
      <c r="AI680" s="32">
        <v>5</v>
      </c>
      <c r="AK680" s="7" t="str">
        <f t="shared" si="10"/>
        <v>No</v>
      </c>
    </row>
    <row r="681" spans="1:37">
      <c r="A681" s="7" t="s">
        <v>1133</v>
      </c>
      <c r="B681" s="7" t="s">
        <v>380</v>
      </c>
      <c r="C681" s="37" t="s">
        <v>28</v>
      </c>
      <c r="D681" s="296">
        <v>4230</v>
      </c>
      <c r="E681" s="297">
        <v>40230</v>
      </c>
      <c r="F681" s="27" t="s">
        <v>140</v>
      </c>
      <c r="G681" s="27" t="s">
        <v>137</v>
      </c>
      <c r="H681" s="35">
        <v>4515419</v>
      </c>
      <c r="I681" s="35">
        <v>3</v>
      </c>
      <c r="J681" s="9" t="s">
        <v>10</v>
      </c>
      <c r="K681" s="9" t="s">
        <v>138</v>
      </c>
      <c r="L681" s="8">
        <v>3</v>
      </c>
      <c r="M681" s="8">
        <v>0</v>
      </c>
      <c r="N681" s="9"/>
      <c r="O681" s="8">
        <v>0</v>
      </c>
      <c r="P681" s="9"/>
      <c r="Q681" s="8">
        <v>0</v>
      </c>
      <c r="R681" s="9"/>
      <c r="S681" s="8">
        <v>0</v>
      </c>
      <c r="T681" s="9"/>
      <c r="U681" s="8">
        <v>0</v>
      </c>
      <c r="V681" s="9"/>
      <c r="W681" s="33">
        <v>0</v>
      </c>
      <c r="X681" s="9"/>
      <c r="Y681" s="30">
        <v>0</v>
      </c>
      <c r="Z681" s="9"/>
      <c r="AA681" s="30">
        <v>0</v>
      </c>
      <c r="AB681" s="9"/>
      <c r="AC681" s="30">
        <v>0</v>
      </c>
      <c r="AD681" s="9"/>
      <c r="AE681" s="30">
        <v>0</v>
      </c>
      <c r="AF681" s="9"/>
      <c r="AG681" s="19">
        <v>0</v>
      </c>
      <c r="AI681" s="32">
        <v>0</v>
      </c>
      <c r="AK681" s="7" t="str">
        <f t="shared" si="10"/>
        <v>No</v>
      </c>
    </row>
    <row r="682" spans="1:37">
      <c r="A682" s="7" t="s">
        <v>952</v>
      </c>
      <c r="B682" s="7" t="s">
        <v>431</v>
      </c>
      <c r="C682" s="37" t="s">
        <v>26</v>
      </c>
      <c r="D682" s="296"/>
      <c r="E682" s="297">
        <v>40258</v>
      </c>
      <c r="F682" s="27" t="s">
        <v>158</v>
      </c>
      <c r="G682" s="27" t="s">
        <v>137</v>
      </c>
      <c r="H682" s="35">
        <v>2441770</v>
      </c>
      <c r="I682" s="35">
        <v>2</v>
      </c>
      <c r="J682" s="9" t="s">
        <v>6</v>
      </c>
      <c r="K682" s="9" t="s">
        <v>138</v>
      </c>
      <c r="L682" s="8">
        <v>2</v>
      </c>
      <c r="M682" s="8">
        <v>5427</v>
      </c>
      <c r="N682" s="9"/>
      <c r="O682" s="8">
        <v>0</v>
      </c>
      <c r="P682" s="9"/>
      <c r="Q682" s="8">
        <v>0</v>
      </c>
      <c r="R682" s="9"/>
      <c r="S682" s="8">
        <v>0</v>
      </c>
      <c r="T682" s="9"/>
      <c r="U682" s="8">
        <v>0</v>
      </c>
      <c r="V682" s="9"/>
      <c r="W682" s="33">
        <v>5427</v>
      </c>
      <c r="X682" s="9"/>
      <c r="Y682" s="30">
        <v>6</v>
      </c>
      <c r="Z682" s="9"/>
      <c r="AA682" s="30">
        <v>0</v>
      </c>
      <c r="AB682" s="9"/>
      <c r="AC682" s="30">
        <v>0</v>
      </c>
      <c r="AD682" s="9"/>
      <c r="AE682" s="30">
        <v>0</v>
      </c>
      <c r="AF682" s="9"/>
      <c r="AG682" s="19">
        <v>0</v>
      </c>
      <c r="AI682" s="32">
        <v>6</v>
      </c>
      <c r="AK682" s="7" t="str">
        <f t="shared" si="10"/>
        <v>No</v>
      </c>
    </row>
    <row r="683" spans="1:37">
      <c r="A683" s="7"/>
      <c r="B683" s="7"/>
      <c r="C683" s="37"/>
      <c r="D683" s="296"/>
      <c r="E683" s="297"/>
      <c r="F683" s="27"/>
      <c r="G683" s="27"/>
      <c r="H683" s="35"/>
      <c r="I683" s="35"/>
      <c r="J683" s="9"/>
      <c r="K683" s="9"/>
      <c r="L683" s="8"/>
      <c r="M683" s="8"/>
      <c r="N683" s="9"/>
      <c r="O683" s="8"/>
      <c r="P683" s="9"/>
      <c r="Q683" s="8"/>
      <c r="R683" s="9"/>
      <c r="S683" s="8"/>
      <c r="T683" s="9"/>
      <c r="U683" s="8"/>
      <c r="V683" s="9"/>
      <c r="W683" s="33"/>
      <c r="X683" s="9"/>
      <c r="Y683" s="30"/>
      <c r="Z683" s="9"/>
      <c r="AA683" s="30"/>
      <c r="AB683" s="9"/>
      <c r="AC683" s="30"/>
      <c r="AD683" s="9"/>
      <c r="AE683" s="30"/>
      <c r="AF683" s="9"/>
      <c r="AG683" s="19"/>
      <c r="AK683" s="7" t="str">
        <f t="shared" si="10"/>
        <v>No</v>
      </c>
    </row>
    <row r="684" spans="1:37">
      <c r="A684" s="7"/>
      <c r="B684" s="7"/>
      <c r="C684" s="37"/>
      <c r="D684" s="296"/>
      <c r="E684" s="297"/>
      <c r="F684" s="27"/>
      <c r="G684" s="27"/>
      <c r="H684" s="35"/>
      <c r="I684" s="35"/>
      <c r="J684" s="9"/>
      <c r="K684" s="9"/>
      <c r="L684" s="8"/>
      <c r="M684" s="8"/>
      <c r="N684" s="9"/>
      <c r="O684" s="8"/>
      <c r="P684" s="9"/>
      <c r="Q684" s="8"/>
      <c r="R684" s="9"/>
      <c r="S684" s="8"/>
      <c r="T684" s="9"/>
      <c r="U684" s="8"/>
      <c r="V684" s="9"/>
      <c r="W684" s="33"/>
      <c r="X684" s="9"/>
      <c r="Y684" s="30"/>
      <c r="Z684" s="9"/>
      <c r="AA684" s="30"/>
      <c r="AB684" s="9"/>
      <c r="AC684" s="30"/>
      <c r="AD684" s="9"/>
      <c r="AE684" s="30"/>
      <c r="AF684" s="9"/>
      <c r="AG684" s="19"/>
      <c r="AK684" s="7" t="str">
        <f t="shared" si="10"/>
        <v>No</v>
      </c>
    </row>
    <row r="685" spans="1:37">
      <c r="A685" s="7"/>
      <c r="B685" s="7"/>
      <c r="C685" s="37"/>
      <c r="D685" s="296"/>
      <c r="E685" s="297"/>
      <c r="F685" s="27"/>
      <c r="G685" s="27"/>
      <c r="H685" s="35"/>
      <c r="I685" s="35"/>
      <c r="J685" s="9"/>
      <c r="K685" s="9"/>
      <c r="L685" s="8"/>
      <c r="M685" s="8"/>
      <c r="N685" s="9"/>
      <c r="O685" s="8"/>
      <c r="P685" s="9"/>
      <c r="Q685" s="8"/>
      <c r="R685" s="9"/>
      <c r="S685" s="8"/>
      <c r="T685" s="9"/>
      <c r="U685" s="8"/>
      <c r="V685" s="9"/>
      <c r="W685" s="33"/>
      <c r="X685" s="9"/>
      <c r="Y685" s="30"/>
      <c r="Z685" s="9"/>
      <c r="AA685" s="30"/>
      <c r="AB685" s="9"/>
      <c r="AC685" s="30"/>
      <c r="AD685" s="9"/>
      <c r="AE685" s="30"/>
      <c r="AF685" s="9"/>
      <c r="AG685" s="19"/>
      <c r="AK685" s="7" t="str">
        <f t="shared" si="10"/>
        <v>No</v>
      </c>
    </row>
    <row r="686" spans="1:37">
      <c r="A686" s="7"/>
      <c r="B686" s="7"/>
      <c r="C686" s="37"/>
      <c r="D686" s="296"/>
      <c r="E686" s="297"/>
      <c r="F686" s="27"/>
      <c r="G686" s="27"/>
      <c r="H686" s="35"/>
      <c r="I686" s="35"/>
      <c r="J686" s="9"/>
      <c r="K686" s="9"/>
      <c r="L686" s="8"/>
      <c r="M686" s="8"/>
      <c r="N686" s="9"/>
      <c r="O686" s="8"/>
      <c r="P686" s="9"/>
      <c r="Q686" s="8"/>
      <c r="R686" s="9"/>
      <c r="S686" s="8"/>
      <c r="T686" s="9"/>
      <c r="U686" s="8"/>
      <c r="V686" s="9"/>
      <c r="W686" s="33"/>
      <c r="X686" s="9"/>
      <c r="Y686" s="30"/>
      <c r="Z686" s="9"/>
      <c r="AA686" s="30"/>
      <c r="AB686" s="9"/>
      <c r="AC686" s="30"/>
      <c r="AD686" s="9"/>
      <c r="AE686" s="30"/>
      <c r="AF686" s="9"/>
      <c r="AG686" s="19"/>
      <c r="AK686" s="7" t="str">
        <f t="shared" si="10"/>
        <v>No</v>
      </c>
    </row>
    <row r="687" spans="1:37">
      <c r="A687" s="7"/>
      <c r="B687" s="7"/>
      <c r="C687" s="37"/>
      <c r="D687" s="296"/>
      <c r="E687" s="297"/>
      <c r="F687" s="27"/>
      <c r="G687" s="27"/>
      <c r="H687" s="35"/>
      <c r="I687" s="35"/>
      <c r="J687" s="9"/>
      <c r="K687" s="9"/>
      <c r="L687" s="8"/>
      <c r="M687" s="8"/>
      <c r="N687" s="9"/>
      <c r="O687" s="8"/>
      <c r="P687" s="9"/>
      <c r="Q687" s="8"/>
      <c r="R687" s="9"/>
      <c r="S687" s="8"/>
      <c r="T687" s="9"/>
      <c r="U687" s="8"/>
      <c r="V687" s="9"/>
      <c r="W687" s="33"/>
      <c r="X687" s="9"/>
      <c r="Y687" s="30"/>
      <c r="Z687" s="9"/>
      <c r="AA687" s="30"/>
      <c r="AB687" s="9"/>
      <c r="AC687" s="30"/>
      <c r="AD687" s="9"/>
      <c r="AE687" s="30"/>
      <c r="AF687" s="9"/>
      <c r="AG687" s="19"/>
      <c r="AK687" s="7" t="str">
        <f t="shared" si="10"/>
        <v>No</v>
      </c>
    </row>
    <row r="688" spans="1:37">
      <c r="A688" s="7"/>
      <c r="B688" s="7"/>
      <c r="C688" s="37"/>
      <c r="D688" s="296"/>
      <c r="E688" s="297"/>
      <c r="F688" s="27"/>
      <c r="G688" s="27"/>
      <c r="H688" s="35"/>
      <c r="I688" s="35"/>
      <c r="J688" s="9"/>
      <c r="K688" s="9"/>
      <c r="L688" s="8"/>
      <c r="M688" s="8"/>
      <c r="N688" s="9"/>
      <c r="O688" s="8"/>
      <c r="P688" s="9"/>
      <c r="Q688" s="8"/>
      <c r="R688" s="9"/>
      <c r="S688" s="8"/>
      <c r="T688" s="9"/>
      <c r="U688" s="8"/>
      <c r="V688" s="9"/>
      <c r="W688" s="33"/>
      <c r="X688" s="9"/>
      <c r="Y688" s="30"/>
      <c r="Z688" s="9"/>
      <c r="AA688" s="30"/>
      <c r="AB688" s="9"/>
      <c r="AC688" s="30"/>
      <c r="AD688" s="9"/>
      <c r="AE688" s="30"/>
      <c r="AF688" s="9"/>
      <c r="AG688" s="19"/>
      <c r="AK688" s="7" t="str">
        <f t="shared" si="10"/>
        <v>No</v>
      </c>
    </row>
    <row r="689" spans="1:37">
      <c r="A689" s="7"/>
      <c r="B689" s="7"/>
      <c r="C689" s="37"/>
      <c r="D689" s="296"/>
      <c r="E689" s="297"/>
      <c r="F689" s="27"/>
      <c r="G689" s="27"/>
      <c r="H689" s="35"/>
      <c r="I689" s="35"/>
      <c r="J689" s="9"/>
      <c r="K689" s="9"/>
      <c r="L689" s="8"/>
      <c r="M689" s="8"/>
      <c r="N689" s="9"/>
      <c r="O689" s="8"/>
      <c r="P689" s="9"/>
      <c r="Q689" s="8"/>
      <c r="R689" s="9"/>
      <c r="S689" s="8"/>
      <c r="T689" s="9"/>
      <c r="U689" s="8"/>
      <c r="V689" s="9"/>
      <c r="W689" s="33"/>
      <c r="X689" s="9"/>
      <c r="Y689" s="30"/>
      <c r="Z689" s="9"/>
      <c r="AA689" s="30"/>
      <c r="AB689" s="9"/>
      <c r="AC689" s="30"/>
      <c r="AD689" s="9"/>
      <c r="AE689" s="30"/>
      <c r="AF689" s="9"/>
      <c r="AG689" s="19"/>
      <c r="AK689" s="7" t="str">
        <f t="shared" si="10"/>
        <v>No</v>
      </c>
    </row>
    <row r="690" spans="1:37">
      <c r="A690" s="7"/>
      <c r="B690" s="7"/>
      <c r="C690" s="37"/>
      <c r="D690" s="296"/>
      <c r="E690" s="297"/>
      <c r="F690" s="27"/>
      <c r="G690" s="27"/>
      <c r="H690" s="35"/>
      <c r="I690" s="35"/>
      <c r="J690" s="9"/>
      <c r="K690" s="9"/>
      <c r="L690" s="8"/>
      <c r="M690" s="8"/>
      <c r="N690" s="9"/>
      <c r="O690" s="8"/>
      <c r="P690" s="9"/>
      <c r="Q690" s="8"/>
      <c r="R690" s="9"/>
      <c r="S690" s="8"/>
      <c r="T690" s="9"/>
      <c r="U690" s="8"/>
      <c r="V690" s="9"/>
      <c r="W690" s="33"/>
      <c r="X690" s="9"/>
      <c r="Y690" s="30"/>
      <c r="Z690" s="9"/>
      <c r="AA690" s="30"/>
      <c r="AB690" s="9"/>
      <c r="AC690" s="30"/>
      <c r="AD690" s="9"/>
      <c r="AE690" s="30"/>
      <c r="AF690" s="9"/>
      <c r="AG690" s="19"/>
      <c r="AK690" s="7" t="str">
        <f t="shared" si="10"/>
        <v>No</v>
      </c>
    </row>
    <row r="691" spans="1:37">
      <c r="A691" s="7"/>
      <c r="B691" s="7"/>
      <c r="C691" s="37"/>
      <c r="D691" s="296"/>
      <c r="E691" s="297"/>
      <c r="F691" s="27"/>
      <c r="G691" s="27"/>
      <c r="H691" s="35"/>
      <c r="I691" s="35"/>
      <c r="J691" s="9"/>
      <c r="K691" s="9"/>
      <c r="L691" s="8"/>
      <c r="M691" s="8"/>
      <c r="N691" s="9"/>
      <c r="O691" s="8"/>
      <c r="P691" s="9"/>
      <c r="Q691" s="8"/>
      <c r="R691" s="9"/>
      <c r="S691" s="8"/>
      <c r="T691" s="9"/>
      <c r="U691" s="8"/>
      <c r="V691" s="9"/>
      <c r="W691" s="33"/>
      <c r="X691" s="9"/>
      <c r="Y691" s="30"/>
      <c r="Z691" s="9"/>
      <c r="AA691" s="30"/>
      <c r="AB691" s="9"/>
      <c r="AC691" s="30"/>
      <c r="AD691" s="9"/>
      <c r="AE691" s="30"/>
      <c r="AF691" s="9"/>
      <c r="AG691" s="19"/>
      <c r="AK691" s="7" t="str">
        <f t="shared" si="10"/>
        <v>No</v>
      </c>
    </row>
    <row r="692" spans="1:37">
      <c r="A692" s="7"/>
      <c r="B692" s="7"/>
      <c r="C692" s="37"/>
      <c r="D692" s="296"/>
      <c r="E692" s="297"/>
      <c r="F692" s="27"/>
      <c r="G692" s="27"/>
      <c r="H692" s="35"/>
      <c r="I692" s="35"/>
      <c r="J692" s="9"/>
      <c r="K692" s="9"/>
      <c r="L692" s="8"/>
      <c r="M692" s="8"/>
      <c r="N692" s="9"/>
      <c r="O692" s="8"/>
      <c r="P692" s="9"/>
      <c r="Q692" s="8"/>
      <c r="R692" s="9"/>
      <c r="S692" s="8"/>
      <c r="T692" s="9"/>
      <c r="U692" s="8"/>
      <c r="V692" s="9"/>
      <c r="W692" s="33"/>
      <c r="X692" s="9"/>
      <c r="Y692" s="30"/>
      <c r="Z692" s="9"/>
      <c r="AA692" s="30"/>
      <c r="AB692" s="9"/>
      <c r="AC692" s="30"/>
      <c r="AD692" s="9"/>
      <c r="AE692" s="30"/>
      <c r="AF692" s="9"/>
      <c r="AG692" s="19"/>
      <c r="AK692" s="7" t="str">
        <f t="shared" si="10"/>
        <v>No</v>
      </c>
    </row>
    <row r="693" spans="1:37">
      <c r="A693" s="7"/>
      <c r="B693" s="7"/>
      <c r="C693" s="37"/>
      <c r="D693" s="296"/>
      <c r="E693" s="297"/>
      <c r="F693" s="27"/>
      <c r="G693" s="27"/>
      <c r="H693" s="35"/>
      <c r="I693" s="35"/>
      <c r="J693" s="9"/>
      <c r="K693" s="9"/>
      <c r="L693" s="8"/>
      <c r="M693" s="8"/>
      <c r="N693" s="9"/>
      <c r="O693" s="8"/>
      <c r="P693" s="9"/>
      <c r="Q693" s="8"/>
      <c r="R693" s="9"/>
      <c r="S693" s="8"/>
      <c r="T693" s="9"/>
      <c r="U693" s="8"/>
      <c r="V693" s="9"/>
      <c r="W693" s="33"/>
      <c r="X693" s="9"/>
      <c r="Y693" s="30"/>
      <c r="Z693" s="9"/>
      <c r="AA693" s="30"/>
      <c r="AB693" s="9"/>
      <c r="AC693" s="30"/>
      <c r="AD693" s="9"/>
      <c r="AE693" s="30"/>
      <c r="AF693" s="9"/>
      <c r="AG693" s="19"/>
      <c r="AK693" s="7" t="str">
        <f t="shared" si="10"/>
        <v>No</v>
      </c>
    </row>
    <row r="694" spans="1:37">
      <c r="A694" s="7"/>
      <c r="B694" s="7"/>
      <c r="C694" s="37"/>
      <c r="D694" s="296"/>
      <c r="E694" s="297"/>
      <c r="F694" s="27"/>
      <c r="G694" s="27"/>
      <c r="H694" s="35"/>
      <c r="I694" s="35"/>
      <c r="J694" s="9"/>
      <c r="K694" s="9"/>
      <c r="L694" s="8"/>
      <c r="M694" s="8"/>
      <c r="N694" s="9"/>
      <c r="O694" s="8"/>
      <c r="P694" s="9"/>
      <c r="Q694" s="8"/>
      <c r="R694" s="9"/>
      <c r="S694" s="8"/>
      <c r="T694" s="9"/>
      <c r="U694" s="8"/>
      <c r="V694" s="9"/>
      <c r="W694" s="33"/>
      <c r="X694" s="9"/>
      <c r="Y694" s="30"/>
      <c r="Z694" s="9"/>
      <c r="AA694" s="30"/>
      <c r="AB694" s="9"/>
      <c r="AC694" s="30"/>
      <c r="AD694" s="9"/>
      <c r="AE694" s="30"/>
      <c r="AF694" s="9"/>
      <c r="AG694" s="19"/>
      <c r="AK694" s="7" t="str">
        <f t="shared" si="10"/>
        <v>No</v>
      </c>
    </row>
    <row r="695" spans="1:37">
      <c r="A695" s="7"/>
      <c r="B695" s="7"/>
      <c r="C695" s="37"/>
      <c r="D695" s="296"/>
      <c r="E695" s="297"/>
      <c r="F695" s="27"/>
      <c r="G695" s="27"/>
      <c r="H695" s="35"/>
      <c r="I695" s="35"/>
      <c r="J695" s="9"/>
      <c r="K695" s="9"/>
      <c r="L695" s="8"/>
      <c r="M695" s="8"/>
      <c r="N695" s="9"/>
      <c r="O695" s="8"/>
      <c r="P695" s="9"/>
      <c r="Q695" s="8"/>
      <c r="R695" s="9"/>
      <c r="S695" s="8"/>
      <c r="T695" s="9"/>
      <c r="U695" s="8"/>
      <c r="V695" s="9"/>
      <c r="W695" s="33"/>
      <c r="X695" s="9"/>
      <c r="Y695" s="30"/>
      <c r="Z695" s="9"/>
      <c r="AA695" s="30"/>
      <c r="AB695" s="9"/>
      <c r="AC695" s="30"/>
      <c r="AD695" s="9"/>
      <c r="AE695" s="30"/>
      <c r="AF695" s="9"/>
      <c r="AG695" s="19"/>
      <c r="AK695" s="7" t="str">
        <f t="shared" si="10"/>
        <v>No</v>
      </c>
    </row>
    <row r="696" spans="1:37">
      <c r="A696" s="7"/>
      <c r="B696" s="7"/>
      <c r="C696" s="37"/>
      <c r="D696" s="296"/>
      <c r="E696" s="297"/>
      <c r="F696" s="27"/>
      <c r="G696" s="27"/>
      <c r="H696" s="35"/>
      <c r="I696" s="35"/>
      <c r="J696" s="9"/>
      <c r="K696" s="9"/>
      <c r="L696" s="8"/>
      <c r="M696" s="8"/>
      <c r="N696" s="9"/>
      <c r="O696" s="8"/>
      <c r="P696" s="9"/>
      <c r="Q696" s="8"/>
      <c r="R696" s="9"/>
      <c r="S696" s="8"/>
      <c r="T696" s="9"/>
      <c r="U696" s="8"/>
      <c r="V696" s="9"/>
      <c r="W696" s="33"/>
      <c r="X696" s="9"/>
      <c r="Y696" s="30"/>
      <c r="Z696" s="9"/>
      <c r="AA696" s="30"/>
      <c r="AB696" s="9"/>
      <c r="AC696" s="30"/>
      <c r="AD696" s="9"/>
      <c r="AE696" s="30"/>
      <c r="AF696" s="9"/>
      <c r="AG696" s="19"/>
      <c r="AK696" s="7" t="str">
        <f t="shared" si="10"/>
        <v>No</v>
      </c>
    </row>
    <row r="697" spans="1:37">
      <c r="A697" s="7"/>
      <c r="B697" s="7"/>
      <c r="C697" s="37"/>
      <c r="D697" s="296"/>
      <c r="E697" s="297"/>
      <c r="F697" s="27"/>
      <c r="G697" s="27"/>
      <c r="H697" s="35"/>
      <c r="I697" s="35"/>
      <c r="J697" s="9"/>
      <c r="K697" s="9"/>
      <c r="L697" s="8"/>
      <c r="M697" s="8"/>
      <c r="N697" s="9"/>
      <c r="O697" s="8"/>
      <c r="P697" s="9"/>
      <c r="Q697" s="8"/>
      <c r="R697" s="9"/>
      <c r="S697" s="8"/>
      <c r="T697" s="9"/>
      <c r="U697" s="8"/>
      <c r="V697" s="9"/>
      <c r="W697" s="33"/>
      <c r="X697" s="9"/>
      <c r="Y697" s="30"/>
      <c r="Z697" s="9"/>
      <c r="AA697" s="30"/>
      <c r="AB697" s="9"/>
      <c r="AC697" s="30"/>
      <c r="AD697" s="9"/>
      <c r="AE697" s="30"/>
      <c r="AF697" s="9"/>
      <c r="AG697" s="19"/>
      <c r="AK697" s="7" t="str">
        <f t="shared" si="10"/>
        <v>No</v>
      </c>
    </row>
    <row r="698" spans="1:37">
      <c r="A698" s="7"/>
      <c r="B698" s="7"/>
      <c r="C698" s="37"/>
      <c r="D698" s="296"/>
      <c r="E698" s="297"/>
      <c r="F698" s="27"/>
      <c r="G698" s="27"/>
      <c r="H698" s="35"/>
      <c r="I698" s="35"/>
      <c r="J698" s="9"/>
      <c r="K698" s="9"/>
      <c r="L698" s="8"/>
      <c r="M698" s="8"/>
      <c r="N698" s="9"/>
      <c r="O698" s="8"/>
      <c r="P698" s="9"/>
      <c r="Q698" s="8"/>
      <c r="R698" s="9"/>
      <c r="S698" s="8"/>
      <c r="T698" s="9"/>
      <c r="U698" s="8"/>
      <c r="V698" s="9"/>
      <c r="W698" s="33"/>
      <c r="X698" s="9"/>
      <c r="Y698" s="30"/>
      <c r="Z698" s="9"/>
      <c r="AA698" s="30"/>
      <c r="AB698" s="9"/>
      <c r="AC698" s="30"/>
      <c r="AD698" s="9"/>
      <c r="AE698" s="30"/>
      <c r="AF698" s="9"/>
      <c r="AG698" s="19"/>
      <c r="AK698" s="7" t="str">
        <f t="shared" si="10"/>
        <v>No</v>
      </c>
    </row>
    <row r="699" spans="1:37">
      <c r="A699" s="7"/>
      <c r="B699" s="7"/>
      <c r="C699" s="37"/>
      <c r="D699" s="296"/>
      <c r="E699" s="297"/>
      <c r="F699" s="27"/>
      <c r="G699" s="27"/>
      <c r="H699" s="35"/>
      <c r="I699" s="35"/>
      <c r="J699" s="9"/>
      <c r="K699" s="9"/>
      <c r="L699" s="8"/>
      <c r="M699" s="8"/>
      <c r="N699" s="9"/>
      <c r="O699" s="8"/>
      <c r="P699" s="9"/>
      <c r="Q699" s="8"/>
      <c r="R699" s="9"/>
      <c r="S699" s="8"/>
      <c r="T699" s="9"/>
      <c r="U699" s="8"/>
      <c r="V699" s="9"/>
      <c r="W699" s="33"/>
      <c r="X699" s="9"/>
      <c r="Y699" s="30"/>
      <c r="Z699" s="9"/>
      <c r="AA699" s="30"/>
      <c r="AB699" s="9"/>
      <c r="AC699" s="30"/>
      <c r="AD699" s="9"/>
      <c r="AE699" s="30"/>
      <c r="AF699" s="9"/>
      <c r="AG699" s="19"/>
      <c r="AK699" s="7" t="str">
        <f t="shared" si="10"/>
        <v>No</v>
      </c>
    </row>
    <row r="700" spans="1:37">
      <c r="A700" s="7"/>
      <c r="B700" s="7"/>
      <c r="C700" s="37"/>
      <c r="D700" s="296"/>
      <c r="E700" s="297"/>
      <c r="F700" s="27"/>
      <c r="G700" s="27"/>
      <c r="H700" s="35"/>
      <c r="I700" s="35"/>
      <c r="J700" s="9"/>
      <c r="K700" s="9"/>
      <c r="L700" s="8"/>
      <c r="M700" s="8"/>
      <c r="N700" s="9"/>
      <c r="O700" s="8"/>
      <c r="P700" s="9"/>
      <c r="Q700" s="8"/>
      <c r="R700" s="9"/>
      <c r="S700" s="8"/>
      <c r="T700" s="9"/>
      <c r="U700" s="8"/>
      <c r="V700" s="9"/>
      <c r="W700" s="33"/>
      <c r="X700" s="9"/>
      <c r="Y700" s="30"/>
      <c r="Z700" s="9"/>
      <c r="AA700" s="30"/>
      <c r="AB700" s="9"/>
      <c r="AC700" s="30"/>
      <c r="AD700" s="9"/>
      <c r="AE700" s="30"/>
      <c r="AF700" s="9"/>
      <c r="AG700" s="19"/>
      <c r="AK700" s="7" t="str">
        <f t="shared" si="10"/>
        <v>No</v>
      </c>
    </row>
  </sheetData>
  <autoFilter ref="A1:AK700">
    <sortState ref="A2:AK700">
      <sortCondition descending="1" ref="I1:I700"/>
    </sortState>
  </autoFilter>
  <conditionalFormatting sqref="A2:AK362 A365:AK700 B363:AK364 AK2:AK700">
    <cfRule type="expression" dxfId="142" priority="2">
      <formula>MOD(ROW(),2)=0</formula>
    </cfRule>
  </conditionalFormatting>
  <conditionalFormatting sqref="A363:A364">
    <cfRule type="expression" dxfId="141" priority="1">
      <formula>MOD(ROW(),2)=0</formula>
    </cfRule>
  </conditionalFormatting>
  <pageMargins left="0.7" right="0.7" top="0.75" bottom="0.75" header="0.3" footer="0.3"/>
  <pageSetup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3112" r:id="rId3" name="Drop Down 40">
              <controlPr defaultSize="0" autoLine="0" autoPict="0" macro="[0]!ThisWorkbook.DropDown40_Change" altText="This drop-down menu shows or hides columns indicating the presence of &quot;questionable&quot; data.">
                <anchor moveWithCells="1">
                  <from>
                    <xdr:col>37</xdr:col>
                    <xdr:colOff>142875</xdr:colOff>
                    <xdr:row>0</xdr:row>
                    <xdr:rowOff>104775</xdr:rowOff>
                  </from>
                  <to>
                    <xdr:col>40</xdr:col>
                    <xdr:colOff>200025</xdr:colOff>
                    <xdr:row>0</xdr:row>
                    <xdr:rowOff>352425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DG383"/>
  <sheetViews>
    <sheetView workbookViewId="0">
      <pane xSplit="3" ySplit="1" topLeftCell="D2" activePane="bottomRight" state="frozen"/>
      <selection pane="topRight" activeCell="D1" sqref="D1"/>
      <selection pane="bottomLeft" activeCell="A2" sqref="A2"/>
      <selection pane="bottomRight"/>
    </sheetView>
  </sheetViews>
  <sheetFormatPr defaultColWidth="9.140625" defaultRowHeight="11.25"/>
  <cols>
    <col min="1" max="1" width="34" style="3" customWidth="1"/>
    <col min="2" max="2" width="15.42578125" style="3" customWidth="1"/>
    <col min="3" max="3" width="7.28515625" style="38" customWidth="1"/>
    <col min="4" max="4" width="8.85546875" style="298" customWidth="1"/>
    <col min="5" max="5" width="8.85546875" style="299" customWidth="1"/>
    <col min="6" max="6" width="19.85546875" style="28" customWidth="1"/>
    <col min="7" max="7" width="14.7109375" style="28" customWidth="1"/>
    <col min="8" max="8" width="13" style="36" customWidth="1"/>
    <col min="9" max="9" width="9.28515625" style="36" customWidth="1"/>
    <col min="10" max="10" width="11" style="293" bestFit="1" customWidth="1"/>
    <col min="11" max="11" width="12" style="14" bestFit="1" customWidth="1"/>
    <col min="12" max="12" width="19" style="6" hidden="1" customWidth="1"/>
    <col min="13" max="13" width="13.28515625" style="14" bestFit="1" customWidth="1"/>
    <col min="14" max="14" width="18.5703125" style="1" hidden="1" customWidth="1"/>
    <col min="15" max="15" width="13.28515625" style="14" bestFit="1" customWidth="1"/>
    <col min="16" max="16" width="18.5703125" style="1" hidden="1" customWidth="1"/>
    <col min="17" max="17" width="9.42578125" style="14" bestFit="1" customWidth="1"/>
    <col min="18" max="18" width="13.7109375" style="1" hidden="1" customWidth="1"/>
    <col min="19" max="19" width="8.5703125" style="14" bestFit="1" customWidth="1"/>
    <col min="20" max="20" width="13.7109375" style="1" hidden="1" customWidth="1"/>
    <col min="21" max="21" width="8.7109375" style="87" bestFit="1" customWidth="1"/>
    <col min="22" max="22" width="13.42578125" style="4" hidden="1" customWidth="1"/>
    <col min="23" max="23" width="10" style="20" customWidth="1"/>
    <col min="24" max="24" width="18.42578125" style="4" hidden="1" customWidth="1"/>
    <col min="25" max="25" width="16.28515625" style="31" bestFit="1" customWidth="1"/>
    <col min="26" max="26" width="19.85546875" style="4" hidden="1" customWidth="1"/>
    <col min="27" max="27" width="16.28515625" style="31" bestFit="1" customWidth="1"/>
    <col min="28" max="28" width="19.140625" style="4" hidden="1" customWidth="1"/>
    <col min="29" max="29" width="15" style="31" bestFit="1" customWidth="1"/>
    <col min="30" max="30" width="16.28515625" style="4" hidden="1" customWidth="1"/>
    <col min="31" max="31" width="13.5703125" style="81" bestFit="1" customWidth="1"/>
    <col min="32" max="32" width="16.28515625" style="206" hidden="1" customWidth="1"/>
    <col min="33" max="33" width="11" style="89" bestFit="1" customWidth="1"/>
    <col min="34" max="34" width="15.85546875" style="46" hidden="1" customWidth="1"/>
    <col min="35" max="35" width="9.85546875" style="49" customWidth="1"/>
    <col min="36" max="36" width="10.42578125" style="83" bestFit="1" customWidth="1"/>
    <col min="37" max="37" width="10.42578125" style="46" hidden="1" customWidth="1"/>
    <col min="38" max="38" width="12.140625" style="83" bestFit="1" customWidth="1"/>
    <col min="39" max="39" width="9.140625" style="46" hidden="1" customWidth="1"/>
    <col min="40" max="40" width="12.140625" style="83" bestFit="1" customWidth="1"/>
    <col min="41" max="41" width="9.140625" style="46" hidden="1" customWidth="1"/>
    <col min="42" max="42" width="9.140625" style="83" customWidth="1"/>
    <col min="43" max="43" width="9.140625" style="46" hidden="1" customWidth="1"/>
    <col min="44" max="44" width="9.42578125" style="83" bestFit="1" customWidth="1"/>
    <col min="45" max="45" width="9.140625" style="46" hidden="1" customWidth="1"/>
    <col min="46" max="46" width="10" style="204" customWidth="1"/>
    <col min="47" max="47" width="13.140625" style="46" hidden="1" customWidth="1"/>
    <col min="48" max="48" width="9.42578125" style="46" bestFit="1" customWidth="1"/>
    <col min="49" max="49" width="13.42578125" style="46" hidden="1" customWidth="1"/>
    <col min="50" max="50" width="11.140625" style="46" customWidth="1"/>
    <col min="51" max="51" width="9.140625" style="46" hidden="1" customWidth="1"/>
    <col min="52" max="52" width="11.140625" style="46" customWidth="1"/>
    <col min="53" max="53" width="9.140625" style="46" hidden="1" customWidth="1"/>
    <col min="54" max="54" width="9.42578125" style="46" bestFit="1" customWidth="1"/>
    <col min="55" max="55" width="9.140625" style="46" hidden="1" customWidth="1"/>
    <col min="56" max="56" width="9.42578125" style="46" bestFit="1" customWidth="1"/>
    <col min="57" max="57" width="9.140625" style="46" hidden="1" customWidth="1"/>
    <col min="58" max="58" width="9.42578125" style="209" bestFit="1" customWidth="1"/>
    <col min="59" max="59" width="9.140625" style="7" hidden="1" customWidth="1"/>
    <col min="60" max="60" width="12.42578125" style="45" bestFit="1" customWidth="1"/>
    <col min="61" max="61" width="11.5703125" style="83" bestFit="1" customWidth="1"/>
    <col min="62" max="62" width="17.28515625" style="46" hidden="1" customWidth="1"/>
    <col min="63" max="63" width="13.28515625" style="83" bestFit="1" customWidth="1"/>
    <col min="64" max="64" width="18.5703125" style="46" hidden="1" customWidth="1"/>
    <col min="65" max="65" width="13.28515625" style="83" bestFit="1" customWidth="1"/>
    <col min="66" max="66" width="18.5703125" style="46" hidden="1" customWidth="1"/>
    <col min="67" max="67" width="11.85546875" style="83" bestFit="1" customWidth="1"/>
    <col min="68" max="68" width="13.7109375" style="46" hidden="1" customWidth="1"/>
    <col min="69" max="69" width="11" style="83" bestFit="1" customWidth="1"/>
    <col min="70" max="70" width="13.7109375" style="46" hidden="1" customWidth="1"/>
    <col min="71" max="71" width="9.5703125" style="85" bestFit="1" customWidth="1"/>
    <col min="72" max="72" width="13.7109375" style="46" hidden="1" customWidth="1"/>
    <col min="73" max="73" width="16.28515625" style="46" bestFit="1" customWidth="1"/>
    <col min="74" max="74" width="20.42578125" style="46" hidden="1" customWidth="1"/>
    <col min="75" max="75" width="16.28515625" style="46" bestFit="1" customWidth="1"/>
    <col min="76" max="76" width="22.7109375" style="46" hidden="1" customWidth="1"/>
    <col min="77" max="77" width="16.28515625" style="46" bestFit="1" customWidth="1"/>
    <col min="78" max="78" width="22.140625" style="46" hidden="1" customWidth="1"/>
    <col min="79" max="79" width="18" style="46" bestFit="1" customWidth="1"/>
    <col min="80" max="80" width="18" style="46" hidden="1" customWidth="1"/>
    <col min="81" max="81" width="16.140625" style="46" bestFit="1" customWidth="1"/>
    <col min="82" max="82" width="16.5703125" style="46" hidden="1" customWidth="1"/>
    <col min="83" max="83" width="11" style="209" bestFit="1" customWidth="1"/>
    <col min="84" max="84" width="9.140625" style="7" hidden="1" customWidth="1"/>
    <col min="85" max="85" width="11.42578125" style="42" bestFit="1" customWidth="1"/>
    <col min="86" max="86" width="12" style="41" bestFit="1" customWidth="1"/>
    <col min="87" max="87" width="18.42578125" style="41" hidden="1" customWidth="1"/>
    <col min="88" max="88" width="13.140625" style="41" bestFit="1" customWidth="1"/>
    <col min="89" max="89" width="19.85546875" style="41" hidden="1" customWidth="1"/>
    <col min="90" max="90" width="13.140625" style="41" bestFit="1" customWidth="1"/>
    <col min="91" max="91" width="9.140625" style="41" hidden="1" customWidth="1"/>
    <col min="92" max="92" width="10.42578125" style="41" bestFit="1" customWidth="1"/>
    <col min="93" max="93" width="9.140625" style="41" hidden="1" customWidth="1"/>
    <col min="94" max="94" width="11.85546875" style="43" bestFit="1" customWidth="1"/>
    <col min="95" max="95" width="9.140625" style="7" hidden="1" customWidth="1"/>
    <col min="96" max="96" width="9.85546875" style="40" bestFit="1" customWidth="1"/>
    <col min="97" max="97" width="12" style="39" bestFit="1" customWidth="1"/>
    <col min="98" max="98" width="16.85546875" style="39" hidden="1" customWidth="1"/>
    <col min="99" max="99" width="13.28515625" style="39" bestFit="1" customWidth="1"/>
    <col min="100" max="100" width="18.140625" style="39" hidden="1" customWidth="1"/>
    <col min="101" max="101" width="13.28515625" style="39" bestFit="1" customWidth="1"/>
    <col min="102" max="102" width="18.140625" style="39" hidden="1" customWidth="1"/>
    <col min="103" max="103" width="9.42578125" style="39" bestFit="1" customWidth="1"/>
    <col min="104" max="104" width="13.7109375" style="39" hidden="1" customWidth="1"/>
    <col min="105" max="105" width="11" style="44" bestFit="1" customWidth="1"/>
    <col min="106" max="106" width="15.42578125" style="7" hidden="1" customWidth="1"/>
    <col min="107" max="107" width="12.5703125" style="7" hidden="1" customWidth="1"/>
    <col min="108" max="109" width="9.140625" style="7"/>
    <col min="110" max="110" width="9.140625" style="7" customWidth="1"/>
    <col min="111" max="111" width="9.140625" style="7" hidden="1" customWidth="1"/>
    <col min="112" max="113" width="9.140625" style="7" customWidth="1"/>
    <col min="114" max="16384" width="9.140625" style="7"/>
  </cols>
  <sheetData>
    <row r="1" spans="1:111" s="207" customFormat="1" ht="42.95" customHeight="1">
      <c r="A1" s="50" t="s">
        <v>649</v>
      </c>
      <c r="B1" s="51" t="s">
        <v>95</v>
      </c>
      <c r="C1" s="52" t="s">
        <v>0</v>
      </c>
      <c r="D1" s="294" t="s">
        <v>942</v>
      </c>
      <c r="E1" s="295" t="s">
        <v>943</v>
      </c>
      <c r="F1" s="53" t="s">
        <v>656</v>
      </c>
      <c r="G1" s="51" t="s">
        <v>100</v>
      </c>
      <c r="H1" s="77" t="s">
        <v>106</v>
      </c>
      <c r="I1" s="77" t="s">
        <v>111</v>
      </c>
      <c r="J1" s="291" t="s">
        <v>622</v>
      </c>
      <c r="K1" s="54" t="s">
        <v>113</v>
      </c>
      <c r="L1" s="54" t="s">
        <v>741</v>
      </c>
      <c r="M1" s="55" t="s">
        <v>114</v>
      </c>
      <c r="N1" s="55" t="s">
        <v>742</v>
      </c>
      <c r="O1" s="55" t="s">
        <v>115</v>
      </c>
      <c r="P1" s="55" t="s">
        <v>743</v>
      </c>
      <c r="Q1" s="55" t="s">
        <v>630</v>
      </c>
      <c r="R1" s="55" t="s">
        <v>744</v>
      </c>
      <c r="S1" s="55" t="s">
        <v>117</v>
      </c>
      <c r="T1" s="55" t="s">
        <v>745</v>
      </c>
      <c r="U1" s="55" t="s">
        <v>98</v>
      </c>
      <c r="V1" s="55" t="s">
        <v>746</v>
      </c>
      <c r="W1" s="78" t="s">
        <v>631</v>
      </c>
      <c r="X1" s="55" t="s">
        <v>747</v>
      </c>
      <c r="Y1" s="78" t="s">
        <v>632</v>
      </c>
      <c r="Z1" s="56" t="s">
        <v>748</v>
      </c>
      <c r="AA1" s="78" t="s">
        <v>633</v>
      </c>
      <c r="AB1" s="56" t="s">
        <v>749</v>
      </c>
      <c r="AC1" s="78" t="s">
        <v>634</v>
      </c>
      <c r="AD1" s="56" t="s">
        <v>750</v>
      </c>
      <c r="AE1" s="79" t="s">
        <v>635</v>
      </c>
      <c r="AF1" s="57" t="s">
        <v>751</v>
      </c>
      <c r="AG1" s="79" t="s">
        <v>99</v>
      </c>
      <c r="AH1" s="57" t="s">
        <v>752</v>
      </c>
      <c r="AI1" s="58" t="s">
        <v>623</v>
      </c>
      <c r="AJ1" s="82" t="s">
        <v>851</v>
      </c>
      <c r="AK1" s="59" t="s">
        <v>852</v>
      </c>
      <c r="AL1" s="84" t="s">
        <v>853</v>
      </c>
      <c r="AM1" s="59" t="s">
        <v>854</v>
      </c>
      <c r="AN1" s="84" t="s">
        <v>855</v>
      </c>
      <c r="AO1" s="59" t="s">
        <v>856</v>
      </c>
      <c r="AP1" s="84" t="s">
        <v>857</v>
      </c>
      <c r="AQ1" s="59" t="s">
        <v>858</v>
      </c>
      <c r="AR1" s="84" t="s">
        <v>859</v>
      </c>
      <c r="AS1" s="59" t="s">
        <v>860</v>
      </c>
      <c r="AT1" s="203" t="s">
        <v>861</v>
      </c>
      <c r="AU1" s="59" t="s">
        <v>862</v>
      </c>
      <c r="AV1" s="59" t="s">
        <v>863</v>
      </c>
      <c r="AW1" s="59" t="s">
        <v>864</v>
      </c>
      <c r="AX1" s="59" t="s">
        <v>865</v>
      </c>
      <c r="AY1" s="59" t="s">
        <v>866</v>
      </c>
      <c r="AZ1" s="59" t="s">
        <v>867</v>
      </c>
      <c r="BA1" s="59" t="s">
        <v>868</v>
      </c>
      <c r="BB1" s="59" t="s">
        <v>869</v>
      </c>
      <c r="BC1" s="59" t="s">
        <v>870</v>
      </c>
      <c r="BD1" s="59" t="s">
        <v>871</v>
      </c>
      <c r="BE1" s="59" t="s">
        <v>872</v>
      </c>
      <c r="BF1" s="208" t="s">
        <v>873</v>
      </c>
      <c r="BG1" s="208" t="s">
        <v>874</v>
      </c>
      <c r="BH1" s="61" t="s">
        <v>624</v>
      </c>
      <c r="BI1" s="86" t="s">
        <v>875</v>
      </c>
      <c r="BJ1" s="61" t="s">
        <v>876</v>
      </c>
      <c r="BK1" s="86" t="s">
        <v>877</v>
      </c>
      <c r="BL1" s="61" t="s">
        <v>878</v>
      </c>
      <c r="BM1" s="86" t="s">
        <v>879</v>
      </c>
      <c r="BN1" s="61" t="s">
        <v>880</v>
      </c>
      <c r="BO1" s="86" t="s">
        <v>881</v>
      </c>
      <c r="BP1" s="61" t="s">
        <v>882</v>
      </c>
      <c r="BQ1" s="86" t="s">
        <v>883</v>
      </c>
      <c r="BR1" s="61" t="s">
        <v>884</v>
      </c>
      <c r="BS1" s="86" t="s">
        <v>885</v>
      </c>
      <c r="BT1" s="61" t="s">
        <v>886</v>
      </c>
      <c r="BU1" s="61" t="s">
        <v>887</v>
      </c>
      <c r="BV1" s="61" t="s">
        <v>888</v>
      </c>
      <c r="BW1" s="61" t="s">
        <v>889</v>
      </c>
      <c r="BX1" s="61" t="s">
        <v>890</v>
      </c>
      <c r="BY1" s="61" t="s">
        <v>891</v>
      </c>
      <c r="BZ1" s="61" t="s">
        <v>892</v>
      </c>
      <c r="CA1" s="61" t="s">
        <v>893</v>
      </c>
      <c r="CB1" s="61" t="s">
        <v>894</v>
      </c>
      <c r="CC1" s="61" t="s">
        <v>895</v>
      </c>
      <c r="CD1" s="61" t="s">
        <v>896</v>
      </c>
      <c r="CE1" s="210" t="s">
        <v>897</v>
      </c>
      <c r="CF1" s="60" t="s">
        <v>898</v>
      </c>
      <c r="CG1" s="62" t="s">
        <v>625</v>
      </c>
      <c r="CH1" s="63" t="s">
        <v>636</v>
      </c>
      <c r="CI1" s="63" t="s">
        <v>753</v>
      </c>
      <c r="CJ1" s="63" t="s">
        <v>637</v>
      </c>
      <c r="CK1" s="63" t="s">
        <v>754</v>
      </c>
      <c r="CL1" s="63" t="s">
        <v>638</v>
      </c>
      <c r="CM1" s="63" t="s">
        <v>755</v>
      </c>
      <c r="CN1" s="63" t="s">
        <v>639</v>
      </c>
      <c r="CO1" s="63" t="s">
        <v>756</v>
      </c>
      <c r="CP1" s="63" t="s">
        <v>640</v>
      </c>
      <c r="CQ1" s="63" t="s">
        <v>757</v>
      </c>
      <c r="CR1" s="60" t="s">
        <v>626</v>
      </c>
      <c r="CS1" s="64" t="s">
        <v>641</v>
      </c>
      <c r="CT1" s="64" t="s">
        <v>758</v>
      </c>
      <c r="CU1" s="64" t="s">
        <v>642</v>
      </c>
      <c r="CV1" s="64" t="s">
        <v>759</v>
      </c>
      <c r="CW1" s="64" t="s">
        <v>643</v>
      </c>
      <c r="CX1" s="64" t="s">
        <v>760</v>
      </c>
      <c r="CY1" s="64" t="s">
        <v>644</v>
      </c>
      <c r="CZ1" s="64" t="s">
        <v>761</v>
      </c>
      <c r="DA1" s="64" t="s">
        <v>645</v>
      </c>
      <c r="DB1" s="60" t="s">
        <v>762</v>
      </c>
      <c r="DC1" s="60" t="s">
        <v>763</v>
      </c>
      <c r="DG1" s="207">
        <f>IF(DG4=1,1,0)</f>
        <v>1</v>
      </c>
    </row>
    <row r="2" spans="1:111">
      <c r="A2" s="7" t="s">
        <v>407</v>
      </c>
      <c r="B2" s="7" t="s">
        <v>378</v>
      </c>
      <c r="C2" s="37" t="s">
        <v>54</v>
      </c>
      <c r="D2" s="296">
        <v>2008</v>
      </c>
      <c r="E2" s="297">
        <v>20008</v>
      </c>
      <c r="F2" s="27" t="s">
        <v>194</v>
      </c>
      <c r="G2" s="27" t="s">
        <v>137</v>
      </c>
      <c r="H2" s="35">
        <v>18351295</v>
      </c>
      <c r="I2" s="35">
        <v>10856</v>
      </c>
      <c r="J2" s="292"/>
      <c r="K2" s="8">
        <v>36744255</v>
      </c>
      <c r="L2" s="8"/>
      <c r="M2" s="8">
        <v>17041830</v>
      </c>
      <c r="N2" s="9"/>
      <c r="O2" s="8">
        <v>27446877</v>
      </c>
      <c r="P2" s="9"/>
      <c r="Q2" s="8">
        <v>3769937</v>
      </c>
      <c r="R2" s="9"/>
      <c r="S2" s="8">
        <v>15912232</v>
      </c>
      <c r="T2" s="9"/>
      <c r="U2" s="33">
        <v>100915131</v>
      </c>
      <c r="V2" s="9"/>
      <c r="W2" s="30">
        <v>18312</v>
      </c>
      <c r="X2" s="9"/>
      <c r="Y2" s="30">
        <v>8562</v>
      </c>
      <c r="Z2" s="9"/>
      <c r="AA2" s="30">
        <v>13682</v>
      </c>
      <c r="AB2" s="9"/>
      <c r="AC2" s="30">
        <v>2192</v>
      </c>
      <c r="AD2" s="9"/>
      <c r="AE2" s="80">
        <v>7276</v>
      </c>
      <c r="AF2" s="46"/>
      <c r="AG2" s="88">
        <v>50024</v>
      </c>
      <c r="AH2" s="48"/>
      <c r="AJ2" s="83">
        <v>36733336</v>
      </c>
      <c r="AL2" s="83">
        <v>17028280</v>
      </c>
      <c r="AN2" s="83">
        <v>27421920</v>
      </c>
      <c r="AP2" s="83">
        <v>3538418</v>
      </c>
      <c r="AR2" s="83">
        <v>15739091</v>
      </c>
      <c r="AT2" s="204">
        <v>100461045</v>
      </c>
      <c r="AV2" s="46">
        <v>18302</v>
      </c>
      <c r="AX2" s="46">
        <v>8547</v>
      </c>
      <c r="AZ2" s="46">
        <v>13655</v>
      </c>
      <c r="BB2" s="46">
        <v>1994</v>
      </c>
      <c r="BD2" s="46">
        <v>7132</v>
      </c>
      <c r="BF2" s="209">
        <v>49630</v>
      </c>
      <c r="BI2" s="83">
        <v>10919</v>
      </c>
      <c r="BK2" s="83">
        <v>13550</v>
      </c>
      <c r="BM2" s="83">
        <v>24957</v>
      </c>
      <c r="BO2" s="83">
        <v>231519</v>
      </c>
      <c r="BQ2" s="83">
        <v>173141</v>
      </c>
      <c r="BS2" s="85">
        <v>454086</v>
      </c>
      <c r="BU2" s="46">
        <v>10</v>
      </c>
      <c r="BW2" s="46">
        <v>15</v>
      </c>
      <c r="BY2" s="46">
        <v>27</v>
      </c>
      <c r="CA2" s="46">
        <v>198</v>
      </c>
      <c r="CC2" s="46">
        <v>144</v>
      </c>
      <c r="CE2" s="209">
        <v>394</v>
      </c>
      <c r="CH2" s="41">
        <v>1463902021</v>
      </c>
      <c r="CJ2" s="41">
        <v>662606120</v>
      </c>
      <c r="CL2" s="41">
        <v>955600509</v>
      </c>
      <c r="CN2" s="41">
        <v>165716521</v>
      </c>
      <c r="CP2" s="43">
        <v>3247825171</v>
      </c>
      <c r="CS2" s="39">
        <v>39.840299999999999</v>
      </c>
      <c r="CU2" s="39">
        <v>38.8812</v>
      </c>
      <c r="CW2" s="39">
        <v>34.816400000000002</v>
      </c>
      <c r="CY2" s="39">
        <v>43.9574</v>
      </c>
      <c r="DA2" s="44">
        <v>32.183700000000002</v>
      </c>
      <c r="DC2" s="1" t="str">
        <f>IF(DB2&amp;CZ2&amp;CX2&amp;CV2&amp;CT2&amp;CQ2&amp;CO2&amp;CM2&amp;CK2&amp;CI2&amp;CF2&amp;CD2&amp;CB2&amp;BZ2&amp;BX2&amp;BV2&amp;BT2&amp;BR2&amp;BP2&amp;BN2&amp;BL2&amp;BJ2&amp;BG2&amp;BE2&amp;BC2&amp;BA2&amp;AY2&amp;AW2&amp;AS2&amp;AQ2&amp;AO2&amp;AM2&amp;AK2&amp;AH2&amp;AF2&amp;AD2&amp;AB2&amp;Z2&amp;X2&amp;V2&amp;T2&amp;R2&amp;P2&amp;N2&amp;L2&lt;&gt;"","Yes","No")</f>
        <v>No</v>
      </c>
      <c r="DG2" s="7" t="s">
        <v>845</v>
      </c>
    </row>
    <row r="3" spans="1:111">
      <c r="A3" s="7" t="s">
        <v>405</v>
      </c>
      <c r="B3" s="7" t="s">
        <v>404</v>
      </c>
      <c r="C3" s="37" t="s">
        <v>48</v>
      </c>
      <c r="D3" s="296">
        <v>2080</v>
      </c>
      <c r="E3" s="297">
        <v>20080</v>
      </c>
      <c r="F3" s="27" t="s">
        <v>317</v>
      </c>
      <c r="G3" s="27" t="s">
        <v>137</v>
      </c>
      <c r="H3" s="35">
        <v>18351295</v>
      </c>
      <c r="I3" s="35">
        <v>3873</v>
      </c>
      <c r="J3" s="292"/>
      <c r="K3" s="8">
        <v>11208587</v>
      </c>
      <c r="L3" s="8"/>
      <c r="M3" s="8">
        <v>4713405</v>
      </c>
      <c r="N3" s="9"/>
      <c r="O3" s="8">
        <v>1607234</v>
      </c>
      <c r="P3" s="9"/>
      <c r="Q3" s="8">
        <v>2969448</v>
      </c>
      <c r="R3" s="9"/>
      <c r="S3" s="8">
        <v>895323</v>
      </c>
      <c r="T3" s="9"/>
      <c r="U3" s="33">
        <v>21393997</v>
      </c>
      <c r="V3" s="9"/>
      <c r="W3" s="30">
        <v>5598</v>
      </c>
      <c r="X3" s="9"/>
      <c r="Y3" s="30">
        <v>2466</v>
      </c>
      <c r="Z3" s="9"/>
      <c r="AA3" s="30">
        <v>763</v>
      </c>
      <c r="AB3" s="9"/>
      <c r="AC3" s="30">
        <v>1637</v>
      </c>
      <c r="AD3" s="9"/>
      <c r="AE3" s="80">
        <v>547</v>
      </c>
      <c r="AF3" s="46"/>
      <c r="AG3" s="88">
        <v>11011</v>
      </c>
      <c r="AH3" s="47"/>
      <c r="AJ3" s="83">
        <v>10985866</v>
      </c>
      <c r="AL3" s="83">
        <v>4713405</v>
      </c>
      <c r="AN3" s="83">
        <v>1607234</v>
      </c>
      <c r="AP3" s="83">
        <v>2897767</v>
      </c>
      <c r="AR3" s="83">
        <v>895323</v>
      </c>
      <c r="AT3" s="204">
        <v>21099595</v>
      </c>
      <c r="AV3" s="46">
        <v>5421</v>
      </c>
      <c r="AX3" s="46">
        <v>2466</v>
      </c>
      <c r="AZ3" s="46">
        <v>763</v>
      </c>
      <c r="BB3" s="46">
        <v>1580</v>
      </c>
      <c r="BD3" s="46">
        <v>547</v>
      </c>
      <c r="BF3" s="209">
        <v>10777</v>
      </c>
      <c r="BI3" s="83">
        <v>0</v>
      </c>
      <c r="BK3" s="83">
        <v>0</v>
      </c>
      <c r="BM3" s="83">
        <v>0</v>
      </c>
      <c r="BO3" s="83">
        <v>71681</v>
      </c>
      <c r="BQ3" s="83">
        <v>0</v>
      </c>
      <c r="BS3" s="85">
        <v>294402</v>
      </c>
      <c r="BU3" s="46">
        <v>177</v>
      </c>
      <c r="BW3" s="46">
        <v>0</v>
      </c>
      <c r="BY3" s="46">
        <v>0</v>
      </c>
      <c r="CA3" s="46">
        <v>57</v>
      </c>
      <c r="CC3" s="46">
        <v>0</v>
      </c>
      <c r="CE3" s="209">
        <v>0</v>
      </c>
      <c r="CH3" s="41">
        <v>412980342</v>
      </c>
      <c r="CJ3" s="41">
        <v>158211177</v>
      </c>
      <c r="CL3" s="41">
        <v>66629979</v>
      </c>
      <c r="CN3" s="41">
        <v>63608402</v>
      </c>
      <c r="CP3" s="43">
        <v>701429900</v>
      </c>
      <c r="CS3" s="39">
        <v>36.844999999999999</v>
      </c>
      <c r="CU3" s="39">
        <v>33.566200000000002</v>
      </c>
      <c r="CW3" s="39">
        <v>41.456299999999999</v>
      </c>
      <c r="CY3" s="39">
        <v>21.420999999999999</v>
      </c>
      <c r="DA3" s="44">
        <v>32.786299999999997</v>
      </c>
      <c r="DC3" s="1" t="str">
        <f t="shared" ref="DC3:DC66" si="0">IF(DB3&amp;CZ3&amp;CX3&amp;CV3&amp;CT3&amp;CQ3&amp;CO3&amp;CM3&amp;CK3&amp;CI3&amp;CF3&amp;CD3&amp;CB3&amp;BZ3&amp;BX3&amp;BV3&amp;BT3&amp;BR3&amp;BP3&amp;BN3&amp;BL3&amp;BJ3&amp;BG3&amp;BE3&amp;BC3&amp;BA3&amp;AY3&amp;AW3&amp;AS3&amp;AQ3&amp;AO3&amp;AM3&amp;AK3&amp;AH3&amp;AF3&amp;AD3&amp;AB3&amp;Z3&amp;X3&amp;V3&amp;T3&amp;R3&amp;P3&amp;N3&amp;L3&lt;&gt;"","Yes","No")</f>
        <v>No</v>
      </c>
      <c r="DG3" s="7" t="s">
        <v>846</v>
      </c>
    </row>
    <row r="4" spans="1:111">
      <c r="A4" s="7" t="s">
        <v>954</v>
      </c>
      <c r="B4" s="7" t="s">
        <v>360</v>
      </c>
      <c r="C4" s="37" t="s">
        <v>12</v>
      </c>
      <c r="D4" s="296">
        <v>9154</v>
      </c>
      <c r="E4" s="297">
        <v>90154</v>
      </c>
      <c r="F4" s="27" t="s">
        <v>142</v>
      </c>
      <c r="G4" s="27" t="s">
        <v>137</v>
      </c>
      <c r="H4" s="35">
        <v>12150996</v>
      </c>
      <c r="I4" s="35">
        <v>3458</v>
      </c>
      <c r="J4" s="292"/>
      <c r="K4" s="8">
        <v>10748195</v>
      </c>
      <c r="L4" s="8"/>
      <c r="M4" s="8">
        <v>4161184</v>
      </c>
      <c r="N4" s="9"/>
      <c r="O4" s="8">
        <v>1118651</v>
      </c>
      <c r="P4" s="9"/>
      <c r="Q4" s="8">
        <v>2016033</v>
      </c>
      <c r="R4" s="9"/>
      <c r="S4" s="8">
        <v>0</v>
      </c>
      <c r="T4" s="9"/>
      <c r="U4" s="33">
        <v>18044063</v>
      </c>
      <c r="V4" s="9"/>
      <c r="W4" s="30">
        <v>5614</v>
      </c>
      <c r="X4" s="9"/>
      <c r="Y4" s="30">
        <v>2105</v>
      </c>
      <c r="Z4" s="9"/>
      <c r="AA4" s="30">
        <v>592</v>
      </c>
      <c r="AB4" s="9"/>
      <c r="AC4" s="30">
        <v>1116</v>
      </c>
      <c r="AD4" s="9"/>
      <c r="AE4" s="80">
        <v>0</v>
      </c>
      <c r="AF4" s="46"/>
      <c r="AG4" s="88">
        <v>9427</v>
      </c>
      <c r="AH4" s="47"/>
      <c r="AJ4" s="83">
        <v>9894274</v>
      </c>
      <c r="AL4" s="83">
        <v>4161184</v>
      </c>
      <c r="AN4" s="83">
        <v>1118651</v>
      </c>
      <c r="AP4" s="83">
        <v>2013726</v>
      </c>
      <c r="AR4" s="83">
        <v>0</v>
      </c>
      <c r="AT4" s="204">
        <v>17187835</v>
      </c>
      <c r="AV4" s="46">
        <v>5069</v>
      </c>
      <c r="AX4" s="46">
        <v>2105</v>
      </c>
      <c r="AZ4" s="46">
        <v>592</v>
      </c>
      <c r="BB4" s="46">
        <v>1114</v>
      </c>
      <c r="BD4" s="46">
        <v>0</v>
      </c>
      <c r="BF4" s="209">
        <v>8880</v>
      </c>
      <c r="BI4" s="83">
        <v>0</v>
      </c>
      <c r="BK4" s="83">
        <v>0</v>
      </c>
      <c r="BM4" s="83">
        <v>0</v>
      </c>
      <c r="BO4" s="83">
        <v>2307</v>
      </c>
      <c r="BQ4" s="83">
        <v>0</v>
      </c>
      <c r="BS4" s="85">
        <v>856228</v>
      </c>
      <c r="BU4" s="46">
        <v>545</v>
      </c>
      <c r="BW4" s="46">
        <v>0</v>
      </c>
      <c r="BY4" s="46">
        <v>0</v>
      </c>
      <c r="CA4" s="46">
        <v>2</v>
      </c>
      <c r="CC4" s="46">
        <v>0</v>
      </c>
      <c r="CE4" s="209">
        <v>0</v>
      </c>
      <c r="CH4" s="41">
        <v>312376872</v>
      </c>
      <c r="CJ4" s="41">
        <v>133742447</v>
      </c>
      <c r="CL4" s="41">
        <v>39605458</v>
      </c>
      <c r="CN4" s="41">
        <v>82345329</v>
      </c>
      <c r="CP4" s="43">
        <v>568070106</v>
      </c>
      <c r="CS4" s="39">
        <v>29.063199999999998</v>
      </c>
      <c r="CU4" s="39">
        <v>32.140500000000003</v>
      </c>
      <c r="CW4" s="39">
        <v>35.404699999999998</v>
      </c>
      <c r="CY4" s="39">
        <v>40.845199999999998</v>
      </c>
      <c r="DA4" s="44">
        <v>31.482399999999998</v>
      </c>
      <c r="DC4" s="1" t="str">
        <f t="shared" si="0"/>
        <v>No</v>
      </c>
      <c r="DG4" s="7">
        <v>1</v>
      </c>
    </row>
    <row r="5" spans="1:111">
      <c r="A5" s="7" t="s">
        <v>955</v>
      </c>
      <c r="B5" s="7" t="s">
        <v>214</v>
      </c>
      <c r="C5" s="37" t="s">
        <v>73</v>
      </c>
      <c r="D5" s="296">
        <v>1</v>
      </c>
      <c r="E5" s="297">
        <v>1</v>
      </c>
      <c r="F5" s="27" t="s">
        <v>140</v>
      </c>
      <c r="G5" s="27" t="s">
        <v>137</v>
      </c>
      <c r="H5" s="35">
        <v>3059393</v>
      </c>
      <c r="I5" s="35">
        <v>3150</v>
      </c>
      <c r="J5" s="292"/>
      <c r="K5" s="8">
        <v>4592636</v>
      </c>
      <c r="L5" s="8"/>
      <c r="M5" s="8">
        <v>1035221</v>
      </c>
      <c r="N5" s="9"/>
      <c r="O5" s="8">
        <v>460316</v>
      </c>
      <c r="P5" s="9"/>
      <c r="Q5" s="8">
        <v>359773</v>
      </c>
      <c r="R5" s="9"/>
      <c r="S5" s="8">
        <v>176679</v>
      </c>
      <c r="T5" s="9"/>
      <c r="U5" s="33">
        <v>6624625</v>
      </c>
      <c r="V5" s="9" t="s">
        <v>101</v>
      </c>
      <c r="W5" s="30">
        <v>3140.62</v>
      </c>
      <c r="X5" s="9"/>
      <c r="Y5" s="30">
        <v>641.79</v>
      </c>
      <c r="Z5" s="9"/>
      <c r="AA5" s="30">
        <v>295.45999999999998</v>
      </c>
      <c r="AB5" s="9"/>
      <c r="AC5" s="30">
        <v>229.34</v>
      </c>
      <c r="AD5" s="9"/>
      <c r="AE5" s="80">
        <v>112.29</v>
      </c>
      <c r="AF5" s="46"/>
      <c r="AG5" s="88">
        <v>4419.5</v>
      </c>
      <c r="AH5" s="47"/>
      <c r="AJ5" s="83">
        <v>3800259</v>
      </c>
      <c r="AL5" s="83">
        <v>1007935</v>
      </c>
      <c r="AN5" s="83">
        <v>439378</v>
      </c>
      <c r="AP5" s="83">
        <v>309575</v>
      </c>
      <c r="AR5" s="83">
        <v>164899</v>
      </c>
      <c r="AT5" s="204">
        <v>5722046</v>
      </c>
      <c r="AU5" s="46" t="s">
        <v>101</v>
      </c>
      <c r="AV5" s="46">
        <v>2346.67</v>
      </c>
      <c r="AX5" s="46">
        <v>614.45000000000005</v>
      </c>
      <c r="AZ5" s="46">
        <v>269.62</v>
      </c>
      <c r="BB5" s="46">
        <v>192.19</v>
      </c>
      <c r="BD5" s="46">
        <v>99.18</v>
      </c>
      <c r="BF5" s="209">
        <v>3522.11</v>
      </c>
      <c r="BI5" s="83">
        <v>63112</v>
      </c>
      <c r="BK5" s="83">
        <v>27286</v>
      </c>
      <c r="BM5" s="83">
        <v>20938</v>
      </c>
      <c r="BO5" s="83">
        <v>50198</v>
      </c>
      <c r="BQ5" s="83">
        <v>11780</v>
      </c>
      <c r="BS5" s="85">
        <v>902579</v>
      </c>
      <c r="BU5" s="46">
        <v>793.95</v>
      </c>
      <c r="BW5" s="46">
        <v>27.34</v>
      </c>
      <c r="BY5" s="46">
        <v>25.84</v>
      </c>
      <c r="CA5" s="46">
        <v>37.15</v>
      </c>
      <c r="CC5" s="46">
        <v>13.11</v>
      </c>
      <c r="CE5" s="209">
        <v>138.47</v>
      </c>
      <c r="CH5" s="41">
        <v>192751133</v>
      </c>
      <c r="CJ5" s="41">
        <v>44849675</v>
      </c>
      <c r="CL5" s="41">
        <v>16535183</v>
      </c>
      <c r="CN5" s="41">
        <v>24095725</v>
      </c>
      <c r="CP5" s="43">
        <v>278231716</v>
      </c>
      <c r="CS5" s="39">
        <v>41.9696</v>
      </c>
      <c r="CU5" s="39">
        <v>43.323799999999999</v>
      </c>
      <c r="CW5" s="39">
        <v>35.921399999999998</v>
      </c>
      <c r="CY5" s="39">
        <v>66.974800000000002</v>
      </c>
      <c r="DA5" s="44">
        <v>41.999600000000001</v>
      </c>
      <c r="DC5" s="1" t="str">
        <f t="shared" si="0"/>
        <v>Yes</v>
      </c>
    </row>
    <row r="6" spans="1:111">
      <c r="A6" s="7" t="s">
        <v>539</v>
      </c>
      <c r="B6" s="7" t="s">
        <v>540</v>
      </c>
      <c r="C6" s="37" t="s">
        <v>24</v>
      </c>
      <c r="D6" s="296">
        <v>3030</v>
      </c>
      <c r="E6" s="297">
        <v>30030</v>
      </c>
      <c r="F6" s="27" t="s">
        <v>142</v>
      </c>
      <c r="G6" s="27" t="s">
        <v>137</v>
      </c>
      <c r="H6" s="35">
        <v>4586770</v>
      </c>
      <c r="I6" s="35">
        <v>3139</v>
      </c>
      <c r="J6" s="292"/>
      <c r="K6" s="8">
        <v>12842489</v>
      </c>
      <c r="L6" s="8"/>
      <c r="M6" s="8">
        <v>2734543</v>
      </c>
      <c r="N6" s="9"/>
      <c r="O6" s="8">
        <v>2239608</v>
      </c>
      <c r="P6" s="9"/>
      <c r="Q6" s="8">
        <v>2366751</v>
      </c>
      <c r="R6" s="9"/>
      <c r="S6" s="8">
        <v>4802190</v>
      </c>
      <c r="T6" s="9"/>
      <c r="U6" s="33">
        <v>24985581</v>
      </c>
      <c r="V6" s="9"/>
      <c r="W6" s="30">
        <v>5935</v>
      </c>
      <c r="X6" s="9"/>
      <c r="Y6" s="30">
        <v>1286</v>
      </c>
      <c r="Z6" s="9"/>
      <c r="AA6" s="30">
        <v>1086</v>
      </c>
      <c r="AB6" s="9"/>
      <c r="AC6" s="30">
        <v>1663</v>
      </c>
      <c r="AD6" s="9"/>
      <c r="AE6" s="80">
        <v>2094</v>
      </c>
      <c r="AF6" s="46"/>
      <c r="AG6" s="88">
        <v>12064</v>
      </c>
      <c r="AH6" s="47"/>
      <c r="AJ6" s="83">
        <v>12802598</v>
      </c>
      <c r="AL6" s="83">
        <v>2734543</v>
      </c>
      <c r="AN6" s="83">
        <v>2236602</v>
      </c>
      <c r="AP6" s="83">
        <v>2366526</v>
      </c>
      <c r="AR6" s="83">
        <v>4788125</v>
      </c>
      <c r="AT6" s="204">
        <v>24928394</v>
      </c>
      <c r="AV6" s="46">
        <v>5857</v>
      </c>
      <c r="AX6" s="46">
        <v>1286</v>
      </c>
      <c r="AZ6" s="46">
        <v>1080</v>
      </c>
      <c r="BB6" s="46">
        <v>1662</v>
      </c>
      <c r="BD6" s="46">
        <v>2081</v>
      </c>
      <c r="BF6" s="209">
        <v>11966</v>
      </c>
      <c r="BI6" s="83">
        <v>0</v>
      </c>
      <c r="BK6" s="83">
        <v>0</v>
      </c>
      <c r="BM6" s="83">
        <v>3006</v>
      </c>
      <c r="BO6" s="83">
        <v>225</v>
      </c>
      <c r="BQ6" s="83">
        <v>13849</v>
      </c>
      <c r="BS6" s="85">
        <v>57187</v>
      </c>
      <c r="BU6" s="46">
        <v>78</v>
      </c>
      <c r="BW6" s="46">
        <v>0</v>
      </c>
      <c r="BY6" s="46">
        <v>6</v>
      </c>
      <c r="CA6" s="46">
        <v>1</v>
      </c>
      <c r="CC6" s="46">
        <v>13</v>
      </c>
      <c r="CE6" s="209">
        <v>0</v>
      </c>
      <c r="CH6" s="41">
        <v>407411649</v>
      </c>
      <c r="CJ6" s="41">
        <v>105024409</v>
      </c>
      <c r="CL6" s="41">
        <v>114486720</v>
      </c>
      <c r="CN6" s="41">
        <v>112728818</v>
      </c>
      <c r="CP6" s="43">
        <v>739651596</v>
      </c>
      <c r="CS6" s="39">
        <v>31.723700000000001</v>
      </c>
      <c r="CU6" s="39">
        <v>38.406599999999997</v>
      </c>
      <c r="CW6" s="39">
        <v>51.119100000000003</v>
      </c>
      <c r="CY6" s="39">
        <v>47.630200000000002</v>
      </c>
      <c r="DA6" s="44">
        <v>29.603100000000001</v>
      </c>
      <c r="DC6" s="1" t="str">
        <f t="shared" si="0"/>
        <v>No</v>
      </c>
    </row>
    <row r="7" spans="1:111">
      <c r="A7" s="7" t="s">
        <v>225</v>
      </c>
      <c r="B7" s="7" t="s">
        <v>226</v>
      </c>
      <c r="C7" s="37" t="s">
        <v>30</v>
      </c>
      <c r="D7" s="296">
        <v>5066</v>
      </c>
      <c r="E7" s="297">
        <v>50066</v>
      </c>
      <c r="F7" s="27" t="s">
        <v>142</v>
      </c>
      <c r="G7" s="27" t="s">
        <v>137</v>
      </c>
      <c r="H7" s="35">
        <v>8608208</v>
      </c>
      <c r="I7" s="35">
        <v>2711</v>
      </c>
      <c r="J7" s="292"/>
      <c r="K7" s="8">
        <v>12514322</v>
      </c>
      <c r="L7" s="8"/>
      <c r="M7" s="8">
        <v>3027206</v>
      </c>
      <c r="N7" s="9"/>
      <c r="O7" s="8">
        <v>2026014</v>
      </c>
      <c r="P7" s="9"/>
      <c r="Q7" s="8">
        <v>949217</v>
      </c>
      <c r="R7" s="9"/>
      <c r="S7" s="8">
        <v>1184749</v>
      </c>
      <c r="T7" s="9"/>
      <c r="U7" s="33">
        <v>19701508</v>
      </c>
      <c r="V7" s="9"/>
      <c r="W7" s="30">
        <v>7109</v>
      </c>
      <c r="X7" s="9"/>
      <c r="Y7" s="30">
        <v>1645</v>
      </c>
      <c r="Z7" s="9"/>
      <c r="AA7" s="30">
        <v>1117</v>
      </c>
      <c r="AB7" s="9"/>
      <c r="AC7" s="30">
        <v>532</v>
      </c>
      <c r="AD7" s="9"/>
      <c r="AE7" s="80">
        <v>640</v>
      </c>
      <c r="AF7" s="46"/>
      <c r="AG7" s="88">
        <v>11043</v>
      </c>
      <c r="AH7" s="47"/>
      <c r="AJ7" s="83">
        <v>10324623</v>
      </c>
      <c r="AL7" s="83">
        <v>3027206</v>
      </c>
      <c r="AN7" s="83">
        <v>2026014</v>
      </c>
      <c r="AP7" s="83">
        <v>923508</v>
      </c>
      <c r="AR7" s="83">
        <v>1184749</v>
      </c>
      <c r="AT7" s="204">
        <v>17486100</v>
      </c>
      <c r="AV7" s="46">
        <v>5525</v>
      </c>
      <c r="AX7" s="46">
        <v>1645</v>
      </c>
      <c r="AZ7" s="46">
        <v>1117</v>
      </c>
      <c r="BB7" s="46">
        <v>496</v>
      </c>
      <c r="BD7" s="46">
        <v>640</v>
      </c>
      <c r="BF7" s="209">
        <v>9423</v>
      </c>
      <c r="BI7" s="83">
        <v>1145476</v>
      </c>
      <c r="BK7" s="83">
        <v>0</v>
      </c>
      <c r="BM7" s="83">
        <v>0</v>
      </c>
      <c r="BO7" s="83">
        <v>25709</v>
      </c>
      <c r="BQ7" s="83">
        <v>0</v>
      </c>
      <c r="BS7" s="85">
        <v>2215408</v>
      </c>
      <c r="BU7" s="46">
        <v>1584</v>
      </c>
      <c r="BW7" s="46">
        <v>0</v>
      </c>
      <c r="BY7" s="46">
        <v>0</v>
      </c>
      <c r="CA7" s="46">
        <v>36</v>
      </c>
      <c r="CC7" s="46">
        <v>0</v>
      </c>
      <c r="CE7" s="209">
        <v>0</v>
      </c>
      <c r="CH7" s="41">
        <v>395450918</v>
      </c>
      <c r="CJ7" s="41">
        <v>93918683</v>
      </c>
      <c r="CL7" s="41">
        <v>84768763</v>
      </c>
      <c r="CN7" s="41">
        <v>21715733</v>
      </c>
      <c r="CP7" s="43">
        <v>595854097</v>
      </c>
      <c r="CS7" s="39">
        <v>31.599900000000002</v>
      </c>
      <c r="CU7" s="39">
        <v>31.024899999999999</v>
      </c>
      <c r="CW7" s="39">
        <v>41.840200000000003</v>
      </c>
      <c r="CY7" s="39">
        <v>22.877500000000001</v>
      </c>
      <c r="DA7" s="44">
        <v>30.2441</v>
      </c>
      <c r="DC7" s="1" t="str">
        <f t="shared" si="0"/>
        <v>No</v>
      </c>
    </row>
    <row r="8" spans="1:111">
      <c r="A8" s="7" t="s">
        <v>956</v>
      </c>
      <c r="B8" s="7" t="s">
        <v>386</v>
      </c>
      <c r="C8" s="37" t="s">
        <v>68</v>
      </c>
      <c r="D8" s="296">
        <v>6008</v>
      </c>
      <c r="E8" s="297">
        <v>60008</v>
      </c>
      <c r="F8" s="27" t="s">
        <v>142</v>
      </c>
      <c r="G8" s="27" t="s">
        <v>137</v>
      </c>
      <c r="H8" s="35">
        <v>4944332</v>
      </c>
      <c r="I8" s="35">
        <v>2659</v>
      </c>
      <c r="J8" s="292"/>
      <c r="K8" s="8">
        <v>4599027</v>
      </c>
      <c r="L8" s="8"/>
      <c r="M8" s="8">
        <v>1473541</v>
      </c>
      <c r="N8" s="9"/>
      <c r="O8" s="8">
        <v>540917</v>
      </c>
      <c r="P8" s="9"/>
      <c r="Q8" s="8">
        <v>905410</v>
      </c>
      <c r="R8" s="9"/>
      <c r="S8" s="8">
        <v>69818</v>
      </c>
      <c r="T8" s="9"/>
      <c r="U8" s="33">
        <v>7588713</v>
      </c>
      <c r="V8" s="9"/>
      <c r="W8" s="30">
        <v>2329.16</v>
      </c>
      <c r="X8" s="9"/>
      <c r="Y8" s="30">
        <v>726.79</v>
      </c>
      <c r="Z8" s="9"/>
      <c r="AA8" s="30">
        <v>270.02999999999997</v>
      </c>
      <c r="AB8" s="9"/>
      <c r="AC8" s="30">
        <v>510.06</v>
      </c>
      <c r="AD8" s="9"/>
      <c r="AE8" s="80">
        <v>62.58</v>
      </c>
      <c r="AF8" s="46"/>
      <c r="AG8" s="88">
        <v>3898.62</v>
      </c>
      <c r="AH8" s="47"/>
      <c r="AJ8" s="83">
        <v>4537429</v>
      </c>
      <c r="AL8" s="83">
        <v>1473541</v>
      </c>
      <c r="AN8" s="83">
        <v>540917</v>
      </c>
      <c r="AP8" s="83">
        <v>905410</v>
      </c>
      <c r="AR8" s="83">
        <v>69818</v>
      </c>
      <c r="AT8" s="204">
        <v>7527115</v>
      </c>
      <c r="AV8" s="46">
        <v>2256.16</v>
      </c>
      <c r="AX8" s="46">
        <v>726.79</v>
      </c>
      <c r="AZ8" s="46">
        <v>270.02999999999997</v>
      </c>
      <c r="BB8" s="46">
        <v>510.06</v>
      </c>
      <c r="BD8" s="46">
        <v>62.58</v>
      </c>
      <c r="BF8" s="209">
        <v>3825.62</v>
      </c>
      <c r="BI8" s="83">
        <v>11404</v>
      </c>
      <c r="BK8" s="83">
        <v>0</v>
      </c>
      <c r="BM8" s="83">
        <v>0</v>
      </c>
      <c r="BO8" s="83">
        <v>0</v>
      </c>
      <c r="BQ8" s="83">
        <v>0</v>
      </c>
      <c r="BS8" s="85">
        <v>61598</v>
      </c>
      <c r="BU8" s="46">
        <v>73</v>
      </c>
      <c r="BW8" s="46">
        <v>0</v>
      </c>
      <c r="BY8" s="46">
        <v>0</v>
      </c>
      <c r="CA8" s="46">
        <v>0</v>
      </c>
      <c r="CC8" s="46">
        <v>0</v>
      </c>
      <c r="CE8" s="209">
        <v>0</v>
      </c>
      <c r="CH8" s="41">
        <v>104477931</v>
      </c>
      <c r="CJ8" s="41">
        <v>37522573</v>
      </c>
      <c r="CL8" s="41">
        <v>12990803</v>
      </c>
      <c r="CN8" s="41">
        <v>30142761</v>
      </c>
      <c r="CP8" s="43">
        <v>185134068</v>
      </c>
      <c r="CS8" s="39">
        <v>22.717400000000001</v>
      </c>
      <c r="CU8" s="39">
        <v>25.464200000000002</v>
      </c>
      <c r="CW8" s="39">
        <v>24.016300000000001</v>
      </c>
      <c r="CY8" s="39">
        <v>33.291800000000002</v>
      </c>
      <c r="DA8" s="44">
        <v>24.396000000000001</v>
      </c>
      <c r="DC8" s="1" t="str">
        <f t="shared" si="0"/>
        <v>No</v>
      </c>
    </row>
    <row r="9" spans="1:111">
      <c r="A9" s="7" t="s">
        <v>371</v>
      </c>
      <c r="B9" s="7" t="s">
        <v>372</v>
      </c>
      <c r="C9" s="37" t="s">
        <v>36</v>
      </c>
      <c r="D9" s="296">
        <v>1003</v>
      </c>
      <c r="E9" s="297">
        <v>10003</v>
      </c>
      <c r="F9" s="27" t="s">
        <v>142</v>
      </c>
      <c r="G9" s="27" t="s">
        <v>137</v>
      </c>
      <c r="H9" s="35">
        <v>4181019</v>
      </c>
      <c r="I9" s="35">
        <v>2423</v>
      </c>
      <c r="J9" s="292"/>
      <c r="K9" s="8">
        <v>8014360</v>
      </c>
      <c r="L9" s="8" t="s">
        <v>102</v>
      </c>
      <c r="M9" s="8">
        <v>1419260</v>
      </c>
      <c r="N9" s="9" t="s">
        <v>102</v>
      </c>
      <c r="O9" s="8">
        <v>789145</v>
      </c>
      <c r="P9" s="9"/>
      <c r="Q9" s="8">
        <v>1373751</v>
      </c>
      <c r="R9" s="9"/>
      <c r="S9" s="8">
        <v>398676</v>
      </c>
      <c r="T9" s="9"/>
      <c r="U9" s="33">
        <v>11995192</v>
      </c>
      <c r="V9" s="9" t="s">
        <v>102</v>
      </c>
      <c r="W9" s="30">
        <v>3805.1</v>
      </c>
      <c r="X9" s="9"/>
      <c r="Y9" s="30">
        <v>806</v>
      </c>
      <c r="Z9" s="9"/>
      <c r="AA9" s="30">
        <v>399</v>
      </c>
      <c r="AB9" s="9"/>
      <c r="AC9" s="30">
        <v>697</v>
      </c>
      <c r="AD9" s="9"/>
      <c r="AE9" s="80">
        <v>217</v>
      </c>
      <c r="AF9" s="46"/>
      <c r="AG9" s="88">
        <v>5924.1</v>
      </c>
      <c r="AH9" s="47"/>
      <c r="AJ9" s="83">
        <v>7097651</v>
      </c>
      <c r="AL9" s="83">
        <v>1419260</v>
      </c>
      <c r="AN9" s="83">
        <v>767589</v>
      </c>
      <c r="AP9" s="83">
        <v>1373751</v>
      </c>
      <c r="AR9" s="83">
        <v>398676</v>
      </c>
      <c r="AT9" s="204">
        <v>11056927</v>
      </c>
      <c r="AV9" s="46">
        <v>3249.1</v>
      </c>
      <c r="AX9" s="46">
        <v>806</v>
      </c>
      <c r="AZ9" s="46">
        <v>384</v>
      </c>
      <c r="BB9" s="46">
        <v>697</v>
      </c>
      <c r="BD9" s="46">
        <v>217</v>
      </c>
      <c r="BF9" s="209">
        <v>5353.1</v>
      </c>
      <c r="BI9" s="83">
        <v>0</v>
      </c>
      <c r="BJ9" s="46" t="s">
        <v>102</v>
      </c>
      <c r="BK9" s="83">
        <v>0</v>
      </c>
      <c r="BL9" s="46" t="s">
        <v>102</v>
      </c>
      <c r="BM9" s="83">
        <v>21556</v>
      </c>
      <c r="BO9" s="83">
        <v>0</v>
      </c>
      <c r="BQ9" s="83">
        <v>0</v>
      </c>
      <c r="BS9" s="85">
        <v>938265</v>
      </c>
      <c r="BT9" s="46" t="s">
        <v>102</v>
      </c>
      <c r="BU9" s="46">
        <v>556</v>
      </c>
      <c r="BW9" s="46">
        <v>0</v>
      </c>
      <c r="BY9" s="46">
        <v>15</v>
      </c>
      <c r="CA9" s="46">
        <v>0</v>
      </c>
      <c r="CC9" s="46">
        <v>0</v>
      </c>
      <c r="CE9" s="209">
        <v>0</v>
      </c>
      <c r="CH9" s="41">
        <v>220555886</v>
      </c>
      <c r="CJ9" s="41">
        <v>60690449</v>
      </c>
      <c r="CL9" s="41">
        <v>21588975</v>
      </c>
      <c r="CN9" s="41">
        <v>63883178</v>
      </c>
      <c r="CP9" s="43">
        <v>366718488</v>
      </c>
      <c r="CS9" s="39">
        <v>27.520099999999999</v>
      </c>
      <c r="CT9" s="39" t="s">
        <v>102</v>
      </c>
      <c r="CU9" s="39">
        <v>42.762</v>
      </c>
      <c r="CV9" s="39" t="s">
        <v>102</v>
      </c>
      <c r="CW9" s="39">
        <v>27.357399999999998</v>
      </c>
      <c r="CY9" s="39">
        <v>46.502699999999997</v>
      </c>
      <c r="DA9" s="44">
        <v>30.572099999999999</v>
      </c>
      <c r="DC9" s="1" t="str">
        <f t="shared" si="0"/>
        <v>Yes</v>
      </c>
    </row>
    <row r="10" spans="1:111">
      <c r="A10" s="7" t="s">
        <v>485</v>
      </c>
      <c r="B10" s="7" t="s">
        <v>486</v>
      </c>
      <c r="C10" s="37" t="s">
        <v>61</v>
      </c>
      <c r="D10" s="296">
        <v>3019</v>
      </c>
      <c r="E10" s="297">
        <v>30019</v>
      </c>
      <c r="F10" s="27" t="s">
        <v>142</v>
      </c>
      <c r="G10" s="27" t="s">
        <v>137</v>
      </c>
      <c r="H10" s="35">
        <v>5441567</v>
      </c>
      <c r="I10" s="35">
        <v>2372</v>
      </c>
      <c r="J10" s="292"/>
      <c r="K10" s="8">
        <v>10388110</v>
      </c>
      <c r="L10" s="8"/>
      <c r="M10" s="8">
        <v>3217172</v>
      </c>
      <c r="N10" s="9"/>
      <c r="O10" s="8">
        <v>2605009</v>
      </c>
      <c r="P10" s="9"/>
      <c r="Q10" s="8">
        <v>1396795</v>
      </c>
      <c r="R10" s="9"/>
      <c r="S10" s="8">
        <v>1601340</v>
      </c>
      <c r="T10" s="9"/>
      <c r="U10" s="33">
        <v>19208426</v>
      </c>
      <c r="V10" s="9"/>
      <c r="W10" s="30">
        <v>4971</v>
      </c>
      <c r="X10" s="9"/>
      <c r="Y10" s="30">
        <v>1662</v>
      </c>
      <c r="Z10" s="9"/>
      <c r="AA10" s="30">
        <v>1252</v>
      </c>
      <c r="AB10" s="9"/>
      <c r="AC10" s="30">
        <v>773</v>
      </c>
      <c r="AD10" s="9"/>
      <c r="AE10" s="80">
        <v>774</v>
      </c>
      <c r="AF10" s="46"/>
      <c r="AG10" s="88">
        <v>9432</v>
      </c>
      <c r="AH10" s="47"/>
      <c r="AJ10" s="83">
        <v>10307532</v>
      </c>
      <c r="AL10" s="83">
        <v>3107734</v>
      </c>
      <c r="AN10" s="83">
        <v>2605009</v>
      </c>
      <c r="AP10" s="83">
        <v>1396795</v>
      </c>
      <c r="AR10" s="83">
        <v>1601340</v>
      </c>
      <c r="AT10" s="204">
        <v>19018410</v>
      </c>
      <c r="AV10" s="46">
        <v>4888</v>
      </c>
      <c r="AX10" s="46">
        <v>1568</v>
      </c>
      <c r="AZ10" s="46">
        <v>1252</v>
      </c>
      <c r="BB10" s="46">
        <v>773</v>
      </c>
      <c r="BD10" s="46">
        <v>774</v>
      </c>
      <c r="BF10" s="209">
        <v>9255</v>
      </c>
      <c r="BI10" s="83">
        <v>80578</v>
      </c>
      <c r="BK10" s="83">
        <v>109438</v>
      </c>
      <c r="BM10" s="83">
        <v>0</v>
      </c>
      <c r="BO10" s="83">
        <v>0</v>
      </c>
      <c r="BQ10" s="83">
        <v>0</v>
      </c>
      <c r="BS10" s="85">
        <v>190016</v>
      </c>
      <c r="BU10" s="46">
        <v>83</v>
      </c>
      <c r="BW10" s="46">
        <v>94</v>
      </c>
      <c r="BY10" s="46">
        <v>0</v>
      </c>
      <c r="CA10" s="46">
        <v>0</v>
      </c>
      <c r="CC10" s="46">
        <v>0</v>
      </c>
      <c r="CE10" s="209">
        <v>0</v>
      </c>
      <c r="CH10" s="41">
        <v>317786532</v>
      </c>
      <c r="CJ10" s="41">
        <v>98833112</v>
      </c>
      <c r="CL10" s="41">
        <v>85267813</v>
      </c>
      <c r="CN10" s="41">
        <v>43815248</v>
      </c>
      <c r="CP10" s="43">
        <v>545702705</v>
      </c>
      <c r="CS10" s="39">
        <v>30.5914</v>
      </c>
      <c r="CU10" s="39">
        <v>30.720500000000001</v>
      </c>
      <c r="CW10" s="39">
        <v>32.732300000000002</v>
      </c>
      <c r="CY10" s="39">
        <v>31.368400000000001</v>
      </c>
      <c r="DA10" s="44">
        <v>28.409500000000001</v>
      </c>
      <c r="DC10" s="1" t="str">
        <f t="shared" si="0"/>
        <v>No</v>
      </c>
    </row>
    <row r="11" spans="1:111">
      <c r="A11" s="7" t="s">
        <v>367</v>
      </c>
      <c r="B11" s="7" t="s">
        <v>368</v>
      </c>
      <c r="C11" s="37" t="s">
        <v>37</v>
      </c>
      <c r="D11" s="296">
        <v>3034</v>
      </c>
      <c r="E11" s="297">
        <v>30034</v>
      </c>
      <c r="F11" s="27" t="s">
        <v>136</v>
      </c>
      <c r="G11" s="27" t="s">
        <v>137</v>
      </c>
      <c r="H11" s="35">
        <v>2203663</v>
      </c>
      <c r="I11" s="35">
        <v>1683</v>
      </c>
      <c r="J11" s="292"/>
      <c r="K11" s="8">
        <v>3675707</v>
      </c>
      <c r="L11" s="8"/>
      <c r="M11" s="8">
        <v>1477963</v>
      </c>
      <c r="N11" s="9"/>
      <c r="O11" s="8">
        <v>337562</v>
      </c>
      <c r="P11" s="9"/>
      <c r="Q11" s="8">
        <v>681028</v>
      </c>
      <c r="R11" s="9"/>
      <c r="S11" s="8">
        <v>119429</v>
      </c>
      <c r="T11" s="9"/>
      <c r="U11" s="33">
        <v>6291689</v>
      </c>
      <c r="V11" s="9"/>
      <c r="W11" s="30">
        <v>1699.41</v>
      </c>
      <c r="X11" s="9"/>
      <c r="Y11" s="30">
        <v>698</v>
      </c>
      <c r="Z11" s="9"/>
      <c r="AA11" s="30">
        <v>167.01</v>
      </c>
      <c r="AB11" s="9"/>
      <c r="AC11" s="30">
        <v>435.8</v>
      </c>
      <c r="AD11" s="9"/>
      <c r="AE11" s="80">
        <v>65.069999999999993</v>
      </c>
      <c r="AF11" s="46"/>
      <c r="AG11" s="88">
        <v>3065.29</v>
      </c>
      <c r="AH11" s="47"/>
      <c r="AJ11" s="83">
        <v>3675707</v>
      </c>
      <c r="AL11" s="83">
        <v>1477963</v>
      </c>
      <c r="AN11" s="83">
        <v>337562</v>
      </c>
      <c r="AP11" s="83">
        <v>681028</v>
      </c>
      <c r="AR11" s="83">
        <v>119429</v>
      </c>
      <c r="AT11" s="204">
        <v>6291689</v>
      </c>
      <c r="AV11" s="46">
        <v>1699.41</v>
      </c>
      <c r="AX11" s="46">
        <v>698</v>
      </c>
      <c r="AZ11" s="46">
        <v>167.01</v>
      </c>
      <c r="BB11" s="46">
        <v>435.8</v>
      </c>
      <c r="BD11" s="46">
        <v>65.069999999999993</v>
      </c>
      <c r="BF11" s="209">
        <v>3065.29</v>
      </c>
      <c r="BI11" s="83">
        <v>0</v>
      </c>
      <c r="BK11" s="83">
        <v>0</v>
      </c>
      <c r="BM11" s="83">
        <v>0</v>
      </c>
      <c r="BO11" s="83">
        <v>0</v>
      </c>
      <c r="BQ11" s="83">
        <v>0</v>
      </c>
      <c r="BS11" s="85">
        <v>0</v>
      </c>
      <c r="BU11" s="46">
        <v>0</v>
      </c>
      <c r="BW11" s="46">
        <v>0</v>
      </c>
      <c r="BY11" s="46">
        <v>0</v>
      </c>
      <c r="CA11" s="46">
        <v>0</v>
      </c>
      <c r="CC11" s="46">
        <v>0</v>
      </c>
      <c r="CE11" s="209">
        <v>0</v>
      </c>
      <c r="CH11" s="41">
        <v>115880202</v>
      </c>
      <c r="CJ11" s="41">
        <v>34495347</v>
      </c>
      <c r="CL11" s="41">
        <v>11514032</v>
      </c>
      <c r="CN11" s="41">
        <v>21923767</v>
      </c>
      <c r="CP11" s="43">
        <v>183813348</v>
      </c>
      <c r="CS11" s="39">
        <v>31.526</v>
      </c>
      <c r="CU11" s="39">
        <v>23.3398</v>
      </c>
      <c r="CW11" s="39">
        <v>34.109400000000001</v>
      </c>
      <c r="CY11" s="39">
        <v>32.1922</v>
      </c>
      <c r="DA11" s="44">
        <v>29.215299999999999</v>
      </c>
      <c r="DC11" s="1" t="str">
        <f t="shared" si="0"/>
        <v>No</v>
      </c>
    </row>
    <row r="12" spans="1:111">
      <c r="A12" s="7" t="s">
        <v>424</v>
      </c>
      <c r="B12" s="7" t="s">
        <v>425</v>
      </c>
      <c r="C12" s="37" t="s">
        <v>30</v>
      </c>
      <c r="D12" s="296">
        <v>5113</v>
      </c>
      <c r="E12" s="297">
        <v>50113</v>
      </c>
      <c r="F12" s="27" t="s">
        <v>142</v>
      </c>
      <c r="G12" s="27" t="s">
        <v>137</v>
      </c>
      <c r="H12" s="35">
        <v>8608208</v>
      </c>
      <c r="I12" s="35">
        <v>1510</v>
      </c>
      <c r="J12" s="292"/>
      <c r="K12" s="8">
        <v>2114858</v>
      </c>
      <c r="L12" s="8"/>
      <c r="M12" s="8">
        <v>503165</v>
      </c>
      <c r="N12" s="9"/>
      <c r="O12" s="8">
        <v>74723</v>
      </c>
      <c r="P12" s="9"/>
      <c r="Q12" s="8">
        <v>327757</v>
      </c>
      <c r="R12" s="9"/>
      <c r="S12" s="8">
        <v>3990</v>
      </c>
      <c r="T12" s="9"/>
      <c r="U12" s="33">
        <v>3024493</v>
      </c>
      <c r="V12" s="9"/>
      <c r="W12" s="30">
        <v>1200</v>
      </c>
      <c r="X12" s="9"/>
      <c r="Y12" s="30">
        <v>277.99</v>
      </c>
      <c r="Z12" s="9"/>
      <c r="AA12" s="30">
        <v>40</v>
      </c>
      <c r="AB12" s="9"/>
      <c r="AC12" s="30">
        <v>182</v>
      </c>
      <c r="AD12" s="9"/>
      <c r="AE12" s="80">
        <v>2</v>
      </c>
      <c r="AF12" s="46"/>
      <c r="AG12" s="88">
        <v>1701.99</v>
      </c>
      <c r="AH12" s="47"/>
      <c r="AJ12" s="83">
        <v>1850981</v>
      </c>
      <c r="AL12" s="83">
        <v>503165</v>
      </c>
      <c r="AN12" s="83">
        <v>69782</v>
      </c>
      <c r="AP12" s="83">
        <v>308228</v>
      </c>
      <c r="AR12" s="83">
        <v>3990</v>
      </c>
      <c r="AT12" s="204">
        <v>2736146</v>
      </c>
      <c r="AV12" s="46">
        <v>1022.75</v>
      </c>
      <c r="AX12" s="46">
        <v>277.99</v>
      </c>
      <c r="AZ12" s="46">
        <v>37</v>
      </c>
      <c r="BB12" s="46">
        <v>166</v>
      </c>
      <c r="BD12" s="46">
        <v>2</v>
      </c>
      <c r="BF12" s="209">
        <v>1505.74</v>
      </c>
      <c r="BI12" s="83">
        <v>3643</v>
      </c>
      <c r="BK12" s="83">
        <v>0</v>
      </c>
      <c r="BM12" s="83">
        <v>4941</v>
      </c>
      <c r="BO12" s="83">
        <v>19529</v>
      </c>
      <c r="BQ12" s="83">
        <v>0</v>
      </c>
      <c r="BS12" s="85">
        <v>288347</v>
      </c>
      <c r="BU12" s="46">
        <v>177.25</v>
      </c>
      <c r="BW12" s="46">
        <v>0</v>
      </c>
      <c r="BY12" s="46">
        <v>3</v>
      </c>
      <c r="CA12" s="46">
        <v>16</v>
      </c>
      <c r="CC12" s="46">
        <v>0</v>
      </c>
      <c r="CE12" s="209">
        <v>0</v>
      </c>
      <c r="CH12" s="41">
        <v>62415938</v>
      </c>
      <c r="CJ12" s="41">
        <v>15441206</v>
      </c>
      <c r="CL12" s="41">
        <v>2214956</v>
      </c>
      <c r="CN12" s="41">
        <v>9709461</v>
      </c>
      <c r="CP12" s="43">
        <v>89781561</v>
      </c>
      <c r="CS12" s="39">
        <v>29.513100000000001</v>
      </c>
      <c r="CU12" s="39">
        <v>30.688199999999998</v>
      </c>
      <c r="CW12" s="39">
        <v>29.642199999999999</v>
      </c>
      <c r="CY12" s="39">
        <v>29.623999999999999</v>
      </c>
      <c r="DA12" s="44">
        <v>29.684799999999999</v>
      </c>
      <c r="DC12" s="1" t="str">
        <f t="shared" si="0"/>
        <v>No</v>
      </c>
    </row>
    <row r="13" spans="1:111">
      <c r="A13" s="7" t="s">
        <v>420</v>
      </c>
      <c r="B13" s="7" t="s">
        <v>421</v>
      </c>
      <c r="C13" s="37" t="s">
        <v>12</v>
      </c>
      <c r="D13" s="296">
        <v>9036</v>
      </c>
      <c r="E13" s="297">
        <v>90036</v>
      </c>
      <c r="F13" s="27" t="s">
        <v>142</v>
      </c>
      <c r="G13" s="27" t="s">
        <v>137</v>
      </c>
      <c r="H13" s="35">
        <v>12150996</v>
      </c>
      <c r="I13" s="35">
        <v>1495</v>
      </c>
      <c r="J13" s="292"/>
      <c r="K13" s="8">
        <v>1308227</v>
      </c>
      <c r="L13" s="8"/>
      <c r="M13" s="8">
        <v>285960</v>
      </c>
      <c r="N13" s="9"/>
      <c r="O13" s="8">
        <v>18844</v>
      </c>
      <c r="P13" s="9"/>
      <c r="Q13" s="8">
        <v>200233</v>
      </c>
      <c r="R13" s="9"/>
      <c r="S13" s="8">
        <v>0</v>
      </c>
      <c r="T13" s="9"/>
      <c r="U13" s="33">
        <v>1813264</v>
      </c>
      <c r="V13" s="9"/>
      <c r="W13" s="30">
        <v>630.47</v>
      </c>
      <c r="X13" s="9"/>
      <c r="Y13" s="30">
        <v>154.19999999999999</v>
      </c>
      <c r="Z13" s="9"/>
      <c r="AA13" s="30">
        <v>10.4</v>
      </c>
      <c r="AB13" s="9"/>
      <c r="AC13" s="30">
        <v>104.74</v>
      </c>
      <c r="AD13" s="9"/>
      <c r="AE13" s="80">
        <v>0</v>
      </c>
      <c r="AF13" s="46"/>
      <c r="AG13" s="88">
        <v>899.81</v>
      </c>
      <c r="AH13" s="47"/>
      <c r="AJ13" s="83">
        <v>1281329</v>
      </c>
      <c r="AL13" s="83">
        <v>284594</v>
      </c>
      <c r="AN13" s="83">
        <v>18567</v>
      </c>
      <c r="AP13" s="83">
        <v>192160</v>
      </c>
      <c r="AR13" s="83">
        <v>0</v>
      </c>
      <c r="AT13" s="204">
        <v>1776650</v>
      </c>
      <c r="AV13" s="46">
        <v>598.29999999999995</v>
      </c>
      <c r="AX13" s="46">
        <v>153.19999999999999</v>
      </c>
      <c r="AZ13" s="46">
        <v>10</v>
      </c>
      <c r="BB13" s="46">
        <v>97.18</v>
      </c>
      <c r="BD13" s="46">
        <v>0</v>
      </c>
      <c r="BF13" s="209">
        <v>858.68</v>
      </c>
      <c r="BI13" s="83">
        <v>9695</v>
      </c>
      <c r="BK13" s="83">
        <v>1366</v>
      </c>
      <c r="BM13" s="83">
        <v>277</v>
      </c>
      <c r="BO13" s="83">
        <v>8073</v>
      </c>
      <c r="BQ13" s="83">
        <v>0</v>
      </c>
      <c r="BS13" s="85">
        <v>36614</v>
      </c>
      <c r="BU13" s="46">
        <v>32.17</v>
      </c>
      <c r="BW13" s="46">
        <v>1</v>
      </c>
      <c r="BY13" s="46">
        <v>0.4</v>
      </c>
      <c r="CA13" s="46">
        <v>7.56</v>
      </c>
      <c r="CC13" s="46">
        <v>0</v>
      </c>
      <c r="CE13" s="209">
        <v>0</v>
      </c>
      <c r="CH13" s="41">
        <v>36797721</v>
      </c>
      <c r="CJ13" s="41">
        <v>9059415</v>
      </c>
      <c r="CL13" s="41">
        <v>668519</v>
      </c>
      <c r="CN13" s="41">
        <v>8454169</v>
      </c>
      <c r="CP13" s="43">
        <v>54979824</v>
      </c>
      <c r="CS13" s="39">
        <v>28.1279</v>
      </c>
      <c r="CU13" s="39">
        <v>31.680700000000002</v>
      </c>
      <c r="CW13" s="39">
        <v>35.476500000000001</v>
      </c>
      <c r="CY13" s="39">
        <v>42.221699999999998</v>
      </c>
      <c r="DA13" s="44">
        <v>30.320900000000002</v>
      </c>
      <c r="DC13" s="1" t="str">
        <f t="shared" si="0"/>
        <v>No</v>
      </c>
    </row>
    <row r="14" spans="1:111">
      <c r="A14" s="7" t="s">
        <v>442</v>
      </c>
      <c r="B14" s="7" t="s">
        <v>443</v>
      </c>
      <c r="C14" s="37" t="s">
        <v>21</v>
      </c>
      <c r="D14" s="296">
        <v>8006</v>
      </c>
      <c r="E14" s="297">
        <v>80006</v>
      </c>
      <c r="F14" s="27" t="s">
        <v>142</v>
      </c>
      <c r="G14" s="27" t="s">
        <v>137</v>
      </c>
      <c r="H14" s="35">
        <v>2374203</v>
      </c>
      <c r="I14" s="35">
        <v>1457</v>
      </c>
      <c r="J14" s="292"/>
      <c r="K14" s="8">
        <v>3212127</v>
      </c>
      <c r="L14" s="8"/>
      <c r="M14" s="8">
        <v>1064002</v>
      </c>
      <c r="N14" s="9"/>
      <c r="O14" s="8">
        <v>563520</v>
      </c>
      <c r="P14" s="9"/>
      <c r="Q14" s="8">
        <v>814222</v>
      </c>
      <c r="R14" s="9"/>
      <c r="S14" s="8">
        <v>26847</v>
      </c>
      <c r="T14" s="9"/>
      <c r="U14" s="33">
        <v>5680718</v>
      </c>
      <c r="V14" s="9"/>
      <c r="W14" s="30">
        <v>1530</v>
      </c>
      <c r="X14" s="9"/>
      <c r="Y14" s="30">
        <v>531</v>
      </c>
      <c r="Z14" s="9"/>
      <c r="AA14" s="30">
        <v>264</v>
      </c>
      <c r="AB14" s="9"/>
      <c r="AC14" s="30">
        <v>432</v>
      </c>
      <c r="AD14" s="9"/>
      <c r="AE14" s="80">
        <v>32</v>
      </c>
      <c r="AF14" s="46"/>
      <c r="AG14" s="88">
        <v>2789</v>
      </c>
      <c r="AH14" s="47"/>
      <c r="AJ14" s="83">
        <v>3020431</v>
      </c>
      <c r="AL14" s="83">
        <v>1064002</v>
      </c>
      <c r="AN14" s="83">
        <v>563520</v>
      </c>
      <c r="AP14" s="83">
        <v>814222</v>
      </c>
      <c r="AR14" s="83">
        <v>26847</v>
      </c>
      <c r="AT14" s="204">
        <v>5489022</v>
      </c>
      <c r="AV14" s="46">
        <v>1369</v>
      </c>
      <c r="AX14" s="46">
        <v>531</v>
      </c>
      <c r="AZ14" s="46">
        <v>264</v>
      </c>
      <c r="BB14" s="46">
        <v>432</v>
      </c>
      <c r="BD14" s="46">
        <v>32</v>
      </c>
      <c r="BF14" s="209">
        <v>2628</v>
      </c>
      <c r="BI14" s="83">
        <v>0</v>
      </c>
      <c r="BK14" s="83">
        <v>0</v>
      </c>
      <c r="BM14" s="83">
        <v>0</v>
      </c>
      <c r="BO14" s="83">
        <v>0</v>
      </c>
      <c r="BQ14" s="83">
        <v>0</v>
      </c>
      <c r="BS14" s="85">
        <v>191696</v>
      </c>
      <c r="BU14" s="46">
        <v>161</v>
      </c>
      <c r="BW14" s="46">
        <v>0</v>
      </c>
      <c r="BY14" s="46">
        <v>0</v>
      </c>
      <c r="CA14" s="46">
        <v>0</v>
      </c>
      <c r="CC14" s="46">
        <v>0</v>
      </c>
      <c r="CE14" s="209">
        <v>0</v>
      </c>
      <c r="CH14" s="41">
        <v>79911493</v>
      </c>
      <c r="CJ14" s="41">
        <v>28029250</v>
      </c>
      <c r="CL14" s="41">
        <v>17240047</v>
      </c>
      <c r="CN14" s="41">
        <v>32940502</v>
      </c>
      <c r="CP14" s="43">
        <v>158121292</v>
      </c>
      <c r="CS14" s="39">
        <v>24.8781</v>
      </c>
      <c r="CU14" s="39">
        <v>26.3432</v>
      </c>
      <c r="CW14" s="39">
        <v>30.593499999999999</v>
      </c>
      <c r="CY14" s="39">
        <v>40.456400000000002</v>
      </c>
      <c r="DA14" s="44">
        <v>27.834700000000002</v>
      </c>
      <c r="DC14" s="1" t="str">
        <f t="shared" si="0"/>
        <v>No</v>
      </c>
    </row>
    <row r="15" spans="1:111">
      <c r="A15" s="7" t="s">
        <v>957</v>
      </c>
      <c r="B15" s="7" t="s">
        <v>391</v>
      </c>
      <c r="C15" s="37" t="s">
        <v>26</v>
      </c>
      <c r="D15" s="296">
        <v>4034</v>
      </c>
      <c r="E15" s="297">
        <v>40034</v>
      </c>
      <c r="F15" s="27" t="s">
        <v>140</v>
      </c>
      <c r="G15" s="27" t="s">
        <v>137</v>
      </c>
      <c r="H15" s="35">
        <v>5502379</v>
      </c>
      <c r="I15" s="35">
        <v>1396</v>
      </c>
      <c r="J15" s="292"/>
      <c r="K15" s="8">
        <v>3699909</v>
      </c>
      <c r="L15" s="8"/>
      <c r="M15" s="8">
        <v>1363160</v>
      </c>
      <c r="N15" s="9"/>
      <c r="O15" s="8">
        <v>663102</v>
      </c>
      <c r="P15" s="9"/>
      <c r="Q15" s="8">
        <v>615431</v>
      </c>
      <c r="R15" s="9"/>
      <c r="S15" s="8">
        <v>54210</v>
      </c>
      <c r="T15" s="9"/>
      <c r="U15" s="33">
        <v>6395812</v>
      </c>
      <c r="V15" s="9"/>
      <c r="W15" s="30">
        <v>2204.02</v>
      </c>
      <c r="X15" s="9"/>
      <c r="Y15" s="30">
        <v>687.75</v>
      </c>
      <c r="Z15" s="9"/>
      <c r="AA15" s="30">
        <v>383.3</v>
      </c>
      <c r="AB15" s="9"/>
      <c r="AC15" s="30">
        <v>288.93</v>
      </c>
      <c r="AD15" s="9"/>
      <c r="AE15" s="80">
        <v>26.41</v>
      </c>
      <c r="AF15" s="46"/>
      <c r="AG15" s="88">
        <v>3590.41</v>
      </c>
      <c r="AH15" s="47"/>
      <c r="AJ15" s="83">
        <v>3282133</v>
      </c>
      <c r="AL15" s="83">
        <v>1363160</v>
      </c>
      <c r="AN15" s="83">
        <v>574647</v>
      </c>
      <c r="AP15" s="83">
        <v>615431</v>
      </c>
      <c r="AR15" s="83">
        <v>54210</v>
      </c>
      <c r="AT15" s="204">
        <v>5889581</v>
      </c>
      <c r="AV15" s="46">
        <v>1853.22</v>
      </c>
      <c r="AX15" s="46">
        <v>687.75</v>
      </c>
      <c r="AZ15" s="46">
        <v>283.29000000000002</v>
      </c>
      <c r="BB15" s="46">
        <v>288.93</v>
      </c>
      <c r="BD15" s="46">
        <v>26.41</v>
      </c>
      <c r="BF15" s="209">
        <v>3139.6</v>
      </c>
      <c r="BI15" s="83">
        <v>10597</v>
      </c>
      <c r="BK15" s="83">
        <v>0</v>
      </c>
      <c r="BM15" s="83">
        <v>88455</v>
      </c>
      <c r="BO15" s="83">
        <v>0</v>
      </c>
      <c r="BQ15" s="83">
        <v>0</v>
      </c>
      <c r="BS15" s="85">
        <v>506231</v>
      </c>
      <c r="BU15" s="46">
        <v>350.8</v>
      </c>
      <c r="BW15" s="46">
        <v>0</v>
      </c>
      <c r="BY15" s="46">
        <v>100.01</v>
      </c>
      <c r="CA15" s="46">
        <v>0</v>
      </c>
      <c r="CC15" s="46">
        <v>0</v>
      </c>
      <c r="CE15" s="209">
        <v>0</v>
      </c>
      <c r="CH15" s="41">
        <v>113770844</v>
      </c>
      <c r="CJ15" s="41">
        <v>57247993</v>
      </c>
      <c r="CL15" s="41">
        <v>19440390</v>
      </c>
      <c r="CN15" s="41">
        <v>24866298</v>
      </c>
      <c r="CP15" s="43">
        <v>215325525</v>
      </c>
      <c r="CS15" s="39">
        <v>30.749600000000001</v>
      </c>
      <c r="CU15" s="39">
        <v>41.996499999999997</v>
      </c>
      <c r="CW15" s="39">
        <v>29.317299999999999</v>
      </c>
      <c r="CY15" s="39">
        <v>40.404699999999998</v>
      </c>
      <c r="DA15" s="44">
        <v>33.666600000000003</v>
      </c>
      <c r="DC15" s="1" t="str">
        <f t="shared" si="0"/>
        <v>No</v>
      </c>
    </row>
    <row r="16" spans="1:111">
      <c r="A16" s="7" t="s">
        <v>377</v>
      </c>
      <c r="B16" s="7" t="s">
        <v>378</v>
      </c>
      <c r="C16" s="37" t="s">
        <v>54</v>
      </c>
      <c r="D16" s="296">
        <v>2078</v>
      </c>
      <c r="E16" s="297">
        <v>20078</v>
      </c>
      <c r="F16" s="27" t="s">
        <v>194</v>
      </c>
      <c r="G16" s="27" t="s">
        <v>137</v>
      </c>
      <c r="H16" s="35">
        <v>18351295</v>
      </c>
      <c r="I16" s="35">
        <v>1168</v>
      </c>
      <c r="J16" s="292"/>
      <c r="K16" s="8">
        <v>3811874</v>
      </c>
      <c r="L16" s="8"/>
      <c r="M16" s="8">
        <v>2776902</v>
      </c>
      <c r="N16" s="9"/>
      <c r="O16" s="8">
        <v>3607938</v>
      </c>
      <c r="P16" s="9"/>
      <c r="Q16" s="8">
        <v>976832</v>
      </c>
      <c r="R16" s="9"/>
      <c r="S16" s="8">
        <v>901634</v>
      </c>
      <c r="T16" s="9"/>
      <c r="U16" s="33">
        <v>12075180</v>
      </c>
      <c r="V16" s="9"/>
      <c r="W16" s="30">
        <v>1711</v>
      </c>
      <c r="X16" s="9"/>
      <c r="Y16" s="30">
        <v>1696</v>
      </c>
      <c r="Z16" s="9"/>
      <c r="AA16" s="30">
        <v>2150</v>
      </c>
      <c r="AB16" s="9"/>
      <c r="AC16" s="30">
        <v>486</v>
      </c>
      <c r="AD16" s="9"/>
      <c r="AE16" s="80">
        <v>442</v>
      </c>
      <c r="AF16" s="46"/>
      <c r="AG16" s="88">
        <v>6485</v>
      </c>
      <c r="AH16" s="47"/>
      <c r="AJ16" s="83">
        <v>3811874</v>
      </c>
      <c r="AL16" s="83">
        <v>2776902</v>
      </c>
      <c r="AN16" s="83">
        <v>3607938</v>
      </c>
      <c r="AP16" s="83">
        <v>976832</v>
      </c>
      <c r="AR16" s="83">
        <v>901634</v>
      </c>
      <c r="AT16" s="204">
        <v>12075180</v>
      </c>
      <c r="AV16" s="46">
        <v>1711</v>
      </c>
      <c r="AX16" s="46">
        <v>1696</v>
      </c>
      <c r="AZ16" s="46">
        <v>2150</v>
      </c>
      <c r="BB16" s="46">
        <v>486</v>
      </c>
      <c r="BD16" s="46">
        <v>442</v>
      </c>
      <c r="BF16" s="209">
        <v>6485</v>
      </c>
      <c r="BI16" s="83">
        <v>0</v>
      </c>
      <c r="BK16" s="83">
        <v>0</v>
      </c>
      <c r="BM16" s="83">
        <v>0</v>
      </c>
      <c r="BO16" s="83">
        <v>0</v>
      </c>
      <c r="BQ16" s="83">
        <v>0</v>
      </c>
      <c r="BS16" s="85">
        <v>0</v>
      </c>
      <c r="BU16" s="46">
        <v>0</v>
      </c>
      <c r="BW16" s="46">
        <v>0</v>
      </c>
      <c r="BY16" s="46">
        <v>0</v>
      </c>
      <c r="CA16" s="46">
        <v>0</v>
      </c>
      <c r="CC16" s="46">
        <v>0</v>
      </c>
      <c r="CE16" s="209">
        <v>0</v>
      </c>
      <c r="CH16" s="41">
        <v>173963457</v>
      </c>
      <c r="CJ16" s="41">
        <v>108756315</v>
      </c>
      <c r="CL16" s="41">
        <v>150097728</v>
      </c>
      <c r="CN16" s="41">
        <v>44924574</v>
      </c>
      <c r="CP16" s="43">
        <v>477742074</v>
      </c>
      <c r="CS16" s="39">
        <v>45.637300000000003</v>
      </c>
      <c r="CU16" s="39">
        <v>39.1646</v>
      </c>
      <c r="CW16" s="39">
        <v>41.6021</v>
      </c>
      <c r="CY16" s="39">
        <v>45.990099999999998</v>
      </c>
      <c r="DA16" s="44">
        <v>39.564</v>
      </c>
      <c r="DC16" s="1" t="str">
        <f t="shared" si="0"/>
        <v>No</v>
      </c>
    </row>
    <row r="17" spans="1:107">
      <c r="A17" s="7" t="s">
        <v>532</v>
      </c>
      <c r="B17" s="7" t="s">
        <v>533</v>
      </c>
      <c r="C17" s="37" t="s">
        <v>69</v>
      </c>
      <c r="D17" s="296">
        <v>8001</v>
      </c>
      <c r="E17" s="297">
        <v>80001</v>
      </c>
      <c r="F17" s="27" t="s">
        <v>142</v>
      </c>
      <c r="G17" s="27" t="s">
        <v>137</v>
      </c>
      <c r="H17" s="35">
        <v>1021243</v>
      </c>
      <c r="I17" s="35">
        <v>1113</v>
      </c>
      <c r="J17" s="292"/>
      <c r="K17" s="8">
        <v>2379055</v>
      </c>
      <c r="L17" s="8"/>
      <c r="M17" s="8">
        <v>950330</v>
      </c>
      <c r="N17" s="9"/>
      <c r="O17" s="8">
        <v>335588</v>
      </c>
      <c r="P17" s="9"/>
      <c r="Q17" s="8">
        <v>969885</v>
      </c>
      <c r="R17" s="9"/>
      <c r="S17" s="8">
        <v>31571</v>
      </c>
      <c r="T17" s="9"/>
      <c r="U17" s="33">
        <v>4666429</v>
      </c>
      <c r="V17" s="9"/>
      <c r="W17" s="30">
        <v>1213.5</v>
      </c>
      <c r="X17" s="9"/>
      <c r="Y17" s="30">
        <v>470</v>
      </c>
      <c r="Z17" s="9"/>
      <c r="AA17" s="30">
        <v>175.51</v>
      </c>
      <c r="AB17" s="9"/>
      <c r="AC17" s="30">
        <v>500.49</v>
      </c>
      <c r="AD17" s="9"/>
      <c r="AE17" s="80">
        <v>105.51</v>
      </c>
      <c r="AF17" s="46" t="s">
        <v>102</v>
      </c>
      <c r="AG17" s="88">
        <v>2465.0100000000002</v>
      </c>
      <c r="AH17" s="47" t="s">
        <v>102</v>
      </c>
      <c r="AJ17" s="83">
        <v>2279287</v>
      </c>
      <c r="AL17" s="83">
        <v>950330</v>
      </c>
      <c r="AN17" s="83">
        <v>335588</v>
      </c>
      <c r="AP17" s="83">
        <v>940211</v>
      </c>
      <c r="AR17" s="83">
        <v>31571</v>
      </c>
      <c r="AT17" s="204">
        <v>4536987</v>
      </c>
      <c r="AV17" s="46">
        <v>1108.49</v>
      </c>
      <c r="AX17" s="46">
        <v>470</v>
      </c>
      <c r="AZ17" s="46">
        <v>175.51</v>
      </c>
      <c r="BB17" s="46">
        <v>475.99</v>
      </c>
      <c r="BD17" s="46">
        <v>105.51</v>
      </c>
      <c r="BE17" s="46" t="s">
        <v>102</v>
      </c>
      <c r="BF17" s="209">
        <v>2335.5</v>
      </c>
      <c r="BG17" s="7" t="s">
        <v>102</v>
      </c>
      <c r="BI17" s="83">
        <v>49077</v>
      </c>
      <c r="BK17" s="83">
        <v>0</v>
      </c>
      <c r="BM17" s="83">
        <v>0</v>
      </c>
      <c r="BO17" s="83">
        <v>29674</v>
      </c>
      <c r="BQ17" s="83">
        <v>0</v>
      </c>
      <c r="BS17" s="85">
        <v>129442</v>
      </c>
      <c r="BU17" s="46">
        <v>105.01</v>
      </c>
      <c r="BW17" s="46">
        <v>0</v>
      </c>
      <c r="BY17" s="46">
        <v>0</v>
      </c>
      <c r="CA17" s="46">
        <v>24.5</v>
      </c>
      <c r="CC17" s="46">
        <v>0</v>
      </c>
      <c r="CE17" s="209">
        <v>129.51</v>
      </c>
      <c r="CH17" s="41">
        <v>53599512</v>
      </c>
      <c r="CJ17" s="41">
        <v>28282843</v>
      </c>
      <c r="CL17" s="41">
        <v>9710699</v>
      </c>
      <c r="CN17" s="41">
        <v>31394356</v>
      </c>
      <c r="CP17" s="43">
        <v>122987410</v>
      </c>
      <c r="CS17" s="39">
        <v>22.529699999999998</v>
      </c>
      <c r="CU17" s="39">
        <v>29.761099999999999</v>
      </c>
      <c r="CW17" s="39">
        <v>28.936399999999999</v>
      </c>
      <c r="CY17" s="39">
        <v>32.369199999999999</v>
      </c>
      <c r="DA17" s="44">
        <v>26.355799999999999</v>
      </c>
      <c r="DC17" s="1" t="str">
        <f t="shared" si="0"/>
        <v>Yes</v>
      </c>
    </row>
    <row r="18" spans="1:107">
      <c r="A18" s="7" t="s">
        <v>570</v>
      </c>
      <c r="B18" s="7" t="s">
        <v>378</v>
      </c>
      <c r="C18" s="37" t="s">
        <v>54</v>
      </c>
      <c r="D18" s="296">
        <v>2188</v>
      </c>
      <c r="E18" s="297">
        <v>20188</v>
      </c>
      <c r="F18" s="27" t="s">
        <v>194</v>
      </c>
      <c r="G18" s="27" t="s">
        <v>137</v>
      </c>
      <c r="H18" s="35">
        <v>18351295</v>
      </c>
      <c r="I18" s="35">
        <v>1111</v>
      </c>
      <c r="J18" s="292"/>
      <c r="K18" s="8">
        <v>5455372</v>
      </c>
      <c r="L18" s="8"/>
      <c r="M18" s="8">
        <v>2265482</v>
      </c>
      <c r="N18" s="9"/>
      <c r="O18" s="8">
        <v>76075</v>
      </c>
      <c r="P18" s="9"/>
      <c r="Q18" s="8">
        <v>222975</v>
      </c>
      <c r="R18" s="9"/>
      <c r="S18" s="8">
        <v>18004</v>
      </c>
      <c r="T18" s="9"/>
      <c r="U18" s="33">
        <v>8037908</v>
      </c>
      <c r="V18" s="9"/>
      <c r="W18" s="30">
        <v>2721</v>
      </c>
      <c r="X18" s="9"/>
      <c r="Y18" s="30">
        <v>1067</v>
      </c>
      <c r="Z18" s="9"/>
      <c r="AA18" s="30">
        <v>38</v>
      </c>
      <c r="AB18" s="9"/>
      <c r="AC18" s="30">
        <v>173</v>
      </c>
      <c r="AD18" s="9"/>
      <c r="AE18" s="80">
        <v>9</v>
      </c>
      <c r="AF18" s="46"/>
      <c r="AG18" s="88">
        <v>4008</v>
      </c>
      <c r="AH18" s="47"/>
      <c r="AJ18" s="83">
        <v>5429156</v>
      </c>
      <c r="AL18" s="83">
        <v>2265482</v>
      </c>
      <c r="AN18" s="83">
        <v>76075</v>
      </c>
      <c r="AP18" s="83">
        <v>222975</v>
      </c>
      <c r="AR18" s="83">
        <v>18004</v>
      </c>
      <c r="AT18" s="204">
        <v>8011692</v>
      </c>
      <c r="AV18" s="46">
        <v>2680</v>
      </c>
      <c r="AX18" s="46">
        <v>1067</v>
      </c>
      <c r="AZ18" s="46">
        <v>38</v>
      </c>
      <c r="BB18" s="46">
        <v>173</v>
      </c>
      <c r="BD18" s="46">
        <v>9</v>
      </c>
      <c r="BF18" s="209">
        <v>3967</v>
      </c>
      <c r="BI18" s="83">
        <v>0</v>
      </c>
      <c r="BK18" s="83">
        <v>0</v>
      </c>
      <c r="BM18" s="83">
        <v>0</v>
      </c>
      <c r="BO18" s="83">
        <v>0</v>
      </c>
      <c r="BQ18" s="83">
        <v>0</v>
      </c>
      <c r="BS18" s="85">
        <v>26216</v>
      </c>
      <c r="BU18" s="46">
        <v>41</v>
      </c>
      <c r="BW18" s="46">
        <v>0</v>
      </c>
      <c r="BY18" s="46">
        <v>0</v>
      </c>
      <c r="CA18" s="46">
        <v>0</v>
      </c>
      <c r="CC18" s="46">
        <v>0</v>
      </c>
      <c r="CE18" s="209">
        <v>0</v>
      </c>
      <c r="CH18" s="41">
        <v>197051028</v>
      </c>
      <c r="CJ18" s="41">
        <v>83614608</v>
      </c>
      <c r="CL18" s="41">
        <v>3029079</v>
      </c>
      <c r="CN18" s="41">
        <v>10306009</v>
      </c>
      <c r="CP18" s="43">
        <v>294000724</v>
      </c>
      <c r="CS18" s="39">
        <v>36.1205</v>
      </c>
      <c r="CU18" s="39">
        <v>36.908099999999997</v>
      </c>
      <c r="CW18" s="39">
        <v>39.817</v>
      </c>
      <c r="CY18" s="39">
        <v>46.220500000000001</v>
      </c>
      <c r="DA18" s="44">
        <v>36.576799999999999</v>
      </c>
      <c r="DC18" s="1" t="str">
        <f t="shared" si="0"/>
        <v>No</v>
      </c>
    </row>
    <row r="19" spans="1:107">
      <c r="A19" s="7" t="s">
        <v>958</v>
      </c>
      <c r="B19" s="7" t="s">
        <v>226</v>
      </c>
      <c r="C19" s="37" t="s">
        <v>30</v>
      </c>
      <c r="D19" s="296">
        <v>5118</v>
      </c>
      <c r="E19" s="297">
        <v>50118</v>
      </c>
      <c r="F19" s="27" t="s">
        <v>142</v>
      </c>
      <c r="G19" s="27" t="s">
        <v>137</v>
      </c>
      <c r="H19" s="35">
        <v>8608208</v>
      </c>
      <c r="I19" s="35">
        <v>1062</v>
      </c>
      <c r="J19" s="292"/>
      <c r="K19" s="8">
        <v>3448896</v>
      </c>
      <c r="L19" s="8"/>
      <c r="M19" s="8">
        <v>2347575</v>
      </c>
      <c r="N19" s="9"/>
      <c r="O19" s="8">
        <v>1927234</v>
      </c>
      <c r="P19" s="9"/>
      <c r="Q19" s="8">
        <v>884125</v>
      </c>
      <c r="R19" s="9"/>
      <c r="S19" s="8">
        <v>929342</v>
      </c>
      <c r="T19" s="9"/>
      <c r="U19" s="33">
        <v>9537172</v>
      </c>
      <c r="V19" s="9"/>
      <c r="W19" s="30">
        <v>1722</v>
      </c>
      <c r="X19" s="9"/>
      <c r="Y19" s="30">
        <v>1304</v>
      </c>
      <c r="Z19" s="9"/>
      <c r="AA19" s="30">
        <v>903</v>
      </c>
      <c r="AB19" s="9"/>
      <c r="AC19" s="30">
        <v>423</v>
      </c>
      <c r="AD19" s="9"/>
      <c r="AE19" s="80">
        <v>429</v>
      </c>
      <c r="AF19" s="46"/>
      <c r="AG19" s="88">
        <v>4781</v>
      </c>
      <c r="AH19" s="47"/>
      <c r="AJ19" s="83">
        <v>3448896</v>
      </c>
      <c r="AL19" s="83">
        <v>2347575</v>
      </c>
      <c r="AN19" s="83">
        <v>1927234</v>
      </c>
      <c r="AP19" s="83">
        <v>884125</v>
      </c>
      <c r="AR19" s="83">
        <v>929342</v>
      </c>
      <c r="AT19" s="204">
        <v>9537172</v>
      </c>
      <c r="AV19" s="46">
        <v>1722</v>
      </c>
      <c r="AX19" s="46">
        <v>1304</v>
      </c>
      <c r="AZ19" s="46">
        <v>903</v>
      </c>
      <c r="BB19" s="46">
        <v>423</v>
      </c>
      <c r="BD19" s="46">
        <v>429</v>
      </c>
      <c r="BF19" s="209">
        <v>4781</v>
      </c>
      <c r="BI19" s="83">
        <v>0</v>
      </c>
      <c r="BK19" s="83">
        <v>0</v>
      </c>
      <c r="BM19" s="83">
        <v>0</v>
      </c>
      <c r="BO19" s="83">
        <v>0</v>
      </c>
      <c r="BQ19" s="83">
        <v>0</v>
      </c>
      <c r="BS19" s="85">
        <v>0</v>
      </c>
      <c r="BU19" s="46">
        <v>0</v>
      </c>
      <c r="BW19" s="46">
        <v>0</v>
      </c>
      <c r="BY19" s="46">
        <v>0</v>
      </c>
      <c r="CA19" s="46">
        <v>0</v>
      </c>
      <c r="CC19" s="46">
        <v>0</v>
      </c>
      <c r="CE19" s="209">
        <v>0</v>
      </c>
      <c r="CH19" s="41">
        <v>132274422</v>
      </c>
      <c r="CJ19" s="41">
        <v>77469982</v>
      </c>
      <c r="CL19" s="41">
        <v>63598729</v>
      </c>
      <c r="CN19" s="41">
        <v>30347791</v>
      </c>
      <c r="CP19" s="43">
        <v>303690924</v>
      </c>
      <c r="CS19" s="39">
        <v>38.352699999999999</v>
      </c>
      <c r="CU19" s="39">
        <v>33</v>
      </c>
      <c r="CW19" s="39">
        <v>33</v>
      </c>
      <c r="CY19" s="39">
        <v>34.325200000000002</v>
      </c>
      <c r="DA19" s="44">
        <v>31.8429</v>
      </c>
      <c r="DC19" s="1" t="str">
        <f t="shared" si="0"/>
        <v>No</v>
      </c>
    </row>
    <row r="20" spans="1:107">
      <c r="A20" s="7" t="s">
        <v>272</v>
      </c>
      <c r="B20" s="7" t="s">
        <v>273</v>
      </c>
      <c r="C20" s="37" t="s">
        <v>68</v>
      </c>
      <c r="D20" s="296">
        <v>6056</v>
      </c>
      <c r="E20" s="297">
        <v>60056</v>
      </c>
      <c r="F20" s="27" t="s">
        <v>142</v>
      </c>
      <c r="G20" s="27" t="s">
        <v>137</v>
      </c>
      <c r="H20" s="35">
        <v>5121892</v>
      </c>
      <c r="I20" s="35">
        <v>1062</v>
      </c>
      <c r="J20" s="292"/>
      <c r="K20" s="8">
        <v>4414521</v>
      </c>
      <c r="L20" s="8"/>
      <c r="M20" s="8">
        <v>1117777</v>
      </c>
      <c r="N20" s="9"/>
      <c r="O20" s="8">
        <v>748203</v>
      </c>
      <c r="P20" s="9"/>
      <c r="Q20" s="8">
        <v>797390</v>
      </c>
      <c r="R20" s="9"/>
      <c r="S20" s="8">
        <v>66332</v>
      </c>
      <c r="T20" s="9"/>
      <c r="U20" s="33">
        <v>7144223</v>
      </c>
      <c r="V20" s="9"/>
      <c r="W20" s="30">
        <v>2234</v>
      </c>
      <c r="X20" s="9"/>
      <c r="Y20" s="30">
        <v>556</v>
      </c>
      <c r="Z20" s="9"/>
      <c r="AA20" s="30">
        <v>361</v>
      </c>
      <c r="AB20" s="9"/>
      <c r="AC20" s="30">
        <v>476</v>
      </c>
      <c r="AD20" s="9"/>
      <c r="AE20" s="80">
        <v>35</v>
      </c>
      <c r="AF20" s="46"/>
      <c r="AG20" s="88">
        <v>3662</v>
      </c>
      <c r="AH20" s="47"/>
      <c r="AJ20" s="83">
        <v>4303853</v>
      </c>
      <c r="AL20" s="83">
        <v>1093180</v>
      </c>
      <c r="AN20" s="83">
        <v>736592</v>
      </c>
      <c r="AP20" s="83">
        <v>791508</v>
      </c>
      <c r="AR20" s="83">
        <v>61420</v>
      </c>
      <c r="AT20" s="204">
        <v>6986553</v>
      </c>
      <c r="AV20" s="46">
        <v>2120</v>
      </c>
      <c r="AX20" s="46">
        <v>531</v>
      </c>
      <c r="AZ20" s="46">
        <v>352</v>
      </c>
      <c r="BB20" s="46">
        <v>468</v>
      </c>
      <c r="BD20" s="46">
        <v>30</v>
      </c>
      <c r="BF20" s="209">
        <v>3501</v>
      </c>
      <c r="BI20" s="83">
        <v>94608</v>
      </c>
      <c r="BK20" s="83">
        <v>24597</v>
      </c>
      <c r="BM20" s="83">
        <v>11611</v>
      </c>
      <c r="BO20" s="83">
        <v>5882</v>
      </c>
      <c r="BQ20" s="83">
        <v>4912</v>
      </c>
      <c r="BS20" s="85">
        <v>157670</v>
      </c>
      <c r="BU20" s="46">
        <v>114</v>
      </c>
      <c r="BW20" s="46">
        <v>25</v>
      </c>
      <c r="BY20" s="46">
        <v>9</v>
      </c>
      <c r="CA20" s="46">
        <v>8</v>
      </c>
      <c r="CC20" s="46">
        <v>5</v>
      </c>
      <c r="CE20" s="209">
        <v>121</v>
      </c>
      <c r="CH20" s="41">
        <v>121571137</v>
      </c>
      <c r="CJ20" s="41">
        <v>41217059</v>
      </c>
      <c r="CL20" s="41">
        <v>23384124</v>
      </c>
      <c r="CN20" s="41">
        <v>31746448</v>
      </c>
      <c r="CP20" s="43">
        <v>217918768</v>
      </c>
      <c r="CS20" s="39">
        <v>27.538900000000002</v>
      </c>
      <c r="CU20" s="39">
        <v>36.874099999999999</v>
      </c>
      <c r="CW20" s="39">
        <v>31.253699999999998</v>
      </c>
      <c r="CY20" s="39">
        <v>39.812899999999999</v>
      </c>
      <c r="DA20" s="44">
        <v>30.502800000000001</v>
      </c>
      <c r="DC20" s="1" t="str">
        <f t="shared" si="0"/>
        <v>No</v>
      </c>
    </row>
    <row r="21" spans="1:107">
      <c r="A21" s="7" t="s">
        <v>358</v>
      </c>
      <c r="B21" s="7" t="s">
        <v>359</v>
      </c>
      <c r="C21" s="37" t="s">
        <v>54</v>
      </c>
      <c r="D21" s="296">
        <v>2100</v>
      </c>
      <c r="E21" s="297">
        <v>20100</v>
      </c>
      <c r="F21" s="27" t="s">
        <v>194</v>
      </c>
      <c r="G21" s="27" t="s">
        <v>137</v>
      </c>
      <c r="H21" s="35">
        <v>18351295</v>
      </c>
      <c r="I21" s="35">
        <v>1026</v>
      </c>
      <c r="J21" s="292"/>
      <c r="K21" s="8">
        <v>4838359</v>
      </c>
      <c r="L21" s="8"/>
      <c r="M21" s="8">
        <v>4155125</v>
      </c>
      <c r="N21" s="9"/>
      <c r="O21" s="8">
        <v>2760706</v>
      </c>
      <c r="P21" s="9"/>
      <c r="Q21" s="8">
        <v>847371</v>
      </c>
      <c r="R21" s="9"/>
      <c r="S21" s="8">
        <v>3070161</v>
      </c>
      <c r="T21" s="9"/>
      <c r="U21" s="33">
        <v>15671722</v>
      </c>
      <c r="V21" s="9"/>
      <c r="W21" s="30">
        <v>2500</v>
      </c>
      <c r="X21" s="9"/>
      <c r="Y21" s="30">
        <v>2122</v>
      </c>
      <c r="Z21" s="9"/>
      <c r="AA21" s="30">
        <v>1399</v>
      </c>
      <c r="AB21" s="9"/>
      <c r="AC21" s="30">
        <v>468</v>
      </c>
      <c r="AD21" s="9"/>
      <c r="AE21" s="80">
        <v>1082</v>
      </c>
      <c r="AF21" s="46"/>
      <c r="AG21" s="88">
        <v>7571</v>
      </c>
      <c r="AH21" s="47"/>
      <c r="AJ21" s="83">
        <v>4838359</v>
      </c>
      <c r="AL21" s="83">
        <v>4155125</v>
      </c>
      <c r="AN21" s="83">
        <v>2760706</v>
      </c>
      <c r="AP21" s="83">
        <v>847371</v>
      </c>
      <c r="AR21" s="83">
        <v>3070161</v>
      </c>
      <c r="AT21" s="204">
        <v>15671722</v>
      </c>
      <c r="AV21" s="46">
        <v>2500</v>
      </c>
      <c r="AX21" s="46">
        <v>2122</v>
      </c>
      <c r="AZ21" s="46">
        <v>1399</v>
      </c>
      <c r="BB21" s="46">
        <v>468</v>
      </c>
      <c r="BD21" s="46">
        <v>1082</v>
      </c>
      <c r="BF21" s="209">
        <v>7571</v>
      </c>
      <c r="BI21" s="83">
        <v>0</v>
      </c>
      <c r="BK21" s="83">
        <v>0</v>
      </c>
      <c r="BM21" s="83">
        <v>0</v>
      </c>
      <c r="BO21" s="83">
        <v>0</v>
      </c>
      <c r="BQ21" s="83">
        <v>0</v>
      </c>
      <c r="BS21" s="85">
        <v>0</v>
      </c>
      <c r="BU21" s="46">
        <v>0</v>
      </c>
      <c r="BW21" s="46">
        <v>0</v>
      </c>
      <c r="BY21" s="46">
        <v>0</v>
      </c>
      <c r="CA21" s="46">
        <v>0</v>
      </c>
      <c r="CC21" s="46">
        <v>0</v>
      </c>
      <c r="CE21" s="209">
        <v>0</v>
      </c>
      <c r="CH21" s="41">
        <v>209170444</v>
      </c>
      <c r="CJ21" s="41">
        <v>201222294</v>
      </c>
      <c r="CL21" s="41">
        <v>147011620</v>
      </c>
      <c r="CN21" s="41">
        <v>40489476</v>
      </c>
      <c r="CP21" s="43">
        <v>597893834</v>
      </c>
      <c r="CS21" s="39">
        <v>43.231699999999996</v>
      </c>
      <c r="CU21" s="39">
        <v>48.427500000000002</v>
      </c>
      <c r="CW21" s="39">
        <v>53.2515</v>
      </c>
      <c r="CY21" s="39">
        <v>47.782499999999999</v>
      </c>
      <c r="DA21" s="44">
        <v>38.1511</v>
      </c>
      <c r="DC21" s="1" t="str">
        <f t="shared" si="0"/>
        <v>No</v>
      </c>
    </row>
    <row r="22" spans="1:107">
      <c r="A22" s="7" t="s">
        <v>959</v>
      </c>
      <c r="B22" s="7" t="s">
        <v>302</v>
      </c>
      <c r="C22" s="37" t="s">
        <v>12</v>
      </c>
      <c r="D22" s="296">
        <v>9015</v>
      </c>
      <c r="E22" s="297">
        <v>90015</v>
      </c>
      <c r="F22" s="27" t="s">
        <v>140</v>
      </c>
      <c r="G22" s="27" t="s">
        <v>137</v>
      </c>
      <c r="H22" s="35">
        <v>3281212</v>
      </c>
      <c r="I22" s="35">
        <v>1014</v>
      </c>
      <c r="J22" s="292"/>
      <c r="K22" s="8">
        <v>6133339</v>
      </c>
      <c r="L22" s="8"/>
      <c r="M22" s="8">
        <v>1832722</v>
      </c>
      <c r="N22" s="9"/>
      <c r="O22" s="8">
        <v>664264</v>
      </c>
      <c r="P22" s="9"/>
      <c r="Q22" s="8">
        <v>473887</v>
      </c>
      <c r="R22" s="9"/>
      <c r="S22" s="8">
        <v>0</v>
      </c>
      <c r="T22" s="9"/>
      <c r="U22" s="33">
        <v>9104212</v>
      </c>
      <c r="V22" s="9"/>
      <c r="W22" s="30">
        <v>2910</v>
      </c>
      <c r="X22" s="9"/>
      <c r="Y22" s="30">
        <v>904</v>
      </c>
      <c r="Z22" s="9"/>
      <c r="AA22" s="30">
        <v>349</v>
      </c>
      <c r="AB22" s="9"/>
      <c r="AC22" s="30">
        <v>266</v>
      </c>
      <c r="AD22" s="9"/>
      <c r="AE22" s="80">
        <v>0</v>
      </c>
      <c r="AF22" s="46"/>
      <c r="AG22" s="88">
        <v>4429</v>
      </c>
      <c r="AH22" s="47"/>
      <c r="AJ22" s="83">
        <v>6133339</v>
      </c>
      <c r="AL22" s="83">
        <v>1832722</v>
      </c>
      <c r="AN22" s="83">
        <v>664264</v>
      </c>
      <c r="AP22" s="83">
        <v>473887</v>
      </c>
      <c r="AR22" s="83">
        <v>0</v>
      </c>
      <c r="AT22" s="204">
        <v>9104212</v>
      </c>
      <c r="AV22" s="46">
        <v>2910</v>
      </c>
      <c r="AX22" s="46">
        <v>904</v>
      </c>
      <c r="AZ22" s="46">
        <v>349</v>
      </c>
      <c r="BB22" s="46">
        <v>266</v>
      </c>
      <c r="BD22" s="46">
        <v>0</v>
      </c>
      <c r="BF22" s="209">
        <v>4429</v>
      </c>
      <c r="BI22" s="83">
        <v>0</v>
      </c>
      <c r="BK22" s="83">
        <v>0</v>
      </c>
      <c r="BM22" s="83">
        <v>0</v>
      </c>
      <c r="BO22" s="83">
        <v>0</v>
      </c>
      <c r="BQ22" s="83">
        <v>0</v>
      </c>
      <c r="BS22" s="85">
        <v>0</v>
      </c>
      <c r="BU22" s="46">
        <v>0</v>
      </c>
      <c r="BW22" s="46">
        <v>0</v>
      </c>
      <c r="BY22" s="46">
        <v>0</v>
      </c>
      <c r="CA22" s="46">
        <v>0</v>
      </c>
      <c r="CC22" s="46">
        <v>0</v>
      </c>
      <c r="CE22" s="209">
        <v>0</v>
      </c>
      <c r="CH22" s="41">
        <v>219356933</v>
      </c>
      <c r="CJ22" s="41">
        <v>82927467</v>
      </c>
      <c r="CL22" s="41">
        <v>31611158</v>
      </c>
      <c r="CN22" s="41">
        <v>20315997</v>
      </c>
      <c r="CP22" s="43">
        <v>354211555</v>
      </c>
      <c r="CS22" s="39">
        <v>35.764699999999998</v>
      </c>
      <c r="CU22" s="39">
        <v>45.2483</v>
      </c>
      <c r="CW22" s="39">
        <v>47.588200000000001</v>
      </c>
      <c r="CY22" s="39">
        <v>42.871000000000002</v>
      </c>
      <c r="DA22" s="44">
        <v>38.906300000000002</v>
      </c>
      <c r="DC22" s="1" t="str">
        <f t="shared" si="0"/>
        <v>No</v>
      </c>
    </row>
    <row r="23" spans="1:107">
      <c r="A23" s="7" t="s">
        <v>529</v>
      </c>
      <c r="B23" s="7" t="s">
        <v>206</v>
      </c>
      <c r="C23" s="37" t="s">
        <v>60</v>
      </c>
      <c r="D23" s="296">
        <v>8</v>
      </c>
      <c r="E23" s="297">
        <v>8</v>
      </c>
      <c r="F23" s="27" t="s">
        <v>142</v>
      </c>
      <c r="G23" s="27" t="s">
        <v>137</v>
      </c>
      <c r="H23" s="35">
        <v>1849898</v>
      </c>
      <c r="I23" s="35">
        <v>961</v>
      </c>
      <c r="J23" s="292"/>
      <c r="K23" s="8">
        <v>3320019</v>
      </c>
      <c r="L23" s="8"/>
      <c r="M23" s="8">
        <v>970604</v>
      </c>
      <c r="N23" s="9"/>
      <c r="O23" s="8">
        <v>353115</v>
      </c>
      <c r="P23" s="9"/>
      <c r="Q23" s="8">
        <v>546112</v>
      </c>
      <c r="R23" s="9"/>
      <c r="S23" s="8">
        <v>112386</v>
      </c>
      <c r="T23" s="9"/>
      <c r="U23" s="33">
        <v>5302236</v>
      </c>
      <c r="V23" s="9"/>
      <c r="W23" s="30">
        <v>1797</v>
      </c>
      <c r="X23" s="9"/>
      <c r="Y23" s="30">
        <v>522</v>
      </c>
      <c r="Z23" s="9"/>
      <c r="AA23" s="30">
        <v>200</v>
      </c>
      <c r="AB23" s="9"/>
      <c r="AC23" s="30">
        <v>316</v>
      </c>
      <c r="AD23" s="9"/>
      <c r="AE23" s="80">
        <v>65</v>
      </c>
      <c r="AF23" s="46"/>
      <c r="AG23" s="88">
        <v>2900</v>
      </c>
      <c r="AH23" s="47"/>
      <c r="AJ23" s="83">
        <v>2873446</v>
      </c>
      <c r="AL23" s="83">
        <v>970604</v>
      </c>
      <c r="AN23" s="83">
        <v>353115</v>
      </c>
      <c r="AP23" s="83">
        <v>533195</v>
      </c>
      <c r="AR23" s="83">
        <v>110066</v>
      </c>
      <c r="AT23" s="204">
        <v>4840426</v>
      </c>
      <c r="AV23" s="46">
        <v>1459</v>
      </c>
      <c r="AX23" s="46">
        <v>522</v>
      </c>
      <c r="AZ23" s="46">
        <v>200</v>
      </c>
      <c r="BB23" s="46">
        <v>307</v>
      </c>
      <c r="BD23" s="46">
        <v>62</v>
      </c>
      <c r="BF23" s="209">
        <v>2550</v>
      </c>
      <c r="BI23" s="83">
        <v>1105</v>
      </c>
      <c r="BK23" s="83">
        <v>0</v>
      </c>
      <c r="BM23" s="83">
        <v>0</v>
      </c>
      <c r="BO23" s="83">
        <v>12917</v>
      </c>
      <c r="BQ23" s="83">
        <v>2320</v>
      </c>
      <c r="BS23" s="85">
        <v>461810</v>
      </c>
      <c r="BU23" s="46">
        <v>338</v>
      </c>
      <c r="BW23" s="46">
        <v>0</v>
      </c>
      <c r="BY23" s="46">
        <v>0</v>
      </c>
      <c r="CA23" s="46">
        <v>9</v>
      </c>
      <c r="CC23" s="46">
        <v>3</v>
      </c>
      <c r="CE23" s="209">
        <v>350</v>
      </c>
      <c r="CH23" s="41">
        <v>103285454</v>
      </c>
      <c r="CJ23" s="41">
        <v>31637396</v>
      </c>
      <c r="CL23" s="41">
        <v>12823034</v>
      </c>
      <c r="CN23" s="41">
        <v>21466240</v>
      </c>
      <c r="CP23" s="43">
        <v>169212124</v>
      </c>
      <c r="CS23" s="39">
        <v>31.1099</v>
      </c>
      <c r="CU23" s="39">
        <v>32.595599999999997</v>
      </c>
      <c r="CW23" s="39">
        <v>36.314</v>
      </c>
      <c r="CY23" s="39">
        <v>39.307400000000001</v>
      </c>
      <c r="DA23" s="44">
        <v>31.913399999999999</v>
      </c>
      <c r="DC23" s="1" t="str">
        <f t="shared" si="0"/>
        <v>No</v>
      </c>
    </row>
    <row r="24" spans="1:107">
      <c r="A24" s="7" t="s">
        <v>436</v>
      </c>
      <c r="B24" s="7" t="s">
        <v>437</v>
      </c>
      <c r="C24" s="37" t="s">
        <v>61</v>
      </c>
      <c r="D24" s="296">
        <v>3022</v>
      </c>
      <c r="E24" s="297">
        <v>30022</v>
      </c>
      <c r="F24" s="27" t="s">
        <v>142</v>
      </c>
      <c r="G24" s="27" t="s">
        <v>137</v>
      </c>
      <c r="H24" s="35">
        <v>1733853</v>
      </c>
      <c r="I24" s="35">
        <v>933</v>
      </c>
      <c r="J24" s="292"/>
      <c r="K24" s="8">
        <v>2990816</v>
      </c>
      <c r="L24" s="8"/>
      <c r="M24" s="8">
        <v>1211558</v>
      </c>
      <c r="N24" s="9"/>
      <c r="O24" s="8">
        <v>561199</v>
      </c>
      <c r="P24" s="9"/>
      <c r="Q24" s="8">
        <v>482795</v>
      </c>
      <c r="R24" s="9"/>
      <c r="S24" s="8">
        <v>53564</v>
      </c>
      <c r="T24" s="9"/>
      <c r="U24" s="33">
        <v>5299932</v>
      </c>
      <c r="V24" s="9"/>
      <c r="W24" s="30">
        <v>1454.3</v>
      </c>
      <c r="X24" s="9"/>
      <c r="Y24" s="30">
        <v>570.5</v>
      </c>
      <c r="Z24" s="9"/>
      <c r="AA24" s="30">
        <v>264.2</v>
      </c>
      <c r="AB24" s="9"/>
      <c r="AC24" s="30">
        <v>225.1</v>
      </c>
      <c r="AD24" s="9"/>
      <c r="AE24" s="80">
        <v>28</v>
      </c>
      <c r="AF24" s="46"/>
      <c r="AG24" s="88">
        <v>2542.1</v>
      </c>
      <c r="AH24" s="47"/>
      <c r="AJ24" s="83">
        <v>2990816</v>
      </c>
      <c r="AL24" s="83">
        <v>1211558</v>
      </c>
      <c r="AN24" s="83">
        <v>561199</v>
      </c>
      <c r="AP24" s="83">
        <v>482795</v>
      </c>
      <c r="AR24" s="83">
        <v>53564</v>
      </c>
      <c r="AT24" s="204">
        <v>5299932</v>
      </c>
      <c r="AV24" s="46">
        <v>1454.3</v>
      </c>
      <c r="AX24" s="46">
        <v>570.5</v>
      </c>
      <c r="AZ24" s="46">
        <v>264.2</v>
      </c>
      <c r="BB24" s="46">
        <v>225.1</v>
      </c>
      <c r="BD24" s="46">
        <v>28</v>
      </c>
      <c r="BF24" s="209">
        <v>2542.1</v>
      </c>
      <c r="BI24" s="83">
        <v>0</v>
      </c>
      <c r="BK24" s="83">
        <v>0</v>
      </c>
      <c r="BM24" s="83">
        <v>0</v>
      </c>
      <c r="BO24" s="83">
        <v>0</v>
      </c>
      <c r="BQ24" s="83">
        <v>0</v>
      </c>
      <c r="BS24" s="85">
        <v>0</v>
      </c>
      <c r="BU24" s="46">
        <v>0</v>
      </c>
      <c r="BW24" s="46">
        <v>0</v>
      </c>
      <c r="BY24" s="46">
        <v>0</v>
      </c>
      <c r="CA24" s="46">
        <v>0</v>
      </c>
      <c r="CC24" s="46">
        <v>0</v>
      </c>
      <c r="CE24" s="209">
        <v>0</v>
      </c>
      <c r="CH24" s="41">
        <v>84318608</v>
      </c>
      <c r="CJ24" s="41">
        <v>38408056</v>
      </c>
      <c r="CL24" s="41">
        <v>17980383</v>
      </c>
      <c r="CN24" s="41">
        <v>18037390</v>
      </c>
      <c r="CP24" s="43">
        <v>158744437</v>
      </c>
      <c r="CS24" s="39">
        <v>28.192499999999999</v>
      </c>
      <c r="CU24" s="39">
        <v>31.7014</v>
      </c>
      <c r="CW24" s="39">
        <v>32.039200000000001</v>
      </c>
      <c r="CY24" s="39">
        <v>37.360300000000002</v>
      </c>
      <c r="DA24" s="44">
        <v>29.952200000000001</v>
      </c>
      <c r="DC24" s="1" t="str">
        <f t="shared" si="0"/>
        <v>No</v>
      </c>
    </row>
    <row r="25" spans="1:107">
      <c r="A25" s="7" t="s">
        <v>960</v>
      </c>
      <c r="B25" s="7" t="s">
        <v>376</v>
      </c>
      <c r="C25" s="37" t="s">
        <v>40</v>
      </c>
      <c r="D25" s="296">
        <v>5027</v>
      </c>
      <c r="E25" s="297">
        <v>50027</v>
      </c>
      <c r="F25" s="27" t="s">
        <v>194</v>
      </c>
      <c r="G25" s="27" t="s">
        <v>137</v>
      </c>
      <c r="H25" s="35">
        <v>2650890</v>
      </c>
      <c r="I25" s="35">
        <v>854</v>
      </c>
      <c r="J25" s="292"/>
      <c r="K25" s="8">
        <v>4411274</v>
      </c>
      <c r="L25" s="8"/>
      <c r="M25" s="8">
        <v>998504</v>
      </c>
      <c r="N25" s="9"/>
      <c r="O25" s="8">
        <v>413842</v>
      </c>
      <c r="P25" s="9"/>
      <c r="Q25" s="8">
        <v>882959</v>
      </c>
      <c r="R25" s="9"/>
      <c r="S25" s="8">
        <v>190332</v>
      </c>
      <c r="T25" s="9"/>
      <c r="U25" s="33">
        <v>6896911</v>
      </c>
      <c r="V25" s="9"/>
      <c r="W25" s="30">
        <v>2310</v>
      </c>
      <c r="X25" s="9"/>
      <c r="Y25" s="30">
        <v>522</v>
      </c>
      <c r="Z25" s="9"/>
      <c r="AA25" s="30">
        <v>217</v>
      </c>
      <c r="AB25" s="9"/>
      <c r="AC25" s="30">
        <v>472</v>
      </c>
      <c r="AD25" s="9"/>
      <c r="AE25" s="80">
        <v>102</v>
      </c>
      <c r="AF25" s="46"/>
      <c r="AG25" s="88">
        <v>3623</v>
      </c>
      <c r="AH25" s="47"/>
      <c r="AJ25" s="83">
        <v>3853800</v>
      </c>
      <c r="AL25" s="83">
        <v>998504</v>
      </c>
      <c r="AN25" s="83">
        <v>413842</v>
      </c>
      <c r="AP25" s="83">
        <v>881471</v>
      </c>
      <c r="AR25" s="83">
        <v>189140</v>
      </c>
      <c r="AT25" s="204">
        <v>6336757</v>
      </c>
      <c r="AV25" s="46">
        <v>1961</v>
      </c>
      <c r="AX25" s="46">
        <v>522</v>
      </c>
      <c r="AZ25" s="46">
        <v>217</v>
      </c>
      <c r="BB25" s="46">
        <v>470</v>
      </c>
      <c r="BD25" s="46">
        <v>101</v>
      </c>
      <c r="BF25" s="209">
        <v>3271</v>
      </c>
      <c r="BI25" s="83">
        <v>0</v>
      </c>
      <c r="BK25" s="83">
        <v>0</v>
      </c>
      <c r="BM25" s="83">
        <v>0</v>
      </c>
      <c r="BO25" s="83">
        <v>1488</v>
      </c>
      <c r="BQ25" s="83">
        <v>1192</v>
      </c>
      <c r="BS25" s="85">
        <v>560154</v>
      </c>
      <c r="BU25" s="46">
        <v>349</v>
      </c>
      <c r="BW25" s="46">
        <v>0</v>
      </c>
      <c r="BY25" s="46">
        <v>0</v>
      </c>
      <c r="CA25" s="46">
        <v>2</v>
      </c>
      <c r="CC25" s="46">
        <v>1</v>
      </c>
      <c r="CE25" s="209">
        <v>0</v>
      </c>
      <c r="CH25" s="41">
        <v>114233663</v>
      </c>
      <c r="CJ25" s="41">
        <v>31890673</v>
      </c>
      <c r="CL25" s="41">
        <v>14036207</v>
      </c>
      <c r="CN25" s="41">
        <v>27613369</v>
      </c>
      <c r="CP25" s="43">
        <v>187773912</v>
      </c>
      <c r="CS25" s="39">
        <v>25.895800000000001</v>
      </c>
      <c r="CU25" s="39">
        <v>31.938500000000001</v>
      </c>
      <c r="CW25" s="39">
        <v>33.916800000000002</v>
      </c>
      <c r="CY25" s="39">
        <v>31.273700000000002</v>
      </c>
      <c r="DA25" s="44">
        <v>27.2258</v>
      </c>
      <c r="DC25" s="1" t="str">
        <f t="shared" si="0"/>
        <v>No</v>
      </c>
    </row>
    <row r="26" spans="1:107">
      <c r="A26" s="7" t="s">
        <v>379</v>
      </c>
      <c r="B26" s="7" t="s">
        <v>380</v>
      </c>
      <c r="C26" s="37" t="s">
        <v>28</v>
      </c>
      <c r="D26" s="296">
        <v>4022</v>
      </c>
      <c r="E26" s="297">
        <v>40022</v>
      </c>
      <c r="F26" s="27" t="s">
        <v>142</v>
      </c>
      <c r="G26" s="27" t="s">
        <v>137</v>
      </c>
      <c r="H26" s="35">
        <v>4515419</v>
      </c>
      <c r="I26" s="35">
        <v>846</v>
      </c>
      <c r="J26" s="292"/>
      <c r="K26" s="8">
        <v>4530761</v>
      </c>
      <c r="L26" s="8"/>
      <c r="M26" s="8">
        <v>1208060</v>
      </c>
      <c r="N26" s="9"/>
      <c r="O26" s="8">
        <v>813499</v>
      </c>
      <c r="P26" s="9"/>
      <c r="Q26" s="8">
        <v>520888</v>
      </c>
      <c r="R26" s="9"/>
      <c r="S26" s="8">
        <v>30635</v>
      </c>
      <c r="T26" s="9"/>
      <c r="U26" s="33">
        <v>7103843</v>
      </c>
      <c r="V26" s="9"/>
      <c r="W26" s="30">
        <v>2336.7199999999998</v>
      </c>
      <c r="X26" s="9"/>
      <c r="Y26" s="30">
        <v>535.6</v>
      </c>
      <c r="Z26" s="9"/>
      <c r="AA26" s="30">
        <v>413.9</v>
      </c>
      <c r="AB26" s="9"/>
      <c r="AC26" s="30">
        <v>214.71</v>
      </c>
      <c r="AD26" s="9"/>
      <c r="AE26" s="80">
        <v>15.12</v>
      </c>
      <c r="AF26" s="46"/>
      <c r="AG26" s="88">
        <v>3516.05</v>
      </c>
      <c r="AH26" s="47"/>
      <c r="AJ26" s="83">
        <v>4283852</v>
      </c>
      <c r="AL26" s="83">
        <v>1208060</v>
      </c>
      <c r="AN26" s="83">
        <v>813499</v>
      </c>
      <c r="AP26" s="83">
        <v>518707</v>
      </c>
      <c r="AR26" s="83">
        <v>30635</v>
      </c>
      <c r="AT26" s="204">
        <v>6854753</v>
      </c>
      <c r="AV26" s="46">
        <v>2158.7199999999998</v>
      </c>
      <c r="AX26" s="46">
        <v>535.6</v>
      </c>
      <c r="AZ26" s="46">
        <v>413.9</v>
      </c>
      <c r="BB26" s="46">
        <v>212.73</v>
      </c>
      <c r="BD26" s="46">
        <v>15.12</v>
      </c>
      <c r="BF26" s="209">
        <v>3336.07</v>
      </c>
      <c r="BI26" s="83">
        <v>76909</v>
      </c>
      <c r="BK26" s="83">
        <v>0</v>
      </c>
      <c r="BM26" s="83">
        <v>0</v>
      </c>
      <c r="BO26" s="83">
        <v>2181</v>
      </c>
      <c r="BQ26" s="83">
        <v>0</v>
      </c>
      <c r="BS26" s="85">
        <v>249090</v>
      </c>
      <c r="BU26" s="46">
        <v>178</v>
      </c>
      <c r="BW26" s="46">
        <v>0</v>
      </c>
      <c r="BY26" s="46">
        <v>0</v>
      </c>
      <c r="CA26" s="46">
        <v>1.98</v>
      </c>
      <c r="CC26" s="46">
        <v>0</v>
      </c>
      <c r="CE26" s="209">
        <v>0</v>
      </c>
      <c r="CH26" s="41">
        <v>109653586</v>
      </c>
      <c r="CJ26" s="41">
        <v>30636902</v>
      </c>
      <c r="CL26" s="41">
        <v>23581029</v>
      </c>
      <c r="CN26" s="41">
        <v>17006176</v>
      </c>
      <c r="CP26" s="43">
        <v>180877693</v>
      </c>
      <c r="CS26" s="39">
        <v>24.202000000000002</v>
      </c>
      <c r="CU26" s="39">
        <v>25.360399999999998</v>
      </c>
      <c r="CW26" s="39">
        <v>28.987200000000001</v>
      </c>
      <c r="CY26" s="39">
        <v>32.648400000000002</v>
      </c>
      <c r="DA26" s="44">
        <v>25.4619</v>
      </c>
      <c r="DC26" s="1" t="str">
        <f t="shared" si="0"/>
        <v>No</v>
      </c>
    </row>
    <row r="27" spans="1:107">
      <c r="A27" s="7" t="s">
        <v>534</v>
      </c>
      <c r="B27" s="7" t="s">
        <v>535</v>
      </c>
      <c r="C27" s="37" t="s">
        <v>68</v>
      </c>
      <c r="D27" s="296">
        <v>6011</v>
      </c>
      <c r="E27" s="297">
        <v>60011</v>
      </c>
      <c r="F27" s="27" t="s">
        <v>142</v>
      </c>
      <c r="G27" s="27" t="s">
        <v>137</v>
      </c>
      <c r="H27" s="35">
        <v>1758210</v>
      </c>
      <c r="I27" s="35">
        <v>824</v>
      </c>
      <c r="J27" s="292"/>
      <c r="K27" s="8">
        <v>2703169</v>
      </c>
      <c r="L27" s="8"/>
      <c r="M27" s="8">
        <v>514660</v>
      </c>
      <c r="N27" s="9"/>
      <c r="O27" s="8">
        <v>188204</v>
      </c>
      <c r="P27" s="9"/>
      <c r="Q27" s="8">
        <v>459474</v>
      </c>
      <c r="R27" s="9"/>
      <c r="S27" s="8">
        <v>0</v>
      </c>
      <c r="T27" s="9"/>
      <c r="U27" s="33">
        <v>3865507</v>
      </c>
      <c r="V27" s="9"/>
      <c r="W27" s="30">
        <v>1418.01</v>
      </c>
      <c r="X27" s="9"/>
      <c r="Y27" s="30">
        <v>290.74</v>
      </c>
      <c r="Z27" s="9"/>
      <c r="AA27" s="30">
        <v>110.16</v>
      </c>
      <c r="AB27" s="9"/>
      <c r="AC27" s="30">
        <v>249.28</v>
      </c>
      <c r="AD27" s="9"/>
      <c r="AE27" s="80">
        <v>0</v>
      </c>
      <c r="AF27" s="46"/>
      <c r="AG27" s="88">
        <v>2068.19</v>
      </c>
      <c r="AH27" s="47"/>
      <c r="AJ27" s="83">
        <v>2536383</v>
      </c>
      <c r="AL27" s="83">
        <v>514660</v>
      </c>
      <c r="AN27" s="83">
        <v>188204</v>
      </c>
      <c r="AP27" s="83">
        <v>440718</v>
      </c>
      <c r="AR27" s="83">
        <v>0</v>
      </c>
      <c r="AT27" s="204">
        <v>3679965</v>
      </c>
      <c r="AV27" s="46">
        <v>1285.8900000000001</v>
      </c>
      <c r="AX27" s="46">
        <v>290.74</v>
      </c>
      <c r="AZ27" s="46">
        <v>110.16</v>
      </c>
      <c r="BB27" s="46">
        <v>236.42</v>
      </c>
      <c r="BD27" s="46">
        <v>0</v>
      </c>
      <c r="BF27" s="209">
        <v>1923.21</v>
      </c>
      <c r="BI27" s="83">
        <v>14799</v>
      </c>
      <c r="BK27" s="83">
        <v>0</v>
      </c>
      <c r="BM27" s="83">
        <v>0</v>
      </c>
      <c r="BO27" s="83">
        <v>18756</v>
      </c>
      <c r="BQ27" s="83">
        <v>0</v>
      </c>
      <c r="BS27" s="85">
        <v>185542</v>
      </c>
      <c r="BU27" s="46">
        <v>132.12</v>
      </c>
      <c r="BW27" s="46">
        <v>0</v>
      </c>
      <c r="BY27" s="46">
        <v>0</v>
      </c>
      <c r="CA27" s="46">
        <v>12.86</v>
      </c>
      <c r="CC27" s="46">
        <v>0</v>
      </c>
      <c r="CE27" s="209">
        <v>0</v>
      </c>
      <c r="CH27" s="41">
        <v>64768118</v>
      </c>
      <c r="CJ27" s="41">
        <v>13393564</v>
      </c>
      <c r="CL27" s="41">
        <v>4910211</v>
      </c>
      <c r="CN27" s="41">
        <v>14126851</v>
      </c>
      <c r="CP27" s="43">
        <v>97198744</v>
      </c>
      <c r="CS27" s="39">
        <v>23.960100000000001</v>
      </c>
      <c r="CU27" s="39">
        <v>26.024100000000001</v>
      </c>
      <c r="CW27" s="39">
        <v>26.0898</v>
      </c>
      <c r="CY27" s="39">
        <v>30.745699999999999</v>
      </c>
      <c r="DA27" s="44">
        <v>25.145099999999999</v>
      </c>
      <c r="DC27" s="1" t="str">
        <f t="shared" si="0"/>
        <v>No</v>
      </c>
    </row>
    <row r="28" spans="1:107">
      <c r="A28" s="7" t="s">
        <v>941</v>
      </c>
      <c r="B28" s="7" t="s">
        <v>165</v>
      </c>
      <c r="C28" s="37" t="s">
        <v>12</v>
      </c>
      <c r="D28" s="296">
        <v>9014</v>
      </c>
      <c r="E28" s="297">
        <v>90014</v>
      </c>
      <c r="F28" s="27" t="s">
        <v>142</v>
      </c>
      <c r="G28" s="27" t="s">
        <v>137</v>
      </c>
      <c r="H28" s="35">
        <v>3281212</v>
      </c>
      <c r="I28" s="35">
        <v>794</v>
      </c>
      <c r="J28" s="292"/>
      <c r="K28" s="8">
        <v>2418613</v>
      </c>
      <c r="L28" s="8"/>
      <c r="M28" s="8">
        <v>618146</v>
      </c>
      <c r="N28" s="9"/>
      <c r="O28" s="8">
        <v>86731</v>
      </c>
      <c r="P28" s="9"/>
      <c r="Q28" s="8">
        <v>507005</v>
      </c>
      <c r="R28" s="9"/>
      <c r="S28" s="8">
        <v>0</v>
      </c>
      <c r="T28" s="9"/>
      <c r="U28" s="33">
        <v>3630495</v>
      </c>
      <c r="V28" s="9"/>
      <c r="W28" s="30">
        <v>1552</v>
      </c>
      <c r="X28" s="9"/>
      <c r="Y28" s="30">
        <v>381</v>
      </c>
      <c r="Z28" s="9"/>
      <c r="AA28" s="30">
        <v>49</v>
      </c>
      <c r="AB28" s="9"/>
      <c r="AC28" s="30">
        <v>289</v>
      </c>
      <c r="AD28" s="9"/>
      <c r="AE28" s="80">
        <v>0</v>
      </c>
      <c r="AF28" s="46"/>
      <c r="AG28" s="88">
        <v>2271</v>
      </c>
      <c r="AH28" s="47"/>
      <c r="AJ28" s="83">
        <v>2409113</v>
      </c>
      <c r="AL28" s="83">
        <v>618146</v>
      </c>
      <c r="AN28" s="83">
        <v>86731</v>
      </c>
      <c r="AP28" s="83">
        <v>503825</v>
      </c>
      <c r="AR28" s="83">
        <v>0</v>
      </c>
      <c r="AT28" s="204">
        <v>3617815</v>
      </c>
      <c r="AV28" s="46">
        <v>1546</v>
      </c>
      <c r="AX28" s="46">
        <v>381</v>
      </c>
      <c r="AZ28" s="46">
        <v>49</v>
      </c>
      <c r="BB28" s="46">
        <v>287</v>
      </c>
      <c r="BD28" s="46">
        <v>0</v>
      </c>
      <c r="BF28" s="209">
        <v>2263</v>
      </c>
      <c r="BI28" s="83">
        <v>9500</v>
      </c>
      <c r="BK28" s="83">
        <v>0</v>
      </c>
      <c r="BM28" s="83">
        <v>0</v>
      </c>
      <c r="BO28" s="83">
        <v>3180</v>
      </c>
      <c r="BQ28" s="83">
        <v>0</v>
      </c>
      <c r="BS28" s="85">
        <v>12680</v>
      </c>
      <c r="BU28" s="46">
        <v>6</v>
      </c>
      <c r="BW28" s="46">
        <v>0</v>
      </c>
      <c r="BY28" s="46">
        <v>0</v>
      </c>
      <c r="CA28" s="46">
        <v>2</v>
      </c>
      <c r="CC28" s="46">
        <v>0</v>
      </c>
      <c r="CE28" s="209">
        <v>0</v>
      </c>
      <c r="CH28" s="41">
        <v>97324133</v>
      </c>
      <c r="CJ28" s="41">
        <v>23280515</v>
      </c>
      <c r="CL28" s="41">
        <v>5084600</v>
      </c>
      <c r="CN28" s="41">
        <v>22550486</v>
      </c>
      <c r="CP28" s="43">
        <v>148239734</v>
      </c>
      <c r="CS28" s="39">
        <v>40.239600000000003</v>
      </c>
      <c r="CU28" s="39">
        <v>37.661799999999999</v>
      </c>
      <c r="CW28" s="39">
        <v>58.624899999999997</v>
      </c>
      <c r="CY28" s="39">
        <v>44.477800000000002</v>
      </c>
      <c r="DA28" s="44">
        <v>40.831800000000001</v>
      </c>
      <c r="DC28" s="1" t="str">
        <f t="shared" si="0"/>
        <v>No</v>
      </c>
    </row>
    <row r="29" spans="1:107">
      <c r="A29" s="7" t="s">
        <v>462</v>
      </c>
      <c r="B29" s="7" t="s">
        <v>463</v>
      </c>
      <c r="C29" s="37" t="s">
        <v>12</v>
      </c>
      <c r="D29" s="296">
        <v>9026</v>
      </c>
      <c r="E29" s="297">
        <v>90026</v>
      </c>
      <c r="F29" s="27" t="s">
        <v>142</v>
      </c>
      <c r="G29" s="27" t="s">
        <v>137</v>
      </c>
      <c r="H29" s="35">
        <v>2956746</v>
      </c>
      <c r="I29" s="35">
        <v>793</v>
      </c>
      <c r="J29" s="292"/>
      <c r="K29" s="8">
        <v>1625026</v>
      </c>
      <c r="L29" s="8"/>
      <c r="M29" s="8">
        <v>522980</v>
      </c>
      <c r="N29" s="9"/>
      <c r="O29" s="8">
        <v>247655</v>
      </c>
      <c r="P29" s="9"/>
      <c r="Q29" s="8">
        <v>51755</v>
      </c>
      <c r="R29" s="9"/>
      <c r="S29" s="8">
        <v>9785</v>
      </c>
      <c r="T29" s="9"/>
      <c r="U29" s="33">
        <v>2457201</v>
      </c>
      <c r="V29" s="9"/>
      <c r="W29" s="30">
        <v>885</v>
      </c>
      <c r="X29" s="9"/>
      <c r="Y29" s="30">
        <v>281.58</v>
      </c>
      <c r="Z29" s="9"/>
      <c r="AA29" s="30">
        <v>124</v>
      </c>
      <c r="AB29" s="9"/>
      <c r="AC29" s="30">
        <v>30.3</v>
      </c>
      <c r="AD29" s="9"/>
      <c r="AE29" s="80">
        <v>6.12</v>
      </c>
      <c r="AF29" s="46"/>
      <c r="AG29" s="88">
        <v>1327</v>
      </c>
      <c r="AH29" s="47"/>
      <c r="AJ29" s="83">
        <v>1446106</v>
      </c>
      <c r="AL29" s="83">
        <v>522980</v>
      </c>
      <c r="AN29" s="83">
        <v>247655</v>
      </c>
      <c r="AP29" s="83">
        <v>49525</v>
      </c>
      <c r="AR29" s="83">
        <v>9065</v>
      </c>
      <c r="AT29" s="204">
        <v>2275331</v>
      </c>
      <c r="AV29" s="46">
        <v>745</v>
      </c>
      <c r="AX29" s="46">
        <v>281.58</v>
      </c>
      <c r="AZ29" s="46">
        <v>124</v>
      </c>
      <c r="BB29" s="46">
        <v>27.1</v>
      </c>
      <c r="BD29" s="46">
        <v>5.32</v>
      </c>
      <c r="BF29" s="209">
        <v>1183</v>
      </c>
      <c r="BI29" s="83">
        <v>98895</v>
      </c>
      <c r="BK29" s="83">
        <v>0</v>
      </c>
      <c r="BM29" s="83">
        <v>0</v>
      </c>
      <c r="BO29" s="83">
        <v>2230</v>
      </c>
      <c r="BQ29" s="83">
        <v>720</v>
      </c>
      <c r="BS29" s="85">
        <v>181870</v>
      </c>
      <c r="BU29" s="46">
        <v>140</v>
      </c>
      <c r="BW29" s="46">
        <v>0</v>
      </c>
      <c r="BY29" s="46">
        <v>0</v>
      </c>
      <c r="CA29" s="46">
        <v>3.2</v>
      </c>
      <c r="CC29" s="46">
        <v>0.8</v>
      </c>
      <c r="CE29" s="209">
        <v>0</v>
      </c>
      <c r="CH29" s="41">
        <v>40168182</v>
      </c>
      <c r="CJ29" s="41">
        <v>14170428</v>
      </c>
      <c r="CL29" s="41">
        <v>6039580</v>
      </c>
      <c r="CN29" s="41">
        <v>1751463</v>
      </c>
      <c r="CP29" s="43">
        <v>62129653</v>
      </c>
      <c r="CS29" s="39">
        <v>24.718499999999999</v>
      </c>
      <c r="CU29" s="39">
        <v>27.095500000000001</v>
      </c>
      <c r="CW29" s="39">
        <v>24.3871</v>
      </c>
      <c r="CY29" s="39">
        <v>33.8414</v>
      </c>
      <c r="DA29" s="44">
        <v>25.284700000000001</v>
      </c>
      <c r="DC29" s="1" t="str">
        <f t="shared" si="0"/>
        <v>No</v>
      </c>
    </row>
    <row r="30" spans="1:107">
      <c r="A30" s="7" t="s">
        <v>604</v>
      </c>
      <c r="B30" s="7" t="s">
        <v>605</v>
      </c>
      <c r="C30" s="37" t="s">
        <v>12</v>
      </c>
      <c r="D30" s="296">
        <v>9230</v>
      </c>
      <c r="E30" s="297">
        <v>90230</v>
      </c>
      <c r="F30" s="27" t="s">
        <v>140</v>
      </c>
      <c r="G30" s="27" t="s">
        <v>137</v>
      </c>
      <c r="H30" s="35">
        <v>87941</v>
      </c>
      <c r="I30" s="35">
        <v>685</v>
      </c>
      <c r="J30" s="292"/>
      <c r="K30" s="8">
        <v>16754</v>
      </c>
      <c r="L30" s="8"/>
      <c r="M30" s="8">
        <v>15096</v>
      </c>
      <c r="N30" s="9"/>
      <c r="O30" s="8">
        <v>0</v>
      </c>
      <c r="P30" s="9"/>
      <c r="Q30" s="8">
        <v>46070</v>
      </c>
      <c r="R30" s="9"/>
      <c r="S30" s="8">
        <v>0</v>
      </c>
      <c r="T30" s="9"/>
      <c r="U30" s="33">
        <v>77920</v>
      </c>
      <c r="V30" s="9"/>
      <c r="W30" s="30">
        <v>15</v>
      </c>
      <c r="X30" s="9"/>
      <c r="Y30" s="30">
        <v>6</v>
      </c>
      <c r="Z30" s="9"/>
      <c r="AA30" s="30">
        <v>0</v>
      </c>
      <c r="AB30" s="9"/>
      <c r="AC30" s="30">
        <v>25</v>
      </c>
      <c r="AD30" s="9"/>
      <c r="AE30" s="80">
        <v>0</v>
      </c>
      <c r="AF30" s="46"/>
      <c r="AG30" s="88">
        <v>46</v>
      </c>
      <c r="AH30" s="47"/>
      <c r="AJ30" s="83">
        <v>9352</v>
      </c>
      <c r="AL30" s="83">
        <v>15096</v>
      </c>
      <c r="AN30" s="83">
        <v>0</v>
      </c>
      <c r="AP30" s="83">
        <v>42149</v>
      </c>
      <c r="AR30" s="83">
        <v>0</v>
      </c>
      <c r="AT30" s="204">
        <v>66597</v>
      </c>
      <c r="AV30" s="46">
        <v>4</v>
      </c>
      <c r="AX30" s="46">
        <v>6</v>
      </c>
      <c r="AZ30" s="46">
        <v>0</v>
      </c>
      <c r="BB30" s="46">
        <v>17</v>
      </c>
      <c r="BD30" s="46">
        <v>0</v>
      </c>
      <c r="BF30" s="209">
        <v>27</v>
      </c>
      <c r="BI30" s="83">
        <v>7402</v>
      </c>
      <c r="BK30" s="83">
        <v>0</v>
      </c>
      <c r="BM30" s="83">
        <v>0</v>
      </c>
      <c r="BO30" s="83">
        <v>3921</v>
      </c>
      <c r="BQ30" s="83">
        <v>0</v>
      </c>
      <c r="BS30" s="85">
        <v>11323</v>
      </c>
      <c r="BU30" s="46">
        <v>11</v>
      </c>
      <c r="BW30" s="46">
        <v>0</v>
      </c>
      <c r="BY30" s="46">
        <v>0</v>
      </c>
      <c r="CA30" s="46">
        <v>8</v>
      </c>
      <c r="CC30" s="46">
        <v>0</v>
      </c>
      <c r="CE30" s="209">
        <v>0</v>
      </c>
      <c r="CH30" s="41">
        <v>228110</v>
      </c>
      <c r="CJ30" s="41">
        <v>236787</v>
      </c>
      <c r="CL30" s="41">
        <v>0</v>
      </c>
      <c r="CN30" s="41">
        <v>1090632</v>
      </c>
      <c r="CP30" s="43">
        <v>1555529</v>
      </c>
      <c r="CS30" s="39">
        <v>13.6153</v>
      </c>
      <c r="CU30" s="39">
        <v>15.6854</v>
      </c>
      <c r="CY30" s="39">
        <v>23.673400000000001</v>
      </c>
      <c r="DA30" s="44">
        <v>19.963200000000001</v>
      </c>
      <c r="DC30" s="1" t="str">
        <f t="shared" si="0"/>
        <v>No</v>
      </c>
    </row>
    <row r="31" spans="1:107">
      <c r="A31" s="7" t="s">
        <v>480</v>
      </c>
      <c r="B31" s="7" t="s">
        <v>288</v>
      </c>
      <c r="C31" s="37" t="s">
        <v>73</v>
      </c>
      <c r="D31" s="296">
        <v>29</v>
      </c>
      <c r="E31" s="297">
        <v>29</v>
      </c>
      <c r="F31" s="27" t="s">
        <v>142</v>
      </c>
      <c r="G31" s="27" t="s">
        <v>137</v>
      </c>
      <c r="H31" s="35">
        <v>3059393</v>
      </c>
      <c r="I31" s="35">
        <v>648</v>
      </c>
      <c r="J31" s="292"/>
      <c r="K31" s="8">
        <v>864081</v>
      </c>
      <c r="L31" s="8"/>
      <c r="M31" s="8">
        <v>152901</v>
      </c>
      <c r="N31" s="9"/>
      <c r="O31" s="8">
        <v>28791</v>
      </c>
      <c r="P31" s="9"/>
      <c r="Q31" s="8">
        <v>190646</v>
      </c>
      <c r="R31" s="9"/>
      <c r="S31" s="8">
        <v>12213</v>
      </c>
      <c r="T31" s="9"/>
      <c r="U31" s="33">
        <v>1248632</v>
      </c>
      <c r="V31" s="9"/>
      <c r="W31" s="30">
        <v>483.31</v>
      </c>
      <c r="X31" s="9"/>
      <c r="Y31" s="30">
        <v>91.47</v>
      </c>
      <c r="Z31" s="9"/>
      <c r="AA31" s="30">
        <v>16.13</v>
      </c>
      <c r="AB31" s="9"/>
      <c r="AC31" s="30">
        <v>114.19</v>
      </c>
      <c r="AD31" s="9"/>
      <c r="AE31" s="80">
        <v>7.01</v>
      </c>
      <c r="AF31" s="46"/>
      <c r="AG31" s="88">
        <v>712.11</v>
      </c>
      <c r="AH31" s="47"/>
      <c r="AJ31" s="83">
        <v>846490</v>
      </c>
      <c r="AL31" s="83">
        <v>152901</v>
      </c>
      <c r="AN31" s="83">
        <v>28791</v>
      </c>
      <c r="AP31" s="83">
        <v>188673</v>
      </c>
      <c r="AR31" s="83">
        <v>12213</v>
      </c>
      <c r="AT31" s="204">
        <v>1229068</v>
      </c>
      <c r="AV31" s="46">
        <v>467.31</v>
      </c>
      <c r="AX31" s="46">
        <v>91.47</v>
      </c>
      <c r="AZ31" s="46">
        <v>16.13</v>
      </c>
      <c r="BB31" s="46">
        <v>111.49</v>
      </c>
      <c r="BD31" s="46">
        <v>7.01</v>
      </c>
      <c r="BF31" s="209">
        <v>693.41</v>
      </c>
      <c r="BI31" s="83">
        <v>347</v>
      </c>
      <c r="BK31" s="83">
        <v>0</v>
      </c>
      <c r="BM31" s="83">
        <v>0</v>
      </c>
      <c r="BO31" s="83">
        <v>1973</v>
      </c>
      <c r="BQ31" s="83">
        <v>0</v>
      </c>
      <c r="BS31" s="85">
        <v>19564</v>
      </c>
      <c r="BU31" s="46">
        <v>16</v>
      </c>
      <c r="BW31" s="46">
        <v>0</v>
      </c>
      <c r="BY31" s="46">
        <v>0</v>
      </c>
      <c r="CA31" s="46">
        <v>2.7</v>
      </c>
      <c r="CC31" s="46">
        <v>0</v>
      </c>
      <c r="CE31" s="209">
        <v>18.7</v>
      </c>
      <c r="CH31" s="41">
        <v>28044783</v>
      </c>
      <c r="CJ31" s="41">
        <v>5722192</v>
      </c>
      <c r="CL31" s="41">
        <v>1005315</v>
      </c>
      <c r="CN31" s="41">
        <v>8539332</v>
      </c>
      <c r="CP31" s="43">
        <v>43311622</v>
      </c>
      <c r="CS31" s="39">
        <v>32.456200000000003</v>
      </c>
      <c r="CU31" s="39">
        <v>37.424199999999999</v>
      </c>
      <c r="CW31" s="39">
        <v>34.917700000000004</v>
      </c>
      <c r="CY31" s="39">
        <v>44.791600000000003</v>
      </c>
      <c r="DA31" s="44">
        <v>34.6873</v>
      </c>
      <c r="DC31" s="1" t="str">
        <f t="shared" si="0"/>
        <v>No</v>
      </c>
    </row>
    <row r="32" spans="1:107">
      <c r="A32" s="7" t="s">
        <v>469</v>
      </c>
      <c r="B32" s="7" t="s">
        <v>470</v>
      </c>
      <c r="C32" s="37" t="s">
        <v>12</v>
      </c>
      <c r="D32" s="296">
        <v>9013</v>
      </c>
      <c r="E32" s="297">
        <v>90013</v>
      </c>
      <c r="F32" s="27" t="s">
        <v>142</v>
      </c>
      <c r="G32" s="27" t="s">
        <v>137</v>
      </c>
      <c r="H32" s="35">
        <v>1664496</v>
      </c>
      <c r="I32" s="35">
        <v>642</v>
      </c>
      <c r="J32" s="292"/>
      <c r="K32" s="8">
        <v>2456498</v>
      </c>
      <c r="L32" s="8"/>
      <c r="M32" s="8">
        <v>773932</v>
      </c>
      <c r="N32" s="9"/>
      <c r="O32" s="8">
        <v>295814</v>
      </c>
      <c r="P32" s="9"/>
      <c r="Q32" s="8">
        <v>359391</v>
      </c>
      <c r="R32" s="9"/>
      <c r="S32" s="8">
        <v>356328</v>
      </c>
      <c r="T32" s="9"/>
      <c r="U32" s="33">
        <v>4241963</v>
      </c>
      <c r="V32" s="9"/>
      <c r="W32" s="30">
        <v>1280</v>
      </c>
      <c r="X32" s="9"/>
      <c r="Y32" s="30">
        <v>407</v>
      </c>
      <c r="Z32" s="9"/>
      <c r="AA32" s="30">
        <v>173</v>
      </c>
      <c r="AB32" s="9"/>
      <c r="AC32" s="30">
        <v>195</v>
      </c>
      <c r="AD32" s="9"/>
      <c r="AE32" s="80">
        <v>217</v>
      </c>
      <c r="AF32" s="46"/>
      <c r="AG32" s="88">
        <v>2272</v>
      </c>
      <c r="AH32" s="47"/>
      <c r="AJ32" s="83">
        <v>2456498</v>
      </c>
      <c r="AL32" s="83">
        <v>773932</v>
      </c>
      <c r="AN32" s="83">
        <v>295814</v>
      </c>
      <c r="AP32" s="83">
        <v>359391</v>
      </c>
      <c r="AR32" s="83">
        <v>356328</v>
      </c>
      <c r="AT32" s="204">
        <v>4241963</v>
      </c>
      <c r="AV32" s="46">
        <v>1280</v>
      </c>
      <c r="AX32" s="46">
        <v>407</v>
      </c>
      <c r="AZ32" s="46">
        <v>173</v>
      </c>
      <c r="BB32" s="46">
        <v>195</v>
      </c>
      <c r="BD32" s="46">
        <v>217</v>
      </c>
      <c r="BF32" s="209">
        <v>2272</v>
      </c>
      <c r="BI32" s="83">
        <v>0</v>
      </c>
      <c r="BK32" s="83">
        <v>0</v>
      </c>
      <c r="BM32" s="83">
        <v>0</v>
      </c>
      <c r="BO32" s="83">
        <v>0</v>
      </c>
      <c r="BQ32" s="83">
        <v>0</v>
      </c>
      <c r="BS32" s="85">
        <v>0</v>
      </c>
      <c r="BU32" s="46">
        <v>0</v>
      </c>
      <c r="BW32" s="46">
        <v>0</v>
      </c>
      <c r="BY32" s="46">
        <v>0</v>
      </c>
      <c r="CA32" s="46">
        <v>0</v>
      </c>
      <c r="CC32" s="46">
        <v>0</v>
      </c>
      <c r="CE32" s="209">
        <v>0</v>
      </c>
      <c r="CH32" s="41">
        <v>91968810</v>
      </c>
      <c r="CJ32" s="41">
        <v>40358391</v>
      </c>
      <c r="CL32" s="41">
        <v>13773054</v>
      </c>
      <c r="CN32" s="41">
        <v>19171018</v>
      </c>
      <c r="CP32" s="43">
        <v>165271273</v>
      </c>
      <c r="CS32" s="39">
        <v>37.439</v>
      </c>
      <c r="CU32" s="39">
        <v>52.147199999999998</v>
      </c>
      <c r="CW32" s="39">
        <v>46.559800000000003</v>
      </c>
      <c r="CY32" s="39">
        <v>53.3431</v>
      </c>
      <c r="DA32" s="44">
        <v>38.960999999999999</v>
      </c>
      <c r="DC32" s="1" t="str">
        <f t="shared" si="0"/>
        <v>No</v>
      </c>
    </row>
    <row r="33" spans="1:107">
      <c r="A33" s="7" t="s">
        <v>209</v>
      </c>
      <c r="B33" s="7" t="s">
        <v>210</v>
      </c>
      <c r="C33" s="37" t="s">
        <v>26</v>
      </c>
      <c r="D33" s="296">
        <v>4035</v>
      </c>
      <c r="E33" s="297">
        <v>40035</v>
      </c>
      <c r="F33" s="27" t="s">
        <v>142</v>
      </c>
      <c r="G33" s="27" t="s">
        <v>137</v>
      </c>
      <c r="H33" s="35">
        <v>1510516</v>
      </c>
      <c r="I33" s="35">
        <v>603</v>
      </c>
      <c r="J33" s="292"/>
      <c r="K33" s="8">
        <v>1483620</v>
      </c>
      <c r="L33" s="8"/>
      <c r="M33" s="8">
        <v>264330</v>
      </c>
      <c r="N33" s="9"/>
      <c r="O33" s="8">
        <v>70299</v>
      </c>
      <c r="P33" s="9"/>
      <c r="Q33" s="8">
        <v>234526</v>
      </c>
      <c r="R33" s="9"/>
      <c r="S33" s="8">
        <v>0</v>
      </c>
      <c r="T33" s="9"/>
      <c r="U33" s="33">
        <v>2052775</v>
      </c>
      <c r="V33" s="9"/>
      <c r="W33" s="30">
        <v>770</v>
      </c>
      <c r="X33" s="9"/>
      <c r="Y33" s="30">
        <v>135</v>
      </c>
      <c r="Z33" s="9"/>
      <c r="AA33" s="30">
        <v>37</v>
      </c>
      <c r="AB33" s="9"/>
      <c r="AC33" s="30">
        <v>127.5</v>
      </c>
      <c r="AD33" s="9"/>
      <c r="AE33" s="80">
        <v>0</v>
      </c>
      <c r="AF33" s="46"/>
      <c r="AG33" s="88">
        <v>1069.5</v>
      </c>
      <c r="AH33" s="47"/>
      <c r="AJ33" s="83">
        <v>1469251</v>
      </c>
      <c r="AL33" s="83">
        <v>264330</v>
      </c>
      <c r="AN33" s="83">
        <v>70299</v>
      </c>
      <c r="AP33" s="83">
        <v>232935</v>
      </c>
      <c r="AR33" s="83">
        <v>0</v>
      </c>
      <c r="AT33" s="204">
        <v>2036815</v>
      </c>
      <c r="AV33" s="46">
        <v>752</v>
      </c>
      <c r="AX33" s="46">
        <v>135</v>
      </c>
      <c r="AZ33" s="46">
        <v>37</v>
      </c>
      <c r="BB33" s="46">
        <v>126.5</v>
      </c>
      <c r="BD33" s="46">
        <v>0</v>
      </c>
      <c r="BF33" s="209">
        <v>1050.5</v>
      </c>
      <c r="BI33" s="83">
        <v>0</v>
      </c>
      <c r="BK33" s="83">
        <v>0</v>
      </c>
      <c r="BM33" s="83">
        <v>0</v>
      </c>
      <c r="BO33" s="83">
        <v>1591</v>
      </c>
      <c r="BQ33" s="83">
        <v>0</v>
      </c>
      <c r="BS33" s="85">
        <v>15960</v>
      </c>
      <c r="BU33" s="46">
        <v>18</v>
      </c>
      <c r="BW33" s="46">
        <v>0</v>
      </c>
      <c r="BY33" s="46">
        <v>0</v>
      </c>
      <c r="CA33" s="46">
        <v>1</v>
      </c>
      <c r="CC33" s="46">
        <v>0</v>
      </c>
      <c r="CE33" s="209">
        <v>0</v>
      </c>
      <c r="CH33" s="41">
        <v>31714289</v>
      </c>
      <c r="CJ33" s="41">
        <v>7152395</v>
      </c>
      <c r="CL33" s="41">
        <v>1501596</v>
      </c>
      <c r="CN33" s="41">
        <v>4695535</v>
      </c>
      <c r="CP33" s="43">
        <v>45063815</v>
      </c>
      <c r="CS33" s="39">
        <v>21.376300000000001</v>
      </c>
      <c r="CU33" s="39">
        <v>27.058599999999998</v>
      </c>
      <c r="CW33" s="39">
        <v>21.360099999999999</v>
      </c>
      <c r="CY33" s="39">
        <v>20.0214</v>
      </c>
      <c r="DA33" s="44">
        <v>21.9526</v>
      </c>
      <c r="DC33" s="1" t="str">
        <f t="shared" si="0"/>
        <v>No</v>
      </c>
    </row>
    <row r="34" spans="1:107">
      <c r="A34" s="7" t="s">
        <v>464</v>
      </c>
      <c r="B34" s="7" t="s">
        <v>165</v>
      </c>
      <c r="C34" s="37" t="s">
        <v>12</v>
      </c>
      <c r="D34" s="296">
        <v>9003</v>
      </c>
      <c r="E34" s="297">
        <v>90003</v>
      </c>
      <c r="F34" s="27" t="s">
        <v>142</v>
      </c>
      <c r="G34" s="27" t="s">
        <v>137</v>
      </c>
      <c r="H34" s="35">
        <v>3281212</v>
      </c>
      <c r="I34" s="35">
        <v>566</v>
      </c>
      <c r="J34" s="292"/>
      <c r="K34" s="8">
        <v>2475211</v>
      </c>
      <c r="L34" s="8"/>
      <c r="M34" s="8">
        <v>1143571</v>
      </c>
      <c r="N34" s="9"/>
      <c r="O34" s="8">
        <v>1369324</v>
      </c>
      <c r="P34" s="9"/>
      <c r="Q34" s="8">
        <v>805284</v>
      </c>
      <c r="R34" s="9"/>
      <c r="S34" s="8">
        <v>1188195</v>
      </c>
      <c r="T34" s="9"/>
      <c r="U34" s="33">
        <v>6981585</v>
      </c>
      <c r="V34" s="9"/>
      <c r="W34" s="30">
        <v>1348</v>
      </c>
      <c r="X34" s="9"/>
      <c r="Y34" s="30">
        <v>653</v>
      </c>
      <c r="Z34" s="9"/>
      <c r="AA34" s="30">
        <v>742.7</v>
      </c>
      <c r="AB34" s="9"/>
      <c r="AC34" s="30">
        <v>450.7</v>
      </c>
      <c r="AD34" s="9"/>
      <c r="AE34" s="80">
        <v>663</v>
      </c>
      <c r="AF34" s="46"/>
      <c r="AG34" s="88">
        <v>3857.4</v>
      </c>
      <c r="AH34" s="47"/>
      <c r="AJ34" s="83">
        <v>2367722</v>
      </c>
      <c r="AL34" s="83">
        <v>1135656</v>
      </c>
      <c r="AN34" s="83">
        <v>1355351</v>
      </c>
      <c r="AP34" s="83">
        <v>797084</v>
      </c>
      <c r="AR34" s="83">
        <v>1182002</v>
      </c>
      <c r="AT34" s="204">
        <v>6837815</v>
      </c>
      <c r="AV34" s="46">
        <v>1267</v>
      </c>
      <c r="AX34" s="46">
        <v>635</v>
      </c>
      <c r="AZ34" s="46">
        <v>732.7</v>
      </c>
      <c r="BB34" s="46">
        <v>443.7</v>
      </c>
      <c r="BD34" s="46">
        <v>654</v>
      </c>
      <c r="BF34" s="209">
        <v>3732.4</v>
      </c>
      <c r="BI34" s="83">
        <v>43069</v>
      </c>
      <c r="BK34" s="83">
        <v>7915</v>
      </c>
      <c r="BM34" s="83">
        <v>13973</v>
      </c>
      <c r="BO34" s="83">
        <v>8200</v>
      </c>
      <c r="BQ34" s="83">
        <v>1075</v>
      </c>
      <c r="BS34" s="85">
        <v>143770</v>
      </c>
      <c r="BU34" s="46">
        <v>81</v>
      </c>
      <c r="BW34" s="46">
        <v>18</v>
      </c>
      <c r="BY34" s="46">
        <v>10</v>
      </c>
      <c r="CA34" s="46">
        <v>7</v>
      </c>
      <c r="CC34" s="46">
        <v>9</v>
      </c>
      <c r="CE34" s="209">
        <v>125</v>
      </c>
      <c r="CH34" s="41">
        <v>102996512</v>
      </c>
      <c r="CJ34" s="41">
        <v>45979087</v>
      </c>
      <c r="CL34" s="41">
        <v>50448636</v>
      </c>
      <c r="CN34" s="41">
        <v>33255417</v>
      </c>
      <c r="CP34" s="43">
        <v>232679652</v>
      </c>
      <c r="CS34" s="39">
        <v>41.611199999999997</v>
      </c>
      <c r="CU34" s="39">
        <v>40.206600000000002</v>
      </c>
      <c r="CW34" s="39">
        <v>36.841999999999999</v>
      </c>
      <c r="CY34" s="39">
        <v>41.296500000000002</v>
      </c>
      <c r="DA34" s="44">
        <v>33.327599999999997</v>
      </c>
      <c r="DC34" s="1" t="str">
        <f t="shared" si="0"/>
        <v>No</v>
      </c>
    </row>
    <row r="35" spans="1:107">
      <c r="A35" s="7" t="s">
        <v>428</v>
      </c>
      <c r="B35" s="7" t="s">
        <v>429</v>
      </c>
      <c r="C35" s="37" t="s">
        <v>73</v>
      </c>
      <c r="D35" s="296">
        <v>3</v>
      </c>
      <c r="E35" s="297">
        <v>3</v>
      </c>
      <c r="F35" s="27" t="s">
        <v>142</v>
      </c>
      <c r="G35" s="27" t="s">
        <v>137</v>
      </c>
      <c r="H35" s="35">
        <v>3059393</v>
      </c>
      <c r="I35" s="35">
        <v>531</v>
      </c>
      <c r="J35" s="292"/>
      <c r="K35" s="8">
        <v>850427</v>
      </c>
      <c r="L35" s="8"/>
      <c r="M35" s="8">
        <v>106021</v>
      </c>
      <c r="N35" s="9"/>
      <c r="O35" s="8">
        <v>38612</v>
      </c>
      <c r="P35" s="9"/>
      <c r="Q35" s="8">
        <v>163777</v>
      </c>
      <c r="R35" s="9"/>
      <c r="S35" s="8">
        <v>0</v>
      </c>
      <c r="T35" s="9"/>
      <c r="U35" s="33">
        <v>1158837</v>
      </c>
      <c r="V35" s="9"/>
      <c r="W35" s="30">
        <v>388.81</v>
      </c>
      <c r="X35" s="9"/>
      <c r="Y35" s="30">
        <v>57.44</v>
      </c>
      <c r="Z35" s="9"/>
      <c r="AA35" s="30">
        <v>21.54</v>
      </c>
      <c r="AB35" s="9"/>
      <c r="AC35" s="30">
        <v>92.9</v>
      </c>
      <c r="AD35" s="9"/>
      <c r="AE35" s="80">
        <v>0</v>
      </c>
      <c r="AF35" s="46"/>
      <c r="AG35" s="88">
        <v>560.69000000000005</v>
      </c>
      <c r="AH35" s="47"/>
      <c r="AJ35" s="83">
        <v>691331</v>
      </c>
      <c r="AL35" s="83">
        <v>106021</v>
      </c>
      <c r="AN35" s="83">
        <v>38612</v>
      </c>
      <c r="AP35" s="83">
        <v>159064</v>
      </c>
      <c r="AR35" s="83">
        <v>0</v>
      </c>
      <c r="AT35" s="204">
        <v>995028</v>
      </c>
      <c r="AV35" s="46">
        <v>312.35000000000002</v>
      </c>
      <c r="AX35" s="46">
        <v>57.44</v>
      </c>
      <c r="AZ35" s="46">
        <v>21.54</v>
      </c>
      <c r="BB35" s="46">
        <v>88.89</v>
      </c>
      <c r="BD35" s="46">
        <v>0</v>
      </c>
      <c r="BF35" s="209">
        <v>480.22</v>
      </c>
      <c r="BI35" s="83">
        <v>735</v>
      </c>
      <c r="BK35" s="83">
        <v>0</v>
      </c>
      <c r="BM35" s="83">
        <v>0</v>
      </c>
      <c r="BO35" s="83">
        <v>4713</v>
      </c>
      <c r="BQ35" s="83">
        <v>0</v>
      </c>
      <c r="BS35" s="85">
        <v>163809</v>
      </c>
      <c r="BU35" s="46">
        <v>76.459999999999994</v>
      </c>
      <c r="BW35" s="46">
        <v>0</v>
      </c>
      <c r="BY35" s="46">
        <v>0</v>
      </c>
      <c r="CA35" s="46">
        <v>4.01</v>
      </c>
      <c r="CC35" s="46">
        <v>0</v>
      </c>
      <c r="CE35" s="209">
        <v>0</v>
      </c>
      <c r="CH35" s="41">
        <v>23851604</v>
      </c>
      <c r="CJ35" s="41">
        <v>3412335</v>
      </c>
      <c r="CL35" s="41">
        <v>1213662</v>
      </c>
      <c r="CN35" s="41">
        <v>6441428</v>
      </c>
      <c r="CP35" s="43">
        <v>34919029</v>
      </c>
      <c r="CS35" s="39">
        <v>28.046600000000002</v>
      </c>
      <c r="CU35" s="39">
        <v>32.185499999999998</v>
      </c>
      <c r="CW35" s="39">
        <v>31.432200000000002</v>
      </c>
      <c r="CY35" s="39">
        <v>39.330500000000001</v>
      </c>
      <c r="DA35" s="44">
        <v>30.1328</v>
      </c>
      <c r="DC35" s="1" t="str">
        <f t="shared" si="0"/>
        <v>No</v>
      </c>
    </row>
    <row r="36" spans="1:107">
      <c r="A36" s="7" t="s">
        <v>962</v>
      </c>
      <c r="B36" s="7" t="s">
        <v>192</v>
      </c>
      <c r="C36" s="37" t="s">
        <v>26</v>
      </c>
      <c r="D36" s="296">
        <v>4029</v>
      </c>
      <c r="E36" s="297">
        <v>40029</v>
      </c>
      <c r="F36" s="27" t="s">
        <v>140</v>
      </c>
      <c r="G36" s="27" t="s">
        <v>137</v>
      </c>
      <c r="H36" s="35">
        <v>5502379</v>
      </c>
      <c r="I36" s="35">
        <v>507</v>
      </c>
      <c r="J36" s="292"/>
      <c r="K36" s="8">
        <v>1655970</v>
      </c>
      <c r="L36" s="8"/>
      <c r="M36" s="8">
        <v>362489</v>
      </c>
      <c r="N36" s="9"/>
      <c r="O36" s="8">
        <v>20008</v>
      </c>
      <c r="P36" s="9"/>
      <c r="Q36" s="8">
        <v>185121</v>
      </c>
      <c r="R36" s="9"/>
      <c r="S36" s="8">
        <v>0</v>
      </c>
      <c r="T36" s="9"/>
      <c r="U36" s="33">
        <v>2223588</v>
      </c>
      <c r="V36" s="9"/>
      <c r="W36" s="30">
        <v>851</v>
      </c>
      <c r="X36" s="9"/>
      <c r="Y36" s="30">
        <v>178</v>
      </c>
      <c r="Z36" s="9"/>
      <c r="AA36" s="30">
        <v>12</v>
      </c>
      <c r="AB36" s="9"/>
      <c r="AC36" s="30">
        <v>116</v>
      </c>
      <c r="AD36" s="9"/>
      <c r="AE36" s="80">
        <v>0</v>
      </c>
      <c r="AF36" s="46"/>
      <c r="AG36" s="88">
        <v>1157</v>
      </c>
      <c r="AH36" s="47"/>
      <c r="AJ36" s="83">
        <v>1651731</v>
      </c>
      <c r="AL36" s="83">
        <v>362489</v>
      </c>
      <c r="AN36" s="83">
        <v>20008</v>
      </c>
      <c r="AP36" s="83">
        <v>182698</v>
      </c>
      <c r="AR36" s="83">
        <v>0</v>
      </c>
      <c r="AT36" s="204">
        <v>2216926</v>
      </c>
      <c r="AV36" s="46">
        <v>847</v>
      </c>
      <c r="AX36" s="46">
        <v>178</v>
      </c>
      <c r="AZ36" s="46">
        <v>12</v>
      </c>
      <c r="BB36" s="46">
        <v>114</v>
      </c>
      <c r="BD36" s="46">
        <v>0</v>
      </c>
      <c r="BF36" s="209">
        <v>1151</v>
      </c>
      <c r="BI36" s="83">
        <v>0</v>
      </c>
      <c r="BK36" s="83">
        <v>0</v>
      </c>
      <c r="BM36" s="83">
        <v>0</v>
      </c>
      <c r="BO36" s="83">
        <v>2423</v>
      </c>
      <c r="BQ36" s="83">
        <v>0</v>
      </c>
      <c r="BS36" s="85">
        <v>6662</v>
      </c>
      <c r="BU36" s="46">
        <v>4</v>
      </c>
      <c r="BW36" s="46">
        <v>0</v>
      </c>
      <c r="BY36" s="46">
        <v>0</v>
      </c>
      <c r="CA36" s="46">
        <v>2</v>
      </c>
      <c r="CC36" s="46">
        <v>0</v>
      </c>
      <c r="CE36" s="209">
        <v>0</v>
      </c>
      <c r="CH36" s="41">
        <v>37981579</v>
      </c>
      <c r="CJ36" s="41">
        <v>10273750</v>
      </c>
      <c r="CL36" s="41">
        <v>422100</v>
      </c>
      <c r="CN36" s="41">
        <v>5798891</v>
      </c>
      <c r="CP36" s="43">
        <v>54476320</v>
      </c>
      <c r="CS36" s="39">
        <v>22.936199999999999</v>
      </c>
      <c r="CU36" s="39">
        <v>28.342199999999998</v>
      </c>
      <c r="CW36" s="39">
        <v>21.096599999999999</v>
      </c>
      <c r="CY36" s="39">
        <v>31.3249</v>
      </c>
      <c r="DA36" s="44">
        <v>24.499300000000002</v>
      </c>
      <c r="DC36" s="1" t="str">
        <f t="shared" si="0"/>
        <v>No</v>
      </c>
    </row>
    <row r="37" spans="1:107">
      <c r="A37" s="7" t="s">
        <v>276</v>
      </c>
      <c r="B37" s="7" t="s">
        <v>277</v>
      </c>
      <c r="C37" s="37" t="s">
        <v>25</v>
      </c>
      <c r="D37" s="296">
        <v>3075</v>
      </c>
      <c r="E37" s="297">
        <v>30075</v>
      </c>
      <c r="F37" s="27" t="s">
        <v>142</v>
      </c>
      <c r="G37" s="27" t="s">
        <v>137</v>
      </c>
      <c r="H37" s="35">
        <v>5441567</v>
      </c>
      <c r="I37" s="35">
        <v>502</v>
      </c>
      <c r="J37" s="292"/>
      <c r="K37" s="8">
        <v>1478336</v>
      </c>
      <c r="L37" s="8"/>
      <c r="M37" s="8">
        <v>265690</v>
      </c>
      <c r="N37" s="9"/>
      <c r="O37" s="8">
        <v>21114</v>
      </c>
      <c r="P37" s="9"/>
      <c r="Q37" s="8">
        <v>243841</v>
      </c>
      <c r="R37" s="9"/>
      <c r="S37" s="8">
        <v>2169</v>
      </c>
      <c r="T37" s="9"/>
      <c r="U37" s="33">
        <v>2011150</v>
      </c>
      <c r="V37" s="9"/>
      <c r="W37" s="30">
        <v>701.5</v>
      </c>
      <c r="X37" s="9"/>
      <c r="Y37" s="30">
        <v>137.41</v>
      </c>
      <c r="Z37" s="9"/>
      <c r="AA37" s="30">
        <v>12.65</v>
      </c>
      <c r="AB37" s="9"/>
      <c r="AC37" s="30">
        <v>155.01</v>
      </c>
      <c r="AD37" s="9"/>
      <c r="AE37" s="80">
        <v>1.25</v>
      </c>
      <c r="AF37" s="46"/>
      <c r="AG37" s="88">
        <v>1007.82</v>
      </c>
      <c r="AH37" s="47"/>
      <c r="AJ37" s="83">
        <v>1452571</v>
      </c>
      <c r="AL37" s="83">
        <v>265506</v>
      </c>
      <c r="AN37" s="83">
        <v>21114</v>
      </c>
      <c r="AP37" s="83">
        <v>241879</v>
      </c>
      <c r="AR37" s="83">
        <v>2169</v>
      </c>
      <c r="AT37" s="204">
        <v>1983239</v>
      </c>
      <c r="AV37" s="46">
        <v>677.79</v>
      </c>
      <c r="AX37" s="46">
        <v>137.41</v>
      </c>
      <c r="AZ37" s="46">
        <v>12.65</v>
      </c>
      <c r="BB37" s="46">
        <v>151.72</v>
      </c>
      <c r="BD37" s="46">
        <v>1.25</v>
      </c>
      <c r="BF37" s="209">
        <v>980.82</v>
      </c>
      <c r="BI37" s="83">
        <v>1996</v>
      </c>
      <c r="BK37" s="83">
        <v>184</v>
      </c>
      <c r="BM37" s="83">
        <v>0</v>
      </c>
      <c r="BO37" s="83">
        <v>1962</v>
      </c>
      <c r="BQ37" s="83">
        <v>0</v>
      </c>
      <c r="BS37" s="85">
        <v>27911</v>
      </c>
      <c r="BU37" s="46">
        <v>23.71</v>
      </c>
      <c r="BW37" s="46">
        <v>0</v>
      </c>
      <c r="BY37" s="46">
        <v>0</v>
      </c>
      <c r="CA37" s="46">
        <v>3.29</v>
      </c>
      <c r="CC37" s="46">
        <v>0</v>
      </c>
      <c r="CE37" s="209">
        <v>27</v>
      </c>
      <c r="CH37" s="41">
        <v>32527984</v>
      </c>
      <c r="CJ37" s="41">
        <v>6334738</v>
      </c>
      <c r="CL37" s="41">
        <v>424895</v>
      </c>
      <c r="CN37" s="41">
        <v>5795806</v>
      </c>
      <c r="CP37" s="43">
        <v>45083423</v>
      </c>
      <c r="CS37" s="39">
        <v>22.0031</v>
      </c>
      <c r="CU37" s="39">
        <v>23.842600000000001</v>
      </c>
      <c r="CW37" s="39">
        <v>20.123899999999999</v>
      </c>
      <c r="CY37" s="39">
        <v>23.768799999999999</v>
      </c>
      <c r="DA37" s="44">
        <v>22.416699999999999</v>
      </c>
      <c r="DC37" s="1" t="str">
        <f t="shared" si="0"/>
        <v>No</v>
      </c>
    </row>
    <row r="38" spans="1:107">
      <c r="A38" s="7" t="s">
        <v>963</v>
      </c>
      <c r="B38" s="7" t="s">
        <v>179</v>
      </c>
      <c r="C38" s="37" t="s">
        <v>41</v>
      </c>
      <c r="D38" s="296">
        <v>7006</v>
      </c>
      <c r="E38" s="297">
        <v>70006</v>
      </c>
      <c r="F38" s="27" t="s">
        <v>142</v>
      </c>
      <c r="G38" s="27" t="s">
        <v>137</v>
      </c>
      <c r="H38" s="35">
        <v>2150706</v>
      </c>
      <c r="I38" s="35">
        <v>493</v>
      </c>
      <c r="J38" s="292"/>
      <c r="K38" s="8">
        <v>3014528</v>
      </c>
      <c r="L38" s="8"/>
      <c r="M38" s="8">
        <v>604553</v>
      </c>
      <c r="N38" s="9"/>
      <c r="O38" s="8">
        <v>335182</v>
      </c>
      <c r="P38" s="9"/>
      <c r="Q38" s="8">
        <v>460084</v>
      </c>
      <c r="R38" s="9"/>
      <c r="S38" s="8">
        <v>10816</v>
      </c>
      <c r="T38" s="9"/>
      <c r="U38" s="33">
        <v>4425163</v>
      </c>
      <c r="V38" s="9"/>
      <c r="W38" s="30">
        <v>1566.23</v>
      </c>
      <c r="X38" s="9"/>
      <c r="Y38" s="30">
        <v>312</v>
      </c>
      <c r="Z38" s="9"/>
      <c r="AA38" s="30">
        <v>187.11</v>
      </c>
      <c r="AB38" s="9"/>
      <c r="AC38" s="30">
        <v>258.99</v>
      </c>
      <c r="AD38" s="9"/>
      <c r="AE38" s="80">
        <v>4.4800000000000004</v>
      </c>
      <c r="AF38" s="46"/>
      <c r="AG38" s="88">
        <v>2328.81</v>
      </c>
      <c r="AH38" s="47"/>
      <c r="AJ38" s="83">
        <v>2964785</v>
      </c>
      <c r="AL38" s="83">
        <v>604553</v>
      </c>
      <c r="AN38" s="83">
        <v>335182</v>
      </c>
      <c r="AP38" s="83">
        <v>452952</v>
      </c>
      <c r="AR38" s="83">
        <v>10808</v>
      </c>
      <c r="AT38" s="204">
        <v>4368280</v>
      </c>
      <c r="AV38" s="46">
        <v>1453.04</v>
      </c>
      <c r="AX38" s="46">
        <v>312</v>
      </c>
      <c r="AZ38" s="46">
        <v>187.11</v>
      </c>
      <c r="BB38" s="46">
        <v>247.99</v>
      </c>
      <c r="BD38" s="46">
        <v>4.24</v>
      </c>
      <c r="BF38" s="209">
        <v>2204.38</v>
      </c>
      <c r="BI38" s="83">
        <v>0</v>
      </c>
      <c r="BK38" s="83">
        <v>0</v>
      </c>
      <c r="BM38" s="83">
        <v>0</v>
      </c>
      <c r="BO38" s="83">
        <v>7132</v>
      </c>
      <c r="BQ38" s="83">
        <v>8</v>
      </c>
      <c r="BS38" s="85">
        <v>56883</v>
      </c>
      <c r="BU38" s="46">
        <v>113.19</v>
      </c>
      <c r="BW38" s="46">
        <v>0</v>
      </c>
      <c r="BY38" s="46">
        <v>0</v>
      </c>
      <c r="CA38" s="46">
        <v>11</v>
      </c>
      <c r="CC38" s="46">
        <v>0.24</v>
      </c>
      <c r="CE38" s="209">
        <v>0</v>
      </c>
      <c r="CH38" s="41">
        <v>67798774</v>
      </c>
      <c r="CJ38" s="41">
        <v>17759053</v>
      </c>
      <c r="CL38" s="41">
        <v>10090509</v>
      </c>
      <c r="CN38" s="41">
        <v>14802185</v>
      </c>
      <c r="CP38" s="43">
        <v>110450521</v>
      </c>
      <c r="CS38" s="39">
        <v>22.4907</v>
      </c>
      <c r="CU38" s="39">
        <v>29.375499999999999</v>
      </c>
      <c r="CW38" s="39">
        <v>30.104600000000001</v>
      </c>
      <c r="CY38" s="39">
        <v>32.172800000000002</v>
      </c>
      <c r="DA38" s="44">
        <v>24.959700000000002</v>
      </c>
      <c r="DC38" s="1" t="str">
        <f t="shared" si="0"/>
        <v>No</v>
      </c>
    </row>
    <row r="39" spans="1:107">
      <c r="A39" s="7" t="s">
        <v>503</v>
      </c>
      <c r="B39" s="7" t="s">
        <v>504</v>
      </c>
      <c r="C39" s="37" t="s">
        <v>57</v>
      </c>
      <c r="D39" s="296">
        <v>5015</v>
      </c>
      <c r="E39" s="297">
        <v>50015</v>
      </c>
      <c r="F39" s="27" t="s">
        <v>142</v>
      </c>
      <c r="G39" s="27" t="s">
        <v>137</v>
      </c>
      <c r="H39" s="35">
        <v>1780673</v>
      </c>
      <c r="I39" s="35">
        <v>472</v>
      </c>
      <c r="J39" s="292"/>
      <c r="K39" s="8">
        <v>2646432</v>
      </c>
      <c r="L39" s="8"/>
      <c r="M39" s="8">
        <v>811595</v>
      </c>
      <c r="N39" s="9"/>
      <c r="O39" s="8">
        <v>533332</v>
      </c>
      <c r="P39" s="9"/>
      <c r="Q39" s="8">
        <v>550303</v>
      </c>
      <c r="R39" s="9"/>
      <c r="S39" s="8">
        <v>0</v>
      </c>
      <c r="T39" s="9"/>
      <c r="U39" s="33">
        <v>4541662</v>
      </c>
      <c r="V39" s="9"/>
      <c r="W39" s="30">
        <v>1229.1500000000001</v>
      </c>
      <c r="X39" s="9"/>
      <c r="Y39" s="30">
        <v>397</v>
      </c>
      <c r="Z39" s="9"/>
      <c r="AA39" s="30">
        <v>243.01</v>
      </c>
      <c r="AB39" s="9"/>
      <c r="AC39" s="30">
        <v>270</v>
      </c>
      <c r="AD39" s="9"/>
      <c r="AE39" s="80">
        <v>0</v>
      </c>
      <c r="AF39" s="46"/>
      <c r="AG39" s="88">
        <v>2139.16</v>
      </c>
      <c r="AH39" s="47"/>
      <c r="AJ39" s="83">
        <v>2523378</v>
      </c>
      <c r="AL39" s="83">
        <v>781680</v>
      </c>
      <c r="AN39" s="83">
        <v>533332</v>
      </c>
      <c r="AP39" s="83">
        <v>537041</v>
      </c>
      <c r="AR39" s="83">
        <v>0</v>
      </c>
      <c r="AT39" s="204">
        <v>4375431</v>
      </c>
      <c r="AV39" s="46">
        <v>1108.25</v>
      </c>
      <c r="AX39" s="46">
        <v>374</v>
      </c>
      <c r="AZ39" s="46">
        <v>243.01</v>
      </c>
      <c r="BB39" s="46">
        <v>261</v>
      </c>
      <c r="BD39" s="46">
        <v>0</v>
      </c>
      <c r="BF39" s="209">
        <v>1986.26</v>
      </c>
      <c r="BI39" s="83">
        <v>9664</v>
      </c>
      <c r="BK39" s="83">
        <v>29915</v>
      </c>
      <c r="BM39" s="83">
        <v>0</v>
      </c>
      <c r="BO39" s="83">
        <v>13262</v>
      </c>
      <c r="BQ39" s="83">
        <v>0</v>
      </c>
      <c r="BS39" s="85">
        <v>166231</v>
      </c>
      <c r="BU39" s="46">
        <v>120.9</v>
      </c>
      <c r="BW39" s="46">
        <v>23</v>
      </c>
      <c r="BY39" s="46">
        <v>0</v>
      </c>
      <c r="CA39" s="46">
        <v>9</v>
      </c>
      <c r="CC39" s="46">
        <v>0</v>
      </c>
      <c r="CE39" s="209">
        <v>0</v>
      </c>
      <c r="CH39" s="41">
        <v>61318154</v>
      </c>
      <c r="CJ39" s="41">
        <v>21030376</v>
      </c>
      <c r="CL39" s="41">
        <v>12384821</v>
      </c>
      <c r="CN39" s="41">
        <v>15211935</v>
      </c>
      <c r="CP39" s="43">
        <v>109945286</v>
      </c>
      <c r="CS39" s="39">
        <v>23.170100000000001</v>
      </c>
      <c r="CU39" s="39">
        <v>25.912400000000002</v>
      </c>
      <c r="CW39" s="39">
        <v>23.221599999999999</v>
      </c>
      <c r="CY39" s="39">
        <v>27.642800000000001</v>
      </c>
      <c r="DA39" s="44">
        <v>24.208200000000001</v>
      </c>
      <c r="DC39" s="1" t="str">
        <f t="shared" si="0"/>
        <v>No</v>
      </c>
    </row>
    <row r="40" spans="1:107">
      <c r="A40" s="7" t="s">
        <v>177</v>
      </c>
      <c r="B40" s="7" t="s">
        <v>178</v>
      </c>
      <c r="C40" s="37" t="s">
        <v>73</v>
      </c>
      <c r="D40" s="296">
        <v>18</v>
      </c>
      <c r="E40" s="297">
        <v>18</v>
      </c>
      <c r="F40" s="27" t="s">
        <v>142</v>
      </c>
      <c r="G40" s="27" t="s">
        <v>137</v>
      </c>
      <c r="H40" s="35">
        <v>210975</v>
      </c>
      <c r="I40" s="35">
        <v>429</v>
      </c>
      <c r="J40" s="292"/>
      <c r="K40" s="8">
        <v>430592</v>
      </c>
      <c r="L40" s="8"/>
      <c r="M40" s="8">
        <v>55681</v>
      </c>
      <c r="N40" s="9"/>
      <c r="O40" s="8">
        <v>6499</v>
      </c>
      <c r="P40" s="9"/>
      <c r="Q40" s="8">
        <v>54729</v>
      </c>
      <c r="R40" s="9"/>
      <c r="S40" s="8">
        <v>0</v>
      </c>
      <c r="T40" s="9"/>
      <c r="U40" s="33">
        <v>547501</v>
      </c>
      <c r="V40" s="9"/>
      <c r="W40" s="30">
        <v>260</v>
      </c>
      <c r="X40" s="9"/>
      <c r="Y40" s="30">
        <v>32</v>
      </c>
      <c r="Z40" s="9"/>
      <c r="AA40" s="30">
        <v>3</v>
      </c>
      <c r="AB40" s="9"/>
      <c r="AC40" s="30">
        <v>34</v>
      </c>
      <c r="AD40" s="9"/>
      <c r="AE40" s="80">
        <v>0</v>
      </c>
      <c r="AF40" s="46"/>
      <c r="AG40" s="88">
        <v>329</v>
      </c>
      <c r="AH40" s="47"/>
      <c r="AJ40" s="83">
        <v>427944</v>
      </c>
      <c r="AL40" s="83">
        <v>55681</v>
      </c>
      <c r="AN40" s="83">
        <v>6499</v>
      </c>
      <c r="AP40" s="83">
        <v>54729</v>
      </c>
      <c r="AR40" s="83">
        <v>0</v>
      </c>
      <c r="AT40" s="204">
        <v>544853</v>
      </c>
      <c r="AV40" s="46">
        <v>257</v>
      </c>
      <c r="AX40" s="46">
        <v>32</v>
      </c>
      <c r="AZ40" s="46">
        <v>3</v>
      </c>
      <c r="BB40" s="46">
        <v>34</v>
      </c>
      <c r="BD40" s="46">
        <v>0</v>
      </c>
      <c r="BF40" s="209">
        <v>326</v>
      </c>
      <c r="BI40" s="83">
        <v>0</v>
      </c>
      <c r="BK40" s="83">
        <v>0</v>
      </c>
      <c r="BM40" s="83">
        <v>0</v>
      </c>
      <c r="BO40" s="83">
        <v>0</v>
      </c>
      <c r="BQ40" s="83">
        <v>0</v>
      </c>
      <c r="BS40" s="85">
        <v>2648</v>
      </c>
      <c r="BU40" s="46">
        <v>3</v>
      </c>
      <c r="BW40" s="46">
        <v>0</v>
      </c>
      <c r="BY40" s="46">
        <v>0</v>
      </c>
      <c r="CA40" s="46">
        <v>0</v>
      </c>
      <c r="CC40" s="46">
        <v>0</v>
      </c>
      <c r="CE40" s="209">
        <v>3</v>
      </c>
      <c r="CH40" s="41">
        <v>11303329</v>
      </c>
      <c r="CJ40" s="41">
        <v>1717503</v>
      </c>
      <c r="CL40" s="41">
        <v>183707</v>
      </c>
      <c r="CN40" s="41">
        <v>1955874</v>
      </c>
      <c r="CP40" s="43">
        <v>15160413</v>
      </c>
      <c r="CS40" s="39">
        <v>26.250699999999998</v>
      </c>
      <c r="CU40" s="39">
        <v>30.845400000000001</v>
      </c>
      <c r="CW40" s="39">
        <v>28.266999999999999</v>
      </c>
      <c r="CY40" s="39">
        <v>35.737400000000001</v>
      </c>
      <c r="DA40" s="44">
        <v>27.690200000000001</v>
      </c>
      <c r="DC40" s="1" t="str">
        <f t="shared" si="0"/>
        <v>No</v>
      </c>
    </row>
    <row r="41" spans="1:107">
      <c r="A41" s="7" t="s">
        <v>964</v>
      </c>
      <c r="B41" s="7" t="s">
        <v>426</v>
      </c>
      <c r="C41" s="37" t="s">
        <v>26</v>
      </c>
      <c r="D41" s="296">
        <v>4037</v>
      </c>
      <c r="E41" s="297">
        <v>40037</v>
      </c>
      <c r="F41" s="27" t="s">
        <v>140</v>
      </c>
      <c r="G41" s="27" t="s">
        <v>137</v>
      </c>
      <c r="H41" s="35">
        <v>5502379</v>
      </c>
      <c r="I41" s="35">
        <v>414</v>
      </c>
      <c r="J41" s="292"/>
      <c r="K41" s="8">
        <v>706651</v>
      </c>
      <c r="L41" s="8"/>
      <c r="M41" s="8">
        <v>169950</v>
      </c>
      <c r="N41" s="9"/>
      <c r="O41" s="8">
        <v>8539</v>
      </c>
      <c r="P41" s="9"/>
      <c r="Q41" s="8">
        <v>128879</v>
      </c>
      <c r="R41" s="9"/>
      <c r="S41" s="8">
        <v>0</v>
      </c>
      <c r="T41" s="9"/>
      <c r="U41" s="33">
        <v>1014019</v>
      </c>
      <c r="V41" s="9"/>
      <c r="W41" s="30">
        <v>361</v>
      </c>
      <c r="X41" s="9"/>
      <c r="Y41" s="30">
        <v>90</v>
      </c>
      <c r="Z41" s="9"/>
      <c r="AA41" s="30">
        <v>4</v>
      </c>
      <c r="AB41" s="9"/>
      <c r="AC41" s="30">
        <v>72</v>
      </c>
      <c r="AD41" s="9"/>
      <c r="AE41" s="80">
        <v>0</v>
      </c>
      <c r="AF41" s="46"/>
      <c r="AG41" s="88">
        <v>527</v>
      </c>
      <c r="AH41" s="47"/>
      <c r="AJ41" s="83">
        <v>706651</v>
      </c>
      <c r="AL41" s="83">
        <v>169950</v>
      </c>
      <c r="AN41" s="83">
        <v>8539</v>
      </c>
      <c r="AP41" s="83">
        <v>128879</v>
      </c>
      <c r="AR41" s="83">
        <v>0</v>
      </c>
      <c r="AT41" s="204">
        <v>1014019</v>
      </c>
      <c r="AV41" s="46">
        <v>361</v>
      </c>
      <c r="AX41" s="46">
        <v>90</v>
      </c>
      <c r="AZ41" s="46">
        <v>4</v>
      </c>
      <c r="BB41" s="46">
        <v>72</v>
      </c>
      <c r="BD41" s="46">
        <v>0</v>
      </c>
      <c r="BF41" s="209">
        <v>527</v>
      </c>
      <c r="BI41" s="83">
        <v>0</v>
      </c>
      <c r="BK41" s="83">
        <v>0</v>
      </c>
      <c r="BM41" s="83">
        <v>0</v>
      </c>
      <c r="BO41" s="83">
        <v>0</v>
      </c>
      <c r="BQ41" s="83">
        <v>0</v>
      </c>
      <c r="BS41" s="85">
        <v>0</v>
      </c>
      <c r="BU41" s="46">
        <v>0</v>
      </c>
      <c r="BW41" s="46">
        <v>0</v>
      </c>
      <c r="BY41" s="46">
        <v>0</v>
      </c>
      <c r="CA41" s="46">
        <v>0</v>
      </c>
      <c r="CC41" s="46">
        <v>0</v>
      </c>
      <c r="CE41" s="209">
        <v>0</v>
      </c>
      <c r="CH41" s="41">
        <v>16374435</v>
      </c>
      <c r="CJ41" s="41">
        <v>4692551</v>
      </c>
      <c r="CL41" s="41">
        <v>212587</v>
      </c>
      <c r="CN41" s="41">
        <v>4599474</v>
      </c>
      <c r="CP41" s="43">
        <v>25879047</v>
      </c>
      <c r="CS41" s="39">
        <v>23.171900000000001</v>
      </c>
      <c r="CU41" s="39">
        <v>27.6114</v>
      </c>
      <c r="CW41" s="39">
        <v>24.896000000000001</v>
      </c>
      <c r="CY41" s="39">
        <v>35.688299999999998</v>
      </c>
      <c r="DA41" s="44">
        <v>25.5213</v>
      </c>
      <c r="DC41" s="1" t="str">
        <f t="shared" si="0"/>
        <v>No</v>
      </c>
    </row>
    <row r="42" spans="1:107">
      <c r="A42" s="7" t="s">
        <v>965</v>
      </c>
      <c r="B42" s="7" t="s">
        <v>603</v>
      </c>
      <c r="C42" s="37" t="s">
        <v>39</v>
      </c>
      <c r="D42" s="296">
        <v>5193</v>
      </c>
      <c r="E42" s="297">
        <v>50193</v>
      </c>
      <c r="F42" s="27" t="s">
        <v>196</v>
      </c>
      <c r="G42" s="27" t="s">
        <v>137</v>
      </c>
      <c r="H42" s="35">
        <v>3734090</v>
      </c>
      <c r="I42" s="35">
        <v>407</v>
      </c>
      <c r="J42" s="292"/>
      <c r="K42" s="8">
        <v>0</v>
      </c>
      <c r="L42" s="8"/>
      <c r="M42" s="8">
        <v>0</v>
      </c>
      <c r="N42" s="9"/>
      <c r="O42" s="8">
        <v>0</v>
      </c>
      <c r="P42" s="9"/>
      <c r="Q42" s="8">
        <v>11198</v>
      </c>
      <c r="R42" s="9"/>
      <c r="S42" s="8">
        <v>0</v>
      </c>
      <c r="T42" s="9"/>
      <c r="U42" s="33">
        <v>11198</v>
      </c>
      <c r="V42" s="9"/>
      <c r="W42" s="30">
        <v>0</v>
      </c>
      <c r="X42" s="9"/>
      <c r="Y42" s="30">
        <v>0</v>
      </c>
      <c r="Z42" s="9"/>
      <c r="AA42" s="30">
        <v>0</v>
      </c>
      <c r="AB42" s="9"/>
      <c r="AC42" s="30">
        <v>10</v>
      </c>
      <c r="AD42" s="9"/>
      <c r="AE42" s="80">
        <v>0</v>
      </c>
      <c r="AF42" s="46"/>
      <c r="AG42" s="88">
        <v>10</v>
      </c>
      <c r="AH42" s="47"/>
      <c r="AJ42" s="83">
        <v>0</v>
      </c>
      <c r="AL42" s="83">
        <v>0</v>
      </c>
      <c r="AN42" s="83">
        <v>0</v>
      </c>
      <c r="AP42" s="83">
        <v>11198</v>
      </c>
      <c r="AR42" s="83">
        <v>0</v>
      </c>
      <c r="AT42" s="204">
        <v>11198</v>
      </c>
      <c r="AV42" s="46">
        <v>0</v>
      </c>
      <c r="AX42" s="46">
        <v>0</v>
      </c>
      <c r="AZ42" s="46">
        <v>0</v>
      </c>
      <c r="BB42" s="46">
        <v>10</v>
      </c>
      <c r="BD42" s="46">
        <v>0</v>
      </c>
      <c r="BF42" s="209">
        <v>10</v>
      </c>
      <c r="BI42" s="83">
        <v>0</v>
      </c>
      <c r="BK42" s="83">
        <v>0</v>
      </c>
      <c r="BM42" s="83">
        <v>0</v>
      </c>
      <c r="BO42" s="83">
        <v>0</v>
      </c>
      <c r="BQ42" s="83">
        <v>0</v>
      </c>
      <c r="BS42" s="85">
        <v>0</v>
      </c>
      <c r="BU42" s="46">
        <v>0</v>
      </c>
      <c r="BW42" s="46">
        <v>0</v>
      </c>
      <c r="BY42" s="46">
        <v>0</v>
      </c>
      <c r="CA42" s="46">
        <v>0</v>
      </c>
      <c r="CC42" s="46">
        <v>0</v>
      </c>
      <c r="CE42" s="209">
        <v>0</v>
      </c>
      <c r="CH42" s="41">
        <v>0</v>
      </c>
      <c r="CJ42" s="41">
        <v>0</v>
      </c>
      <c r="CL42" s="41">
        <v>0</v>
      </c>
      <c r="CN42" s="41">
        <v>203226</v>
      </c>
      <c r="CP42" s="43">
        <v>203226</v>
      </c>
      <c r="CY42" s="39">
        <v>18.148399999999999</v>
      </c>
      <c r="DA42" s="44">
        <v>18.148399999999999</v>
      </c>
      <c r="DC42" s="1" t="str">
        <f t="shared" si="0"/>
        <v>No</v>
      </c>
    </row>
    <row r="43" spans="1:107">
      <c r="A43" s="7" t="s">
        <v>966</v>
      </c>
      <c r="B43" s="7" t="s">
        <v>220</v>
      </c>
      <c r="C43" s="37" t="s">
        <v>44</v>
      </c>
      <c r="D43" s="296">
        <v>4008</v>
      </c>
      <c r="E43" s="297">
        <v>40008</v>
      </c>
      <c r="F43" s="27" t="s">
        <v>140</v>
      </c>
      <c r="G43" s="27" t="s">
        <v>137</v>
      </c>
      <c r="H43" s="35">
        <v>1249442</v>
      </c>
      <c r="I43" s="35">
        <v>404</v>
      </c>
      <c r="J43" s="292"/>
      <c r="K43" s="8">
        <v>1551388</v>
      </c>
      <c r="L43" s="8"/>
      <c r="M43" s="8">
        <v>434276</v>
      </c>
      <c r="N43" s="9"/>
      <c r="O43" s="8">
        <v>50850</v>
      </c>
      <c r="P43" s="9"/>
      <c r="Q43" s="8">
        <v>348122</v>
      </c>
      <c r="R43" s="9"/>
      <c r="S43" s="8">
        <v>0</v>
      </c>
      <c r="T43" s="9"/>
      <c r="U43" s="33">
        <v>2384636</v>
      </c>
      <c r="V43" s="9"/>
      <c r="W43" s="30">
        <v>838</v>
      </c>
      <c r="X43" s="9"/>
      <c r="Y43" s="30">
        <v>237.12</v>
      </c>
      <c r="Z43" s="9"/>
      <c r="AA43" s="30">
        <v>33</v>
      </c>
      <c r="AB43" s="9"/>
      <c r="AC43" s="30">
        <v>192.76</v>
      </c>
      <c r="AD43" s="9"/>
      <c r="AE43" s="80">
        <v>0</v>
      </c>
      <c r="AF43" s="46"/>
      <c r="AG43" s="88">
        <v>1300.8800000000001</v>
      </c>
      <c r="AH43" s="47"/>
      <c r="AJ43" s="83">
        <v>1504571</v>
      </c>
      <c r="AL43" s="83">
        <v>432670</v>
      </c>
      <c r="AN43" s="83">
        <v>50850</v>
      </c>
      <c r="AP43" s="83">
        <v>348122</v>
      </c>
      <c r="AR43" s="83">
        <v>0</v>
      </c>
      <c r="AT43" s="204">
        <v>2336213</v>
      </c>
      <c r="AV43" s="46">
        <v>801.5</v>
      </c>
      <c r="AX43" s="46">
        <v>235.32</v>
      </c>
      <c r="AZ43" s="46">
        <v>33</v>
      </c>
      <c r="BB43" s="46">
        <v>192.76</v>
      </c>
      <c r="BD43" s="46">
        <v>0</v>
      </c>
      <c r="BF43" s="209">
        <v>1262.58</v>
      </c>
      <c r="BI43" s="83">
        <v>7987</v>
      </c>
      <c r="BK43" s="83">
        <v>1606</v>
      </c>
      <c r="BM43" s="83">
        <v>0</v>
      </c>
      <c r="BO43" s="83">
        <v>0</v>
      </c>
      <c r="BQ43" s="83">
        <v>0</v>
      </c>
      <c r="BS43" s="85">
        <v>48423</v>
      </c>
      <c r="BU43" s="46">
        <v>36.5</v>
      </c>
      <c r="BW43" s="46">
        <v>1.8</v>
      </c>
      <c r="BY43" s="46">
        <v>0</v>
      </c>
      <c r="CA43" s="46">
        <v>0</v>
      </c>
      <c r="CC43" s="46">
        <v>0</v>
      </c>
      <c r="CE43" s="209">
        <v>0</v>
      </c>
      <c r="CH43" s="41">
        <v>39156484</v>
      </c>
      <c r="CJ43" s="41">
        <v>10654273</v>
      </c>
      <c r="CL43" s="41">
        <v>1351040</v>
      </c>
      <c r="CN43" s="41">
        <v>12311201</v>
      </c>
      <c r="CP43" s="43">
        <v>63472998</v>
      </c>
      <c r="CS43" s="39">
        <v>25.239599999999999</v>
      </c>
      <c r="CU43" s="39">
        <v>24.5334</v>
      </c>
      <c r="CW43" s="39">
        <v>26.569099999999999</v>
      </c>
      <c r="CY43" s="39">
        <v>35.364600000000003</v>
      </c>
      <c r="DA43" s="44">
        <v>26.6175</v>
      </c>
      <c r="DC43" s="1" t="str">
        <f t="shared" si="0"/>
        <v>No</v>
      </c>
    </row>
    <row r="44" spans="1:107">
      <c r="A44" s="7" t="s">
        <v>455</v>
      </c>
      <c r="B44" s="7" t="s">
        <v>456</v>
      </c>
      <c r="C44" s="37" t="s">
        <v>12</v>
      </c>
      <c r="D44" s="296">
        <v>9009</v>
      </c>
      <c r="E44" s="297">
        <v>90009</v>
      </c>
      <c r="F44" s="27" t="s">
        <v>142</v>
      </c>
      <c r="G44" s="27" t="s">
        <v>137</v>
      </c>
      <c r="H44" s="35">
        <v>3281212</v>
      </c>
      <c r="I44" s="35">
        <v>399</v>
      </c>
      <c r="J44" s="292"/>
      <c r="K44" s="8">
        <v>671923</v>
      </c>
      <c r="L44" s="8"/>
      <c r="M44" s="8">
        <v>211067</v>
      </c>
      <c r="N44" s="9"/>
      <c r="O44" s="8">
        <v>17571</v>
      </c>
      <c r="P44" s="9"/>
      <c r="Q44" s="8">
        <v>199703</v>
      </c>
      <c r="R44" s="9"/>
      <c r="S44" s="8">
        <v>14124</v>
      </c>
      <c r="T44" s="9"/>
      <c r="U44" s="33">
        <v>1114388</v>
      </c>
      <c r="V44" s="9"/>
      <c r="W44" s="30">
        <v>344</v>
      </c>
      <c r="X44" s="9"/>
      <c r="Y44" s="30">
        <v>116</v>
      </c>
      <c r="Z44" s="9"/>
      <c r="AA44" s="30">
        <v>11</v>
      </c>
      <c r="AB44" s="9"/>
      <c r="AC44" s="30">
        <v>140</v>
      </c>
      <c r="AD44" s="9"/>
      <c r="AE44" s="80">
        <v>8</v>
      </c>
      <c r="AF44" s="46"/>
      <c r="AG44" s="88">
        <v>619</v>
      </c>
      <c r="AH44" s="47"/>
      <c r="AJ44" s="83">
        <v>635378</v>
      </c>
      <c r="AL44" s="83">
        <v>211067</v>
      </c>
      <c r="AN44" s="83">
        <v>16997</v>
      </c>
      <c r="AP44" s="83">
        <v>188656</v>
      </c>
      <c r="AR44" s="83">
        <v>14124</v>
      </c>
      <c r="AT44" s="204">
        <v>1066222</v>
      </c>
      <c r="AV44" s="46">
        <v>336</v>
      </c>
      <c r="AX44" s="46">
        <v>116</v>
      </c>
      <c r="AZ44" s="46">
        <v>10</v>
      </c>
      <c r="BB44" s="46">
        <v>108</v>
      </c>
      <c r="BD44" s="46">
        <v>8</v>
      </c>
      <c r="BF44" s="209">
        <v>578</v>
      </c>
      <c r="BI44" s="83">
        <v>0</v>
      </c>
      <c r="BK44" s="83">
        <v>0</v>
      </c>
      <c r="BM44" s="83">
        <v>574</v>
      </c>
      <c r="BO44" s="83">
        <v>11047</v>
      </c>
      <c r="BQ44" s="83">
        <v>0</v>
      </c>
      <c r="BS44" s="85">
        <v>48166</v>
      </c>
      <c r="BU44" s="46">
        <v>8</v>
      </c>
      <c r="BW44" s="46">
        <v>0</v>
      </c>
      <c r="BY44" s="46">
        <v>1</v>
      </c>
      <c r="CA44" s="46">
        <v>32</v>
      </c>
      <c r="CC44" s="46">
        <v>0</v>
      </c>
      <c r="CE44" s="209">
        <v>0</v>
      </c>
      <c r="CH44" s="41">
        <v>24064644</v>
      </c>
      <c r="CJ44" s="41">
        <v>7384177</v>
      </c>
      <c r="CL44" s="41">
        <v>581078</v>
      </c>
      <c r="CN44" s="41">
        <v>9270522</v>
      </c>
      <c r="CP44" s="43">
        <v>41300421</v>
      </c>
      <c r="CS44" s="39">
        <v>35.814599999999999</v>
      </c>
      <c r="CU44" s="39">
        <v>34.984999999999999</v>
      </c>
      <c r="CW44" s="39">
        <v>33.070300000000003</v>
      </c>
      <c r="CY44" s="39">
        <v>46.421500000000002</v>
      </c>
      <c r="DA44" s="44">
        <v>37.061100000000003</v>
      </c>
      <c r="DC44" s="1" t="str">
        <f t="shared" si="0"/>
        <v>No</v>
      </c>
    </row>
    <row r="45" spans="1:107">
      <c r="A45" s="7" t="s">
        <v>967</v>
      </c>
      <c r="B45" s="7" t="s">
        <v>560</v>
      </c>
      <c r="C45" s="37" t="s">
        <v>70</v>
      </c>
      <c r="D45" s="296">
        <v>3083</v>
      </c>
      <c r="E45" s="297">
        <v>30083</v>
      </c>
      <c r="F45" s="27" t="s">
        <v>142</v>
      </c>
      <c r="G45" s="27" t="s">
        <v>137</v>
      </c>
      <c r="H45" s="35">
        <v>1439666</v>
      </c>
      <c r="I45" s="35">
        <v>397</v>
      </c>
      <c r="J45" s="292"/>
      <c r="K45" s="8">
        <v>1304383</v>
      </c>
      <c r="L45" s="8"/>
      <c r="M45" s="8">
        <v>269212</v>
      </c>
      <c r="N45" s="9"/>
      <c r="O45" s="8">
        <v>24130</v>
      </c>
      <c r="P45" s="9"/>
      <c r="Q45" s="8">
        <v>343755</v>
      </c>
      <c r="R45" s="9"/>
      <c r="S45" s="8">
        <v>0</v>
      </c>
      <c r="T45" s="9"/>
      <c r="U45" s="33">
        <v>1941480</v>
      </c>
      <c r="V45" s="9"/>
      <c r="W45" s="30">
        <v>622.17999999999995</v>
      </c>
      <c r="X45" s="9"/>
      <c r="Y45" s="30">
        <v>129.94</v>
      </c>
      <c r="Z45" s="9"/>
      <c r="AA45" s="30">
        <v>14</v>
      </c>
      <c r="AB45" s="9"/>
      <c r="AC45" s="30">
        <v>189.33</v>
      </c>
      <c r="AD45" s="9"/>
      <c r="AE45" s="80">
        <v>0</v>
      </c>
      <c r="AF45" s="46"/>
      <c r="AG45" s="88">
        <v>955.45</v>
      </c>
      <c r="AH45" s="47"/>
      <c r="AJ45" s="83">
        <v>1272204</v>
      </c>
      <c r="AL45" s="83">
        <v>266167</v>
      </c>
      <c r="AN45" s="83">
        <v>21132</v>
      </c>
      <c r="AP45" s="83">
        <v>332468</v>
      </c>
      <c r="AR45" s="83">
        <v>0</v>
      </c>
      <c r="AT45" s="204">
        <v>1891971</v>
      </c>
      <c r="AV45" s="46">
        <v>557.28</v>
      </c>
      <c r="AX45" s="46">
        <v>120.94</v>
      </c>
      <c r="AZ45" s="46">
        <v>10</v>
      </c>
      <c r="BB45" s="46">
        <v>178.64</v>
      </c>
      <c r="BD45" s="46">
        <v>0</v>
      </c>
      <c r="BF45" s="209">
        <v>866.86</v>
      </c>
      <c r="BI45" s="83">
        <v>23036</v>
      </c>
      <c r="BK45" s="83">
        <v>3045</v>
      </c>
      <c r="BM45" s="83">
        <v>2998</v>
      </c>
      <c r="BO45" s="83">
        <v>11287</v>
      </c>
      <c r="BQ45" s="83">
        <v>0</v>
      </c>
      <c r="BS45" s="85">
        <v>49509</v>
      </c>
      <c r="BU45" s="46">
        <v>64.900000000000006</v>
      </c>
      <c r="BW45" s="46">
        <v>9</v>
      </c>
      <c r="BY45" s="46">
        <v>4</v>
      </c>
      <c r="CA45" s="46">
        <v>10.69</v>
      </c>
      <c r="CC45" s="46">
        <v>0</v>
      </c>
      <c r="CE45" s="209">
        <v>0</v>
      </c>
      <c r="CH45" s="41">
        <v>25148522</v>
      </c>
      <c r="CJ45" s="41">
        <v>9046165</v>
      </c>
      <c r="CL45" s="41">
        <v>661935</v>
      </c>
      <c r="CN45" s="41">
        <v>12739197</v>
      </c>
      <c r="CP45" s="43">
        <v>47595819</v>
      </c>
      <c r="CS45" s="39">
        <v>19.28</v>
      </c>
      <c r="CU45" s="39">
        <v>33.602400000000003</v>
      </c>
      <c r="CW45" s="39">
        <v>27.431999999999999</v>
      </c>
      <c r="CY45" s="39">
        <v>37.058900000000001</v>
      </c>
      <c r="DA45" s="44">
        <v>24.5152</v>
      </c>
      <c r="DC45" s="1" t="str">
        <f t="shared" si="0"/>
        <v>No</v>
      </c>
    </row>
    <row r="46" spans="1:107">
      <c r="A46" s="7" t="s">
        <v>968</v>
      </c>
      <c r="B46" s="7" t="s">
        <v>214</v>
      </c>
      <c r="C46" s="37" t="s">
        <v>73</v>
      </c>
      <c r="D46" s="296">
        <v>40</v>
      </c>
      <c r="E46" s="297">
        <v>40</v>
      </c>
      <c r="F46" s="27" t="s">
        <v>142</v>
      </c>
      <c r="G46" s="27" t="s">
        <v>137</v>
      </c>
      <c r="H46" s="35">
        <v>3059393</v>
      </c>
      <c r="I46" s="35">
        <v>384</v>
      </c>
      <c r="J46" s="292"/>
      <c r="K46" s="8">
        <v>1113411</v>
      </c>
      <c r="L46" s="8"/>
      <c r="M46" s="8">
        <v>333703</v>
      </c>
      <c r="N46" s="9"/>
      <c r="O46" s="8">
        <v>342032</v>
      </c>
      <c r="P46" s="9"/>
      <c r="Q46" s="8">
        <v>263629</v>
      </c>
      <c r="R46" s="9"/>
      <c r="S46" s="8">
        <v>985477</v>
      </c>
      <c r="T46" s="9"/>
      <c r="U46" s="33">
        <v>3038252</v>
      </c>
      <c r="V46" s="9"/>
      <c r="W46" s="30">
        <v>615.57000000000005</v>
      </c>
      <c r="X46" s="9"/>
      <c r="Y46" s="30">
        <v>201.42</v>
      </c>
      <c r="Z46" s="9"/>
      <c r="AA46" s="30">
        <v>201.78</v>
      </c>
      <c r="AB46" s="9"/>
      <c r="AC46" s="30">
        <v>143.47999999999999</v>
      </c>
      <c r="AD46" s="9"/>
      <c r="AE46" s="80">
        <v>513.91</v>
      </c>
      <c r="AF46" s="46"/>
      <c r="AG46" s="88">
        <v>1676.16</v>
      </c>
      <c r="AH46" s="47"/>
      <c r="AJ46" s="83">
        <v>933535</v>
      </c>
      <c r="AL46" s="83">
        <v>310690</v>
      </c>
      <c r="AN46" s="83">
        <v>337121</v>
      </c>
      <c r="AP46" s="83">
        <v>257885</v>
      </c>
      <c r="AR46" s="83">
        <v>983609</v>
      </c>
      <c r="AT46" s="204">
        <v>2822840</v>
      </c>
      <c r="AV46" s="46">
        <v>495.05</v>
      </c>
      <c r="AX46" s="46">
        <v>182.32</v>
      </c>
      <c r="AZ46" s="46">
        <v>195.46</v>
      </c>
      <c r="BB46" s="46">
        <v>138.38999999999999</v>
      </c>
      <c r="BD46" s="46">
        <v>512.01</v>
      </c>
      <c r="BF46" s="209">
        <v>1523.23</v>
      </c>
      <c r="BI46" s="83">
        <v>10033</v>
      </c>
      <c r="BK46" s="83">
        <v>23013</v>
      </c>
      <c r="BM46" s="83">
        <v>4911</v>
      </c>
      <c r="BO46" s="83">
        <v>5744</v>
      </c>
      <c r="BQ46" s="83">
        <v>1868</v>
      </c>
      <c r="BS46" s="85">
        <v>215412</v>
      </c>
      <c r="BU46" s="46">
        <v>120.52</v>
      </c>
      <c r="BW46" s="46">
        <v>19.100000000000001</v>
      </c>
      <c r="BY46" s="46">
        <v>6.32</v>
      </c>
      <c r="CA46" s="46">
        <v>5.09</v>
      </c>
      <c r="CC46" s="46">
        <v>1.9</v>
      </c>
      <c r="CE46" s="209">
        <v>40.880000000000003</v>
      </c>
      <c r="CH46" s="41">
        <v>40939440</v>
      </c>
      <c r="CJ46" s="41">
        <v>13615783</v>
      </c>
      <c r="CL46" s="41">
        <v>15905432</v>
      </c>
      <c r="CN46" s="41">
        <v>13914970</v>
      </c>
      <c r="CP46" s="43">
        <v>84375625</v>
      </c>
      <c r="CS46" s="39">
        <v>36.769399999999997</v>
      </c>
      <c r="CU46" s="39">
        <v>40.802100000000003</v>
      </c>
      <c r="CW46" s="39">
        <v>46.502800000000001</v>
      </c>
      <c r="CY46" s="39">
        <v>52.782400000000003</v>
      </c>
      <c r="DA46" s="44">
        <v>27.771100000000001</v>
      </c>
      <c r="DC46" s="1" t="str">
        <f t="shared" si="0"/>
        <v>No</v>
      </c>
    </row>
    <row r="47" spans="1:107">
      <c r="A47" s="7" t="s">
        <v>408</v>
      </c>
      <c r="B47" s="7" t="s">
        <v>409</v>
      </c>
      <c r="C47" s="37" t="s">
        <v>54</v>
      </c>
      <c r="D47" s="296">
        <v>2004</v>
      </c>
      <c r="E47" s="297">
        <v>20004</v>
      </c>
      <c r="F47" s="27" t="s">
        <v>142</v>
      </c>
      <c r="G47" s="27" t="s">
        <v>137</v>
      </c>
      <c r="H47" s="35">
        <v>935906</v>
      </c>
      <c r="I47" s="35">
        <v>358</v>
      </c>
      <c r="J47" s="292"/>
      <c r="K47" s="8">
        <v>1436842</v>
      </c>
      <c r="L47" s="8"/>
      <c r="M47" s="8">
        <v>423357</v>
      </c>
      <c r="N47" s="9"/>
      <c r="O47" s="8">
        <v>170190</v>
      </c>
      <c r="P47" s="9"/>
      <c r="Q47" s="8">
        <v>46746</v>
      </c>
      <c r="R47" s="9"/>
      <c r="S47" s="8">
        <v>156</v>
      </c>
      <c r="T47" s="9"/>
      <c r="U47" s="33">
        <v>2077291</v>
      </c>
      <c r="V47" s="9"/>
      <c r="W47" s="30">
        <v>734.8</v>
      </c>
      <c r="X47" s="9"/>
      <c r="Y47" s="30">
        <v>219.3</v>
      </c>
      <c r="Z47" s="9"/>
      <c r="AA47" s="30">
        <v>94.1</v>
      </c>
      <c r="AB47" s="9"/>
      <c r="AC47" s="30">
        <v>24.3</v>
      </c>
      <c r="AD47" s="9"/>
      <c r="AE47" s="80">
        <v>0.3</v>
      </c>
      <c r="AF47" s="46"/>
      <c r="AG47" s="88">
        <v>1072.8</v>
      </c>
      <c r="AH47" s="47"/>
      <c r="AJ47" s="83">
        <v>1436842</v>
      </c>
      <c r="AL47" s="83">
        <v>423357</v>
      </c>
      <c r="AN47" s="83">
        <v>170190</v>
      </c>
      <c r="AP47" s="83">
        <v>46746</v>
      </c>
      <c r="AR47" s="83">
        <v>156</v>
      </c>
      <c r="AT47" s="204">
        <v>2077291</v>
      </c>
      <c r="AV47" s="46">
        <v>734.8</v>
      </c>
      <c r="AX47" s="46">
        <v>219.3</v>
      </c>
      <c r="AZ47" s="46">
        <v>94.1</v>
      </c>
      <c r="BB47" s="46">
        <v>24.3</v>
      </c>
      <c r="BD47" s="46">
        <v>0.3</v>
      </c>
      <c r="BF47" s="209">
        <v>1072.8</v>
      </c>
      <c r="BI47" s="83">
        <v>0</v>
      </c>
      <c r="BK47" s="83">
        <v>0</v>
      </c>
      <c r="BM47" s="83">
        <v>0</v>
      </c>
      <c r="BO47" s="83">
        <v>0</v>
      </c>
      <c r="BQ47" s="83">
        <v>0</v>
      </c>
      <c r="BS47" s="85">
        <v>0</v>
      </c>
      <c r="BU47" s="46">
        <v>0</v>
      </c>
      <c r="BW47" s="46">
        <v>0</v>
      </c>
      <c r="BY47" s="46">
        <v>0</v>
      </c>
      <c r="CA47" s="46">
        <v>0</v>
      </c>
      <c r="CC47" s="46">
        <v>0</v>
      </c>
      <c r="CE47" s="209">
        <v>0</v>
      </c>
      <c r="CH47" s="41">
        <v>29596565</v>
      </c>
      <c r="CJ47" s="41">
        <v>10143216</v>
      </c>
      <c r="CL47" s="41">
        <v>4475335</v>
      </c>
      <c r="CN47" s="41">
        <v>1044995</v>
      </c>
      <c r="CP47" s="43">
        <v>45260111</v>
      </c>
      <c r="CS47" s="39">
        <v>20.598299999999998</v>
      </c>
      <c r="CU47" s="39">
        <v>23.959</v>
      </c>
      <c r="CW47" s="39">
        <v>26.296099999999999</v>
      </c>
      <c r="CY47" s="39">
        <v>22.354700000000001</v>
      </c>
      <c r="DA47" s="44">
        <v>21.788</v>
      </c>
      <c r="DC47" s="1" t="str">
        <f t="shared" si="0"/>
        <v>No</v>
      </c>
    </row>
    <row r="48" spans="1:107">
      <c r="A48" s="7" t="s">
        <v>969</v>
      </c>
      <c r="B48" s="7" t="s">
        <v>487</v>
      </c>
      <c r="C48" s="37" t="s">
        <v>57</v>
      </c>
      <c r="D48" s="296">
        <v>5012</v>
      </c>
      <c r="E48" s="297">
        <v>50012</v>
      </c>
      <c r="F48" s="27" t="s">
        <v>142</v>
      </c>
      <c r="G48" s="27" t="s">
        <v>137</v>
      </c>
      <c r="H48" s="35">
        <v>1624827</v>
      </c>
      <c r="I48" s="35">
        <v>348</v>
      </c>
      <c r="J48" s="292"/>
      <c r="K48" s="8">
        <v>1107086</v>
      </c>
      <c r="L48" s="8"/>
      <c r="M48" s="8">
        <v>334189</v>
      </c>
      <c r="N48" s="9"/>
      <c r="O48" s="8">
        <v>58117</v>
      </c>
      <c r="P48" s="9"/>
      <c r="Q48" s="8">
        <v>171853</v>
      </c>
      <c r="R48" s="9"/>
      <c r="S48" s="8">
        <v>0</v>
      </c>
      <c r="T48" s="9"/>
      <c r="U48" s="33">
        <v>1671245</v>
      </c>
      <c r="V48" s="9"/>
      <c r="W48" s="30">
        <v>526</v>
      </c>
      <c r="X48" s="9"/>
      <c r="Y48" s="30">
        <v>173</v>
      </c>
      <c r="Z48" s="9"/>
      <c r="AA48" s="30">
        <v>31</v>
      </c>
      <c r="AB48" s="9"/>
      <c r="AC48" s="30">
        <v>93</v>
      </c>
      <c r="AD48" s="9"/>
      <c r="AE48" s="80">
        <v>0</v>
      </c>
      <c r="AF48" s="46"/>
      <c r="AG48" s="88">
        <v>823</v>
      </c>
      <c r="AH48" s="47"/>
      <c r="AJ48" s="83">
        <v>1102681</v>
      </c>
      <c r="AL48" s="83">
        <v>334189</v>
      </c>
      <c r="AN48" s="83">
        <v>58117</v>
      </c>
      <c r="AP48" s="83">
        <v>167450</v>
      </c>
      <c r="AR48" s="83">
        <v>0</v>
      </c>
      <c r="AT48" s="204">
        <v>1662437</v>
      </c>
      <c r="AV48" s="46">
        <v>521</v>
      </c>
      <c r="AX48" s="46">
        <v>173</v>
      </c>
      <c r="AZ48" s="46">
        <v>31</v>
      </c>
      <c r="BB48" s="46">
        <v>90</v>
      </c>
      <c r="BD48" s="46">
        <v>0</v>
      </c>
      <c r="BF48" s="209">
        <v>815</v>
      </c>
      <c r="BI48" s="83">
        <v>4405</v>
      </c>
      <c r="BK48" s="83">
        <v>0</v>
      </c>
      <c r="BM48" s="83">
        <v>0</v>
      </c>
      <c r="BO48" s="83">
        <v>4403</v>
      </c>
      <c r="BQ48" s="83">
        <v>0</v>
      </c>
      <c r="BS48" s="85">
        <v>8808</v>
      </c>
      <c r="BU48" s="46">
        <v>5</v>
      </c>
      <c r="BW48" s="46">
        <v>0</v>
      </c>
      <c r="BY48" s="46">
        <v>0</v>
      </c>
      <c r="CA48" s="46">
        <v>3</v>
      </c>
      <c r="CC48" s="46">
        <v>0</v>
      </c>
      <c r="CE48" s="209">
        <v>0</v>
      </c>
      <c r="CH48" s="41">
        <v>28869022</v>
      </c>
      <c r="CJ48" s="41">
        <v>9647064</v>
      </c>
      <c r="CL48" s="41">
        <v>1486890</v>
      </c>
      <c r="CN48" s="41">
        <v>5972286</v>
      </c>
      <c r="CP48" s="43">
        <v>45975262</v>
      </c>
      <c r="CS48" s="39">
        <v>26.076599999999999</v>
      </c>
      <c r="CU48" s="39">
        <v>28.867100000000001</v>
      </c>
      <c r="CW48" s="39">
        <v>25.584399999999999</v>
      </c>
      <c r="CY48" s="39">
        <v>34.752299999999998</v>
      </c>
      <c r="DA48" s="44">
        <v>27.509599999999999</v>
      </c>
      <c r="DC48" s="1" t="str">
        <f t="shared" si="0"/>
        <v>No</v>
      </c>
    </row>
    <row r="49" spans="1:107">
      <c r="A49" s="7" t="s">
        <v>430</v>
      </c>
      <c r="B49" s="7" t="s">
        <v>431</v>
      </c>
      <c r="C49" s="37" t="s">
        <v>26</v>
      </c>
      <c r="D49" s="296">
        <v>4027</v>
      </c>
      <c r="E49" s="297">
        <v>40027</v>
      </c>
      <c r="F49" s="27" t="s">
        <v>142</v>
      </c>
      <c r="G49" s="27" t="s">
        <v>137</v>
      </c>
      <c r="H49" s="35">
        <v>2441770</v>
      </c>
      <c r="I49" s="35">
        <v>345</v>
      </c>
      <c r="J49" s="292"/>
      <c r="K49" s="8">
        <v>880795</v>
      </c>
      <c r="L49" s="8"/>
      <c r="M49" s="8">
        <v>129204</v>
      </c>
      <c r="N49" s="9"/>
      <c r="O49" s="8">
        <v>68469</v>
      </c>
      <c r="P49" s="9"/>
      <c r="Q49" s="8">
        <v>144546</v>
      </c>
      <c r="R49" s="9"/>
      <c r="S49" s="8">
        <v>1472</v>
      </c>
      <c r="T49" s="9"/>
      <c r="U49" s="33">
        <v>1224486</v>
      </c>
      <c r="V49" s="9"/>
      <c r="W49" s="30">
        <v>421</v>
      </c>
      <c r="X49" s="9"/>
      <c r="Y49" s="30">
        <v>65</v>
      </c>
      <c r="Z49" s="9"/>
      <c r="AA49" s="30">
        <v>33</v>
      </c>
      <c r="AB49" s="9"/>
      <c r="AC49" s="30">
        <v>83</v>
      </c>
      <c r="AD49" s="9"/>
      <c r="AE49" s="80">
        <v>0.7</v>
      </c>
      <c r="AF49" s="46"/>
      <c r="AG49" s="88">
        <v>602.70000000000005</v>
      </c>
      <c r="AH49" s="47"/>
      <c r="AJ49" s="83">
        <v>880795</v>
      </c>
      <c r="AL49" s="83">
        <v>129204</v>
      </c>
      <c r="AN49" s="83">
        <v>67773</v>
      </c>
      <c r="AP49" s="83">
        <v>143943</v>
      </c>
      <c r="AR49" s="83">
        <v>1472</v>
      </c>
      <c r="AT49" s="204">
        <v>1223187</v>
      </c>
      <c r="AV49" s="46">
        <v>421</v>
      </c>
      <c r="AX49" s="46">
        <v>65</v>
      </c>
      <c r="AZ49" s="46">
        <v>32</v>
      </c>
      <c r="BB49" s="46">
        <v>81</v>
      </c>
      <c r="BD49" s="46">
        <v>0.7</v>
      </c>
      <c r="BF49" s="209">
        <v>599.70000000000005</v>
      </c>
      <c r="BI49" s="83">
        <v>0</v>
      </c>
      <c r="BK49" s="83">
        <v>0</v>
      </c>
      <c r="BM49" s="83">
        <v>696</v>
      </c>
      <c r="BO49" s="83">
        <v>603</v>
      </c>
      <c r="BQ49" s="83">
        <v>0</v>
      </c>
      <c r="BS49" s="85">
        <v>1299</v>
      </c>
      <c r="BU49" s="46">
        <v>0</v>
      </c>
      <c r="BW49" s="46">
        <v>0</v>
      </c>
      <c r="BY49" s="46">
        <v>1</v>
      </c>
      <c r="CA49" s="46">
        <v>2</v>
      </c>
      <c r="CC49" s="46">
        <v>0</v>
      </c>
      <c r="CE49" s="209">
        <v>0</v>
      </c>
      <c r="CH49" s="41">
        <v>19732200</v>
      </c>
      <c r="CJ49" s="41">
        <v>3785529</v>
      </c>
      <c r="CL49" s="41">
        <v>554968</v>
      </c>
      <c r="CN49" s="41">
        <v>3720602</v>
      </c>
      <c r="CP49" s="43">
        <v>27793299</v>
      </c>
      <c r="CS49" s="39">
        <v>22.402699999999999</v>
      </c>
      <c r="CU49" s="39">
        <v>29.2989</v>
      </c>
      <c r="CW49" s="39">
        <v>8.1053999999999995</v>
      </c>
      <c r="CY49" s="39">
        <v>25.739899999999999</v>
      </c>
      <c r="DA49" s="44">
        <v>22.697900000000001</v>
      </c>
      <c r="DC49" s="1" t="str">
        <f t="shared" si="0"/>
        <v>No</v>
      </c>
    </row>
    <row r="50" spans="1:107">
      <c r="A50" s="7" t="s">
        <v>970</v>
      </c>
      <c r="B50" s="7" t="s">
        <v>250</v>
      </c>
      <c r="C50" s="37" t="s">
        <v>11</v>
      </c>
      <c r="D50" s="296">
        <v>9033</v>
      </c>
      <c r="E50" s="297">
        <v>90033</v>
      </c>
      <c r="F50" s="27" t="s">
        <v>140</v>
      </c>
      <c r="G50" s="27" t="s">
        <v>137</v>
      </c>
      <c r="H50" s="35">
        <v>843168</v>
      </c>
      <c r="I50" s="35">
        <v>336</v>
      </c>
      <c r="J50" s="292"/>
      <c r="K50" s="8">
        <v>1459705</v>
      </c>
      <c r="L50" s="8"/>
      <c r="M50" s="8">
        <v>214714</v>
      </c>
      <c r="N50" s="9"/>
      <c r="O50" s="8">
        <v>26802</v>
      </c>
      <c r="P50" s="9"/>
      <c r="Q50" s="8">
        <v>129784</v>
      </c>
      <c r="R50" s="9"/>
      <c r="S50" s="8">
        <v>0</v>
      </c>
      <c r="T50" s="9"/>
      <c r="U50" s="33">
        <v>1831005</v>
      </c>
      <c r="V50" s="9"/>
      <c r="W50" s="30">
        <v>734</v>
      </c>
      <c r="X50" s="9"/>
      <c r="Y50" s="30">
        <v>112</v>
      </c>
      <c r="Z50" s="9"/>
      <c r="AA50" s="30">
        <v>14</v>
      </c>
      <c r="AB50" s="9"/>
      <c r="AC50" s="30">
        <v>72</v>
      </c>
      <c r="AD50" s="9"/>
      <c r="AE50" s="80">
        <v>0</v>
      </c>
      <c r="AF50" s="46"/>
      <c r="AG50" s="88">
        <v>932</v>
      </c>
      <c r="AH50" s="47"/>
      <c r="AJ50" s="83">
        <v>1403395</v>
      </c>
      <c r="AL50" s="83">
        <v>214714</v>
      </c>
      <c r="AN50" s="83">
        <v>26802</v>
      </c>
      <c r="AP50" s="83">
        <v>129784</v>
      </c>
      <c r="AR50" s="83">
        <v>0</v>
      </c>
      <c r="AT50" s="204">
        <v>1774695</v>
      </c>
      <c r="AV50" s="46">
        <v>696</v>
      </c>
      <c r="AX50" s="46">
        <v>112</v>
      </c>
      <c r="AZ50" s="46">
        <v>14</v>
      </c>
      <c r="BB50" s="46">
        <v>72</v>
      </c>
      <c r="BD50" s="46">
        <v>0</v>
      </c>
      <c r="BF50" s="209">
        <v>894</v>
      </c>
      <c r="BI50" s="83">
        <v>6943</v>
      </c>
      <c r="BK50" s="83">
        <v>0</v>
      </c>
      <c r="BM50" s="83">
        <v>0</v>
      </c>
      <c r="BO50" s="83">
        <v>0</v>
      </c>
      <c r="BQ50" s="83">
        <v>0</v>
      </c>
      <c r="BS50" s="85">
        <v>56310</v>
      </c>
      <c r="BU50" s="46">
        <v>38</v>
      </c>
      <c r="BW50" s="46">
        <v>0</v>
      </c>
      <c r="BY50" s="46">
        <v>0</v>
      </c>
      <c r="CA50" s="46">
        <v>0</v>
      </c>
      <c r="CC50" s="46">
        <v>0</v>
      </c>
      <c r="CE50" s="209">
        <v>0</v>
      </c>
      <c r="CH50" s="41">
        <v>27564131</v>
      </c>
      <c r="CJ50" s="41">
        <v>5307958</v>
      </c>
      <c r="CL50" s="41">
        <v>400102</v>
      </c>
      <c r="CN50" s="41">
        <v>2904664</v>
      </c>
      <c r="CP50" s="43">
        <v>36176855</v>
      </c>
      <c r="CS50" s="39">
        <v>18.883400000000002</v>
      </c>
      <c r="CU50" s="39">
        <v>24.7211</v>
      </c>
      <c r="CW50" s="39">
        <v>14.928100000000001</v>
      </c>
      <c r="CY50" s="39">
        <v>22.380800000000001</v>
      </c>
      <c r="DA50" s="44">
        <v>19.757899999999999</v>
      </c>
      <c r="DC50" s="1" t="str">
        <f t="shared" si="0"/>
        <v>No</v>
      </c>
    </row>
    <row r="51" spans="1:107">
      <c r="A51" s="7" t="s">
        <v>315</v>
      </c>
      <c r="B51" s="7" t="s">
        <v>316</v>
      </c>
      <c r="C51" s="37" t="s">
        <v>70</v>
      </c>
      <c r="D51" s="296">
        <v>3006</v>
      </c>
      <c r="E51" s="297">
        <v>30006</v>
      </c>
      <c r="F51" s="27" t="s">
        <v>317</v>
      </c>
      <c r="G51" s="27" t="s">
        <v>137</v>
      </c>
      <c r="H51" s="35">
        <v>953556</v>
      </c>
      <c r="I51" s="35">
        <v>330</v>
      </c>
      <c r="J51" s="292"/>
      <c r="K51" s="8">
        <v>604204</v>
      </c>
      <c r="L51" s="8"/>
      <c r="M51" s="8">
        <v>96479</v>
      </c>
      <c r="N51" s="9"/>
      <c r="O51" s="8">
        <v>36782</v>
      </c>
      <c r="P51" s="9"/>
      <c r="Q51" s="8">
        <v>112543</v>
      </c>
      <c r="R51" s="9"/>
      <c r="S51" s="8">
        <v>1920</v>
      </c>
      <c r="T51" s="9"/>
      <c r="U51" s="33">
        <v>851928</v>
      </c>
      <c r="V51" s="9"/>
      <c r="W51" s="30">
        <v>311.52999999999997</v>
      </c>
      <c r="X51" s="9"/>
      <c r="Y51" s="30">
        <v>48.02</v>
      </c>
      <c r="Z51" s="9"/>
      <c r="AA51" s="30">
        <v>20.04</v>
      </c>
      <c r="AB51" s="9"/>
      <c r="AC51" s="30">
        <v>74.09</v>
      </c>
      <c r="AD51" s="9"/>
      <c r="AE51" s="80">
        <v>1</v>
      </c>
      <c r="AF51" s="46"/>
      <c r="AG51" s="88">
        <v>454.68</v>
      </c>
      <c r="AH51" s="47"/>
      <c r="AJ51" s="83">
        <v>591127</v>
      </c>
      <c r="AL51" s="83">
        <v>88910</v>
      </c>
      <c r="AN51" s="83">
        <v>36782</v>
      </c>
      <c r="AP51" s="83">
        <v>86966</v>
      </c>
      <c r="AR51" s="83">
        <v>1920</v>
      </c>
      <c r="AT51" s="204">
        <v>805705</v>
      </c>
      <c r="AV51" s="46">
        <v>291.52999999999997</v>
      </c>
      <c r="AX51" s="46">
        <v>42.02</v>
      </c>
      <c r="AZ51" s="46">
        <v>20.04</v>
      </c>
      <c r="BB51" s="46">
        <v>43.09</v>
      </c>
      <c r="BD51" s="46">
        <v>1</v>
      </c>
      <c r="BF51" s="209">
        <v>397.68</v>
      </c>
      <c r="BI51" s="83">
        <v>0</v>
      </c>
      <c r="BK51" s="83">
        <v>7569</v>
      </c>
      <c r="BM51" s="83">
        <v>0</v>
      </c>
      <c r="BO51" s="83">
        <v>25577</v>
      </c>
      <c r="BQ51" s="83">
        <v>0</v>
      </c>
      <c r="BS51" s="85">
        <v>46223</v>
      </c>
      <c r="BU51" s="46">
        <v>20</v>
      </c>
      <c r="BW51" s="46">
        <v>6</v>
      </c>
      <c r="BY51" s="46">
        <v>0</v>
      </c>
      <c r="CA51" s="46">
        <v>31</v>
      </c>
      <c r="CC51" s="46">
        <v>0</v>
      </c>
      <c r="CE51" s="209">
        <v>0</v>
      </c>
      <c r="CH51" s="41">
        <v>12939265</v>
      </c>
      <c r="CJ51" s="41">
        <v>2228043</v>
      </c>
      <c r="CL51" s="41">
        <v>759714</v>
      </c>
      <c r="CN51" s="41">
        <v>3343917</v>
      </c>
      <c r="CP51" s="43">
        <v>19270939</v>
      </c>
      <c r="CS51" s="39">
        <v>21.415400000000002</v>
      </c>
      <c r="CU51" s="39">
        <v>23.093599999999999</v>
      </c>
      <c r="CW51" s="39">
        <v>20.654499999999999</v>
      </c>
      <c r="CY51" s="39">
        <v>29.712299999999999</v>
      </c>
      <c r="DA51" s="44">
        <v>22.6204</v>
      </c>
      <c r="DC51" s="1" t="str">
        <f t="shared" si="0"/>
        <v>No</v>
      </c>
    </row>
    <row r="52" spans="1:107">
      <c r="A52" s="7" t="s">
        <v>525</v>
      </c>
      <c r="B52" s="7" t="s">
        <v>526</v>
      </c>
      <c r="C52" s="37" t="s">
        <v>34</v>
      </c>
      <c r="D52" s="296">
        <v>4018</v>
      </c>
      <c r="E52" s="297">
        <v>40018</v>
      </c>
      <c r="F52" s="27" t="s">
        <v>142</v>
      </c>
      <c r="G52" s="27" t="s">
        <v>137</v>
      </c>
      <c r="H52" s="35">
        <v>972546</v>
      </c>
      <c r="I52" s="35">
        <v>328</v>
      </c>
      <c r="J52" s="292"/>
      <c r="K52" s="8">
        <v>767735</v>
      </c>
      <c r="L52" s="8"/>
      <c r="M52" s="8">
        <v>204220</v>
      </c>
      <c r="N52" s="9"/>
      <c r="O52" s="8">
        <v>23072</v>
      </c>
      <c r="P52" s="9"/>
      <c r="Q52" s="8">
        <v>118396</v>
      </c>
      <c r="R52" s="9"/>
      <c r="S52" s="8">
        <v>0</v>
      </c>
      <c r="T52" s="9"/>
      <c r="U52" s="33">
        <v>1113423</v>
      </c>
      <c r="V52" s="9"/>
      <c r="W52" s="30">
        <v>387.06</v>
      </c>
      <c r="X52" s="9"/>
      <c r="Y52" s="30">
        <v>108</v>
      </c>
      <c r="Z52" s="9"/>
      <c r="AA52" s="30">
        <v>12</v>
      </c>
      <c r="AB52" s="9"/>
      <c r="AC52" s="30">
        <v>71</v>
      </c>
      <c r="AD52" s="9"/>
      <c r="AE52" s="80">
        <v>0</v>
      </c>
      <c r="AF52" s="46"/>
      <c r="AG52" s="88">
        <v>578.05999999999995</v>
      </c>
      <c r="AH52" s="47"/>
      <c r="AJ52" s="83">
        <v>761495</v>
      </c>
      <c r="AL52" s="83">
        <v>204220</v>
      </c>
      <c r="AN52" s="83">
        <v>23072</v>
      </c>
      <c r="AP52" s="83">
        <v>116038</v>
      </c>
      <c r="AR52" s="83">
        <v>0</v>
      </c>
      <c r="AT52" s="204">
        <v>1104825</v>
      </c>
      <c r="AV52" s="46">
        <v>382.06</v>
      </c>
      <c r="AX52" s="46">
        <v>108</v>
      </c>
      <c r="AZ52" s="46">
        <v>12</v>
      </c>
      <c r="BB52" s="46">
        <v>67</v>
      </c>
      <c r="BD52" s="46">
        <v>0</v>
      </c>
      <c r="BF52" s="209">
        <v>569.05999999999995</v>
      </c>
      <c r="BI52" s="83">
        <v>0</v>
      </c>
      <c r="BK52" s="83">
        <v>0</v>
      </c>
      <c r="BM52" s="83">
        <v>0</v>
      </c>
      <c r="BO52" s="83">
        <v>2358</v>
      </c>
      <c r="BQ52" s="83">
        <v>0</v>
      </c>
      <c r="BS52" s="85">
        <v>8598</v>
      </c>
      <c r="BU52" s="46">
        <v>5</v>
      </c>
      <c r="BW52" s="46">
        <v>0</v>
      </c>
      <c r="BY52" s="46">
        <v>0</v>
      </c>
      <c r="CA52" s="46">
        <v>4</v>
      </c>
      <c r="CC52" s="46">
        <v>0</v>
      </c>
      <c r="CE52" s="209">
        <v>0</v>
      </c>
      <c r="CH52" s="41">
        <v>18748740</v>
      </c>
      <c r="CJ52" s="41">
        <v>5223728</v>
      </c>
      <c r="CL52" s="41">
        <v>600808</v>
      </c>
      <c r="CN52" s="41">
        <v>3505312</v>
      </c>
      <c r="CP52" s="43">
        <v>28078588</v>
      </c>
      <c r="CS52" s="39">
        <v>24.4208</v>
      </c>
      <c r="CU52" s="39">
        <v>25.578900000000001</v>
      </c>
      <c r="CW52" s="39">
        <v>26.040600000000001</v>
      </c>
      <c r="CY52" s="39">
        <v>29.6067</v>
      </c>
      <c r="DA52" s="44">
        <v>25.218299999999999</v>
      </c>
      <c r="DC52" s="1" t="str">
        <f t="shared" si="0"/>
        <v>No</v>
      </c>
    </row>
    <row r="53" spans="1:107">
      <c r="A53" s="7" t="s">
        <v>211</v>
      </c>
      <c r="B53" s="7" t="s">
        <v>212</v>
      </c>
      <c r="C53" s="37" t="s">
        <v>57</v>
      </c>
      <c r="D53" s="296">
        <v>5016</v>
      </c>
      <c r="E53" s="297">
        <v>50016</v>
      </c>
      <c r="F53" s="27" t="s">
        <v>142</v>
      </c>
      <c r="G53" s="27" t="s">
        <v>137</v>
      </c>
      <c r="H53" s="35">
        <v>1368035</v>
      </c>
      <c r="I53" s="35">
        <v>328</v>
      </c>
      <c r="J53" s="292"/>
      <c r="K53" s="8">
        <v>1512418</v>
      </c>
      <c r="L53" s="8"/>
      <c r="M53" s="8">
        <v>334681</v>
      </c>
      <c r="N53" s="9"/>
      <c r="O53" s="8">
        <v>58824</v>
      </c>
      <c r="P53" s="9"/>
      <c r="Q53" s="8">
        <v>245006</v>
      </c>
      <c r="R53" s="9"/>
      <c r="S53" s="8">
        <v>0</v>
      </c>
      <c r="T53" s="9"/>
      <c r="U53" s="33">
        <v>2150929</v>
      </c>
      <c r="V53" s="9"/>
      <c r="W53" s="30">
        <v>843</v>
      </c>
      <c r="X53" s="9"/>
      <c r="Y53" s="30">
        <v>173</v>
      </c>
      <c r="Z53" s="9"/>
      <c r="AA53" s="30">
        <v>30</v>
      </c>
      <c r="AB53" s="9"/>
      <c r="AC53" s="30">
        <v>142</v>
      </c>
      <c r="AD53" s="9"/>
      <c r="AE53" s="80">
        <v>0</v>
      </c>
      <c r="AF53" s="46"/>
      <c r="AG53" s="88">
        <v>1188</v>
      </c>
      <c r="AH53" s="47"/>
      <c r="AJ53" s="83">
        <v>1489129</v>
      </c>
      <c r="AL53" s="83">
        <v>328640</v>
      </c>
      <c r="AN53" s="83">
        <v>58824</v>
      </c>
      <c r="AP53" s="83">
        <v>227176</v>
      </c>
      <c r="AR53" s="83">
        <v>0</v>
      </c>
      <c r="AT53" s="204">
        <v>2103769</v>
      </c>
      <c r="AV53" s="46">
        <v>828</v>
      </c>
      <c r="AX53" s="46">
        <v>163</v>
      </c>
      <c r="AZ53" s="46">
        <v>30</v>
      </c>
      <c r="BB53" s="46">
        <v>124</v>
      </c>
      <c r="BD53" s="46">
        <v>0</v>
      </c>
      <c r="BF53" s="209">
        <v>1145</v>
      </c>
      <c r="BI53" s="83">
        <v>0</v>
      </c>
      <c r="BK53" s="83">
        <v>6041</v>
      </c>
      <c r="BM53" s="83">
        <v>0</v>
      </c>
      <c r="BO53" s="83">
        <v>17830</v>
      </c>
      <c r="BQ53" s="83">
        <v>0</v>
      </c>
      <c r="BS53" s="85">
        <v>47160</v>
      </c>
      <c r="BU53" s="46">
        <v>15</v>
      </c>
      <c r="BW53" s="46">
        <v>10</v>
      </c>
      <c r="BY53" s="46">
        <v>0</v>
      </c>
      <c r="CA53" s="46">
        <v>18</v>
      </c>
      <c r="CC53" s="46">
        <v>0</v>
      </c>
      <c r="CE53" s="209">
        <v>0</v>
      </c>
      <c r="CH53" s="41">
        <v>38873903</v>
      </c>
      <c r="CJ53" s="41">
        <v>9597747</v>
      </c>
      <c r="CL53" s="41">
        <v>1928631</v>
      </c>
      <c r="CN53" s="41">
        <v>8860083</v>
      </c>
      <c r="CP53" s="43">
        <v>59260364</v>
      </c>
      <c r="CS53" s="39">
        <v>25.703099999999999</v>
      </c>
      <c r="CU53" s="39">
        <v>28.677299999999999</v>
      </c>
      <c r="CW53" s="39">
        <v>32.786499999999997</v>
      </c>
      <c r="CY53" s="39">
        <v>36.162700000000001</v>
      </c>
      <c r="DA53" s="44">
        <v>27.551100000000002</v>
      </c>
      <c r="DC53" s="1" t="str">
        <f t="shared" si="0"/>
        <v>No</v>
      </c>
    </row>
    <row r="54" spans="1:107">
      <c r="A54" s="7" t="s">
        <v>496</v>
      </c>
      <c r="B54" s="7" t="s">
        <v>233</v>
      </c>
      <c r="C54" s="37" t="s">
        <v>39</v>
      </c>
      <c r="D54" s="296">
        <v>5031</v>
      </c>
      <c r="E54" s="297">
        <v>50031</v>
      </c>
      <c r="F54" s="27" t="s">
        <v>142</v>
      </c>
      <c r="G54" s="27" t="s">
        <v>137</v>
      </c>
      <c r="H54" s="35">
        <v>3734090</v>
      </c>
      <c r="I54" s="35">
        <v>322</v>
      </c>
      <c r="J54" s="292"/>
      <c r="K54" s="8">
        <v>1382660</v>
      </c>
      <c r="L54" s="8"/>
      <c r="M54" s="8">
        <v>286666</v>
      </c>
      <c r="N54" s="9"/>
      <c r="O54" s="8">
        <v>0</v>
      </c>
      <c r="P54" s="9"/>
      <c r="Q54" s="8">
        <v>179839</v>
      </c>
      <c r="R54" s="9"/>
      <c r="S54" s="8">
        <v>0</v>
      </c>
      <c r="T54" s="9"/>
      <c r="U54" s="33">
        <v>1849165</v>
      </c>
      <c r="V54" s="9"/>
      <c r="W54" s="30">
        <v>566</v>
      </c>
      <c r="X54" s="9"/>
      <c r="Y54" s="30">
        <v>154</v>
      </c>
      <c r="Z54" s="9"/>
      <c r="AA54" s="30">
        <v>0</v>
      </c>
      <c r="AB54" s="9"/>
      <c r="AC54" s="30">
        <v>119</v>
      </c>
      <c r="AD54" s="9"/>
      <c r="AE54" s="80">
        <v>0</v>
      </c>
      <c r="AF54" s="46"/>
      <c r="AG54" s="88">
        <v>839</v>
      </c>
      <c r="AH54" s="47"/>
      <c r="AJ54" s="83">
        <v>1382660</v>
      </c>
      <c r="AL54" s="83">
        <v>286666</v>
      </c>
      <c r="AN54" s="83">
        <v>0</v>
      </c>
      <c r="AP54" s="83">
        <v>179839</v>
      </c>
      <c r="AR54" s="83">
        <v>0</v>
      </c>
      <c r="AT54" s="204">
        <v>1849165</v>
      </c>
      <c r="AV54" s="46">
        <v>566</v>
      </c>
      <c r="AX54" s="46">
        <v>154</v>
      </c>
      <c r="AZ54" s="46">
        <v>0</v>
      </c>
      <c r="BB54" s="46">
        <v>119</v>
      </c>
      <c r="BD54" s="46">
        <v>0</v>
      </c>
      <c r="BF54" s="209">
        <v>839</v>
      </c>
      <c r="BI54" s="83">
        <v>0</v>
      </c>
      <c r="BK54" s="83">
        <v>0</v>
      </c>
      <c r="BM54" s="83">
        <v>0</v>
      </c>
      <c r="BO54" s="83">
        <v>0</v>
      </c>
      <c r="BQ54" s="83">
        <v>0</v>
      </c>
      <c r="BS54" s="85">
        <v>0</v>
      </c>
      <c r="BU54" s="46">
        <v>0</v>
      </c>
      <c r="BW54" s="46">
        <v>0</v>
      </c>
      <c r="BY54" s="46">
        <v>0</v>
      </c>
      <c r="CA54" s="46">
        <v>0</v>
      </c>
      <c r="CC54" s="46">
        <v>0</v>
      </c>
      <c r="CE54" s="209">
        <v>0</v>
      </c>
      <c r="CH54" s="41">
        <v>25580603</v>
      </c>
      <c r="CJ54" s="41">
        <v>7370019</v>
      </c>
      <c r="CL54" s="41">
        <v>0</v>
      </c>
      <c r="CN54" s="41">
        <v>4882917</v>
      </c>
      <c r="CP54" s="43">
        <v>37833539</v>
      </c>
      <c r="CS54" s="39">
        <v>18.501000000000001</v>
      </c>
      <c r="CU54" s="39">
        <v>25.709399999999999</v>
      </c>
      <c r="CY54" s="39">
        <v>27.151599999999998</v>
      </c>
      <c r="DA54" s="44">
        <v>20.459800000000001</v>
      </c>
      <c r="DC54" s="1" t="str">
        <f t="shared" si="0"/>
        <v>No</v>
      </c>
    </row>
    <row r="55" spans="1:107">
      <c r="A55" s="7" t="s">
        <v>343</v>
      </c>
      <c r="B55" s="7" t="s">
        <v>344</v>
      </c>
      <c r="C55" s="37" t="s">
        <v>41</v>
      </c>
      <c r="D55" s="296">
        <v>7005</v>
      </c>
      <c r="E55" s="297">
        <v>70005</v>
      </c>
      <c r="F55" s="27" t="s">
        <v>142</v>
      </c>
      <c r="G55" s="27" t="s">
        <v>137</v>
      </c>
      <c r="H55" s="35">
        <v>1519417</v>
      </c>
      <c r="I55" s="35">
        <v>311</v>
      </c>
      <c r="J55" s="292"/>
      <c r="K55" s="8">
        <v>989597</v>
      </c>
      <c r="L55" s="8"/>
      <c r="M55" s="8">
        <v>263383</v>
      </c>
      <c r="N55" s="9"/>
      <c r="O55" s="8">
        <v>72664</v>
      </c>
      <c r="P55" s="9"/>
      <c r="Q55" s="8">
        <v>203866</v>
      </c>
      <c r="R55" s="9"/>
      <c r="S55" s="8">
        <v>1972</v>
      </c>
      <c r="T55" s="9"/>
      <c r="U55" s="33">
        <v>1531482</v>
      </c>
      <c r="V55" s="9"/>
      <c r="W55" s="30">
        <v>484</v>
      </c>
      <c r="X55" s="9"/>
      <c r="Y55" s="30">
        <v>126</v>
      </c>
      <c r="Z55" s="9"/>
      <c r="AA55" s="30">
        <v>37</v>
      </c>
      <c r="AB55" s="9"/>
      <c r="AC55" s="30">
        <v>112</v>
      </c>
      <c r="AD55" s="9"/>
      <c r="AE55" s="80">
        <v>1</v>
      </c>
      <c r="AF55" s="46"/>
      <c r="AG55" s="88">
        <v>760</v>
      </c>
      <c r="AH55" s="47"/>
      <c r="AJ55" s="83">
        <v>920017</v>
      </c>
      <c r="AL55" s="83">
        <v>261830</v>
      </c>
      <c r="AN55" s="83">
        <v>72664</v>
      </c>
      <c r="AP55" s="83">
        <v>201414</v>
      </c>
      <c r="AR55" s="83">
        <v>1972</v>
      </c>
      <c r="AT55" s="204">
        <v>1457897</v>
      </c>
      <c r="AV55" s="46">
        <v>403</v>
      </c>
      <c r="AX55" s="46">
        <v>125</v>
      </c>
      <c r="AZ55" s="46">
        <v>37</v>
      </c>
      <c r="BB55" s="46">
        <v>109</v>
      </c>
      <c r="BD55" s="46">
        <v>1</v>
      </c>
      <c r="BF55" s="209">
        <v>675</v>
      </c>
      <c r="BI55" s="83">
        <v>0</v>
      </c>
      <c r="BK55" s="83">
        <v>1553</v>
      </c>
      <c r="BM55" s="83">
        <v>0</v>
      </c>
      <c r="BO55" s="83">
        <v>2452</v>
      </c>
      <c r="BQ55" s="83">
        <v>0</v>
      </c>
      <c r="BS55" s="85">
        <v>73585</v>
      </c>
      <c r="BU55" s="46">
        <v>81</v>
      </c>
      <c r="BW55" s="46">
        <v>1</v>
      </c>
      <c r="BY55" s="46">
        <v>0</v>
      </c>
      <c r="CA55" s="46">
        <v>3</v>
      </c>
      <c r="CC55" s="46">
        <v>0</v>
      </c>
      <c r="CE55" s="209">
        <v>0</v>
      </c>
      <c r="CH55" s="41">
        <v>23627725</v>
      </c>
      <c r="CJ55" s="41">
        <v>7444960</v>
      </c>
      <c r="CL55" s="41">
        <v>1989874</v>
      </c>
      <c r="CN55" s="41">
        <v>5878482</v>
      </c>
      <c r="CP55" s="43">
        <v>38941041</v>
      </c>
      <c r="CS55" s="39">
        <v>23.876100000000001</v>
      </c>
      <c r="CU55" s="39">
        <v>28.2667</v>
      </c>
      <c r="CW55" s="39">
        <v>27.384599999999999</v>
      </c>
      <c r="CY55" s="39">
        <v>28.835000000000001</v>
      </c>
      <c r="DA55" s="44">
        <v>25.427</v>
      </c>
      <c r="DC55" s="1" t="str">
        <f t="shared" si="0"/>
        <v>No</v>
      </c>
    </row>
    <row r="56" spans="1:107">
      <c r="A56" s="7" t="s">
        <v>971</v>
      </c>
      <c r="B56" s="7" t="s">
        <v>233</v>
      </c>
      <c r="C56" s="37" t="s">
        <v>39</v>
      </c>
      <c r="D56" s="296">
        <v>5119</v>
      </c>
      <c r="E56" s="297">
        <v>50119</v>
      </c>
      <c r="F56" s="27" t="s">
        <v>140</v>
      </c>
      <c r="G56" s="27" t="s">
        <v>137</v>
      </c>
      <c r="H56" s="35">
        <v>3734090</v>
      </c>
      <c r="I56" s="35">
        <v>309</v>
      </c>
      <c r="J56" s="292"/>
      <c r="K56" s="8">
        <v>1503875</v>
      </c>
      <c r="L56" s="8"/>
      <c r="M56" s="8">
        <v>402196</v>
      </c>
      <c r="N56" s="9"/>
      <c r="O56" s="8">
        <v>78606</v>
      </c>
      <c r="P56" s="9"/>
      <c r="Q56" s="8">
        <v>79796</v>
      </c>
      <c r="R56" s="9"/>
      <c r="S56" s="8">
        <v>0</v>
      </c>
      <c r="T56" s="9"/>
      <c r="U56" s="33">
        <v>2064473</v>
      </c>
      <c r="V56" s="9"/>
      <c r="W56" s="30">
        <v>673</v>
      </c>
      <c r="X56" s="9"/>
      <c r="Y56" s="30">
        <v>167</v>
      </c>
      <c r="Z56" s="9"/>
      <c r="AA56" s="30">
        <v>31</v>
      </c>
      <c r="AB56" s="9"/>
      <c r="AC56" s="30">
        <v>41</v>
      </c>
      <c r="AD56" s="9"/>
      <c r="AE56" s="80">
        <v>0</v>
      </c>
      <c r="AF56" s="46"/>
      <c r="AG56" s="88">
        <v>912</v>
      </c>
      <c r="AH56" s="47"/>
      <c r="AJ56" s="83">
        <v>1503875</v>
      </c>
      <c r="AL56" s="83">
        <v>402196</v>
      </c>
      <c r="AN56" s="83">
        <v>78606</v>
      </c>
      <c r="AP56" s="83">
        <v>79796</v>
      </c>
      <c r="AR56" s="83">
        <v>0</v>
      </c>
      <c r="AT56" s="204">
        <v>2064473</v>
      </c>
      <c r="AV56" s="46">
        <v>673</v>
      </c>
      <c r="AX56" s="46">
        <v>167</v>
      </c>
      <c r="AZ56" s="46">
        <v>31</v>
      </c>
      <c r="BB56" s="46">
        <v>41</v>
      </c>
      <c r="BD56" s="46">
        <v>0</v>
      </c>
      <c r="BF56" s="209">
        <v>912</v>
      </c>
      <c r="BI56" s="83">
        <v>0</v>
      </c>
      <c r="BK56" s="83">
        <v>0</v>
      </c>
      <c r="BM56" s="83">
        <v>0</v>
      </c>
      <c r="BO56" s="83">
        <v>0</v>
      </c>
      <c r="BQ56" s="83">
        <v>0</v>
      </c>
      <c r="BS56" s="85">
        <v>0</v>
      </c>
      <c r="BU56" s="46">
        <v>0</v>
      </c>
      <c r="BW56" s="46">
        <v>0</v>
      </c>
      <c r="BY56" s="46">
        <v>0</v>
      </c>
      <c r="CA56" s="46">
        <v>0</v>
      </c>
      <c r="CC56" s="46">
        <v>0</v>
      </c>
      <c r="CE56" s="209">
        <v>0</v>
      </c>
      <c r="CH56" s="41">
        <v>30672972</v>
      </c>
      <c r="CJ56" s="41">
        <v>10414055</v>
      </c>
      <c r="CL56" s="41">
        <v>1862749</v>
      </c>
      <c r="CN56" s="41">
        <v>2460334</v>
      </c>
      <c r="CP56" s="43">
        <v>45410110</v>
      </c>
      <c r="CS56" s="39">
        <v>20.396000000000001</v>
      </c>
      <c r="CU56" s="39">
        <v>25.893000000000001</v>
      </c>
      <c r="CW56" s="39">
        <v>23.697299999999998</v>
      </c>
      <c r="CY56" s="39">
        <v>30.832799999999999</v>
      </c>
      <c r="DA56" s="44">
        <v>21.995999999999999</v>
      </c>
      <c r="DC56" s="1" t="str">
        <f t="shared" si="0"/>
        <v>No</v>
      </c>
    </row>
    <row r="57" spans="1:107">
      <c r="A57" s="7" t="s">
        <v>972</v>
      </c>
      <c r="B57" s="7" t="s">
        <v>447</v>
      </c>
      <c r="C57" s="37" t="s">
        <v>37</v>
      </c>
      <c r="D57" s="296">
        <v>3051</v>
      </c>
      <c r="E57" s="297">
        <v>30051</v>
      </c>
      <c r="F57" s="27" t="s">
        <v>140</v>
      </c>
      <c r="G57" s="27" t="s">
        <v>137</v>
      </c>
      <c r="H57" s="35">
        <v>4586770</v>
      </c>
      <c r="I57" s="35">
        <v>307</v>
      </c>
      <c r="J57" s="292"/>
      <c r="K57" s="8">
        <v>1520560</v>
      </c>
      <c r="L57" s="8"/>
      <c r="M57" s="8">
        <v>124395</v>
      </c>
      <c r="N57" s="9"/>
      <c r="O57" s="8">
        <v>471</v>
      </c>
      <c r="P57" s="9"/>
      <c r="Q57" s="8">
        <v>241978</v>
      </c>
      <c r="R57" s="9"/>
      <c r="S57" s="8">
        <v>388</v>
      </c>
      <c r="T57" s="9"/>
      <c r="U57" s="33">
        <v>1887792</v>
      </c>
      <c r="V57" s="9"/>
      <c r="W57" s="30">
        <v>753</v>
      </c>
      <c r="X57" s="9"/>
      <c r="Y57" s="30">
        <v>84</v>
      </c>
      <c r="Z57" s="9"/>
      <c r="AA57" s="30">
        <v>1</v>
      </c>
      <c r="AB57" s="9"/>
      <c r="AC57" s="30">
        <v>136</v>
      </c>
      <c r="AD57" s="9"/>
      <c r="AE57" s="80">
        <v>0.23</v>
      </c>
      <c r="AF57" s="46"/>
      <c r="AG57" s="88">
        <v>974.23</v>
      </c>
      <c r="AH57" s="47"/>
      <c r="AJ57" s="83">
        <v>1496438</v>
      </c>
      <c r="AL57" s="83">
        <v>124395</v>
      </c>
      <c r="AN57" s="83">
        <v>0</v>
      </c>
      <c r="AP57" s="83">
        <v>241978</v>
      </c>
      <c r="AR57" s="83">
        <v>388</v>
      </c>
      <c r="AT57" s="204">
        <v>1863199</v>
      </c>
      <c r="AV57" s="46">
        <v>718</v>
      </c>
      <c r="AX57" s="46">
        <v>84</v>
      </c>
      <c r="AZ57" s="46">
        <v>0</v>
      </c>
      <c r="BB57" s="46">
        <v>136</v>
      </c>
      <c r="BD57" s="46">
        <v>0.23</v>
      </c>
      <c r="BF57" s="209">
        <v>938.23</v>
      </c>
      <c r="BI57" s="83">
        <v>0</v>
      </c>
      <c r="BK57" s="83">
        <v>0</v>
      </c>
      <c r="BM57" s="83">
        <v>471</v>
      </c>
      <c r="BO57" s="83">
        <v>0</v>
      </c>
      <c r="BQ57" s="83">
        <v>0</v>
      </c>
      <c r="BS57" s="85">
        <v>24593</v>
      </c>
      <c r="BU57" s="46">
        <v>35</v>
      </c>
      <c r="BW57" s="46">
        <v>0</v>
      </c>
      <c r="BY57" s="46">
        <v>1</v>
      </c>
      <c r="CA57" s="46">
        <v>0</v>
      </c>
      <c r="CC57" s="46">
        <v>0</v>
      </c>
      <c r="CE57" s="209">
        <v>0</v>
      </c>
      <c r="CH57" s="41">
        <v>41869777</v>
      </c>
      <c r="CJ57" s="41">
        <v>4876984</v>
      </c>
      <c r="CL57" s="41">
        <v>12269</v>
      </c>
      <c r="CN57" s="41">
        <v>9265361</v>
      </c>
      <c r="CP57" s="43">
        <v>56024391</v>
      </c>
      <c r="CS57" s="39">
        <v>27.535799999999998</v>
      </c>
      <c r="CU57" s="39">
        <v>39.205599999999997</v>
      </c>
      <c r="CW57" s="39">
        <v>26.0488</v>
      </c>
      <c r="CY57" s="39">
        <v>38.290100000000002</v>
      </c>
      <c r="DA57" s="44">
        <v>29.677199999999999</v>
      </c>
      <c r="DC57" s="1" t="str">
        <f t="shared" si="0"/>
        <v>No</v>
      </c>
    </row>
    <row r="58" spans="1:107">
      <c r="A58" s="7" t="s">
        <v>489</v>
      </c>
      <c r="B58" s="7" t="s">
        <v>490</v>
      </c>
      <c r="C58" s="37" t="s">
        <v>73</v>
      </c>
      <c r="D58" s="296">
        <v>2</v>
      </c>
      <c r="E58" s="297">
        <v>2</v>
      </c>
      <c r="F58" s="27" t="s">
        <v>142</v>
      </c>
      <c r="G58" s="27" t="s">
        <v>137</v>
      </c>
      <c r="H58" s="35">
        <v>387847</v>
      </c>
      <c r="I58" s="35">
        <v>306</v>
      </c>
      <c r="J58" s="292"/>
      <c r="K58" s="8">
        <v>737145</v>
      </c>
      <c r="L58" s="8"/>
      <c r="M58" s="8">
        <v>135889</v>
      </c>
      <c r="N58" s="9"/>
      <c r="O58" s="8">
        <v>44814</v>
      </c>
      <c r="P58" s="9"/>
      <c r="Q58" s="8">
        <v>140132</v>
      </c>
      <c r="R58" s="9"/>
      <c r="S58" s="8">
        <v>2953</v>
      </c>
      <c r="T58" s="9"/>
      <c r="U58" s="33">
        <v>1060933</v>
      </c>
      <c r="V58" s="9"/>
      <c r="W58" s="30">
        <v>404</v>
      </c>
      <c r="X58" s="9"/>
      <c r="Y58" s="30">
        <v>79</v>
      </c>
      <c r="Z58" s="9"/>
      <c r="AA58" s="30">
        <v>25</v>
      </c>
      <c r="AB58" s="9"/>
      <c r="AC58" s="30">
        <v>79.39</v>
      </c>
      <c r="AD58" s="9"/>
      <c r="AE58" s="80">
        <v>1.61</v>
      </c>
      <c r="AF58" s="46"/>
      <c r="AG58" s="88">
        <v>589</v>
      </c>
      <c r="AH58" s="47"/>
      <c r="AJ58" s="83">
        <v>710929</v>
      </c>
      <c r="AL58" s="83">
        <v>135889</v>
      </c>
      <c r="AN58" s="83">
        <v>44814</v>
      </c>
      <c r="AP58" s="83">
        <v>140132</v>
      </c>
      <c r="AR58" s="83">
        <v>2953</v>
      </c>
      <c r="AT58" s="204">
        <v>1034717</v>
      </c>
      <c r="AV58" s="46">
        <v>382</v>
      </c>
      <c r="AX58" s="46">
        <v>79</v>
      </c>
      <c r="AZ58" s="46">
        <v>25</v>
      </c>
      <c r="BB58" s="46">
        <v>79.39</v>
      </c>
      <c r="BD58" s="46">
        <v>1.61</v>
      </c>
      <c r="BF58" s="209">
        <v>567</v>
      </c>
      <c r="BI58" s="83">
        <v>0</v>
      </c>
      <c r="BK58" s="83">
        <v>0</v>
      </c>
      <c r="BM58" s="83">
        <v>0</v>
      </c>
      <c r="BO58" s="83">
        <v>0</v>
      </c>
      <c r="BQ58" s="83">
        <v>0</v>
      </c>
      <c r="BS58" s="85">
        <v>26216</v>
      </c>
      <c r="BU58" s="46">
        <v>22</v>
      </c>
      <c r="BW58" s="46">
        <v>0</v>
      </c>
      <c r="BY58" s="46">
        <v>0</v>
      </c>
      <c r="CA58" s="46">
        <v>0</v>
      </c>
      <c r="CC58" s="46">
        <v>0</v>
      </c>
      <c r="CE58" s="209">
        <v>0</v>
      </c>
      <c r="CH58" s="41">
        <v>18834662</v>
      </c>
      <c r="CJ58" s="41">
        <v>3655598</v>
      </c>
      <c r="CL58" s="41">
        <v>995147</v>
      </c>
      <c r="CN58" s="41">
        <v>4689116</v>
      </c>
      <c r="CP58" s="43">
        <v>28174523</v>
      </c>
      <c r="CS58" s="39">
        <v>25.550799999999999</v>
      </c>
      <c r="CU58" s="39">
        <v>26.901399999999999</v>
      </c>
      <c r="CW58" s="39">
        <v>22.206199999999999</v>
      </c>
      <c r="CY58" s="39">
        <v>33.4621</v>
      </c>
      <c r="DA58" s="44">
        <v>26.5564</v>
      </c>
      <c r="DC58" s="1" t="str">
        <f t="shared" si="0"/>
        <v>No</v>
      </c>
    </row>
    <row r="59" spans="1:107">
      <c r="A59" s="7" t="s">
        <v>432</v>
      </c>
      <c r="B59" s="7" t="s">
        <v>433</v>
      </c>
      <c r="C59" s="37" t="s">
        <v>48</v>
      </c>
      <c r="D59" s="296">
        <v>2098</v>
      </c>
      <c r="E59" s="297">
        <v>20098</v>
      </c>
      <c r="F59" s="27" t="s">
        <v>142</v>
      </c>
      <c r="G59" s="27" t="s">
        <v>137</v>
      </c>
      <c r="H59" s="35">
        <v>18351295</v>
      </c>
      <c r="I59" s="35">
        <v>304</v>
      </c>
      <c r="J59" s="292"/>
      <c r="K59" s="8">
        <v>1055299</v>
      </c>
      <c r="L59" s="8"/>
      <c r="M59" s="8">
        <v>444384</v>
      </c>
      <c r="N59" s="9"/>
      <c r="O59" s="8">
        <v>878418</v>
      </c>
      <c r="P59" s="9"/>
      <c r="Q59" s="8">
        <v>126346</v>
      </c>
      <c r="R59" s="9"/>
      <c r="S59" s="8">
        <v>289023</v>
      </c>
      <c r="T59" s="9"/>
      <c r="U59" s="33">
        <v>2793470</v>
      </c>
      <c r="V59" s="9"/>
      <c r="W59" s="30">
        <v>567</v>
      </c>
      <c r="X59" s="9"/>
      <c r="Y59" s="30">
        <v>251</v>
      </c>
      <c r="Z59" s="9"/>
      <c r="AA59" s="30">
        <v>432</v>
      </c>
      <c r="AB59" s="9"/>
      <c r="AC59" s="30">
        <v>83</v>
      </c>
      <c r="AD59" s="9"/>
      <c r="AE59" s="80">
        <v>164</v>
      </c>
      <c r="AF59" s="46"/>
      <c r="AG59" s="88">
        <v>1497</v>
      </c>
      <c r="AH59" s="47"/>
      <c r="AJ59" s="83">
        <v>1055299</v>
      </c>
      <c r="AL59" s="83">
        <v>444384</v>
      </c>
      <c r="AN59" s="83">
        <v>878418</v>
      </c>
      <c r="AP59" s="83">
        <v>126346</v>
      </c>
      <c r="AR59" s="83">
        <v>289023</v>
      </c>
      <c r="AT59" s="204">
        <v>2793470</v>
      </c>
      <c r="AV59" s="46">
        <v>567</v>
      </c>
      <c r="AX59" s="46">
        <v>251</v>
      </c>
      <c r="AZ59" s="46">
        <v>432</v>
      </c>
      <c r="BB59" s="46">
        <v>83</v>
      </c>
      <c r="BD59" s="46">
        <v>164</v>
      </c>
      <c r="BF59" s="209">
        <v>1497</v>
      </c>
      <c r="BI59" s="83">
        <v>0</v>
      </c>
      <c r="BK59" s="83">
        <v>0</v>
      </c>
      <c r="BM59" s="83">
        <v>0</v>
      </c>
      <c r="BO59" s="83">
        <v>0</v>
      </c>
      <c r="BQ59" s="83">
        <v>0</v>
      </c>
      <c r="BS59" s="85">
        <v>0</v>
      </c>
      <c r="BU59" s="46">
        <v>0</v>
      </c>
      <c r="BW59" s="46">
        <v>0</v>
      </c>
      <c r="BY59" s="46">
        <v>0</v>
      </c>
      <c r="CA59" s="46">
        <v>0</v>
      </c>
      <c r="CC59" s="46">
        <v>0</v>
      </c>
      <c r="CE59" s="209">
        <v>0</v>
      </c>
      <c r="CH59" s="41">
        <v>58745306</v>
      </c>
      <c r="CJ59" s="41">
        <v>20569422</v>
      </c>
      <c r="CL59" s="41">
        <v>30677695</v>
      </c>
      <c r="CN59" s="41">
        <v>4118623</v>
      </c>
      <c r="CP59" s="43">
        <v>114111046</v>
      </c>
      <c r="CS59" s="39">
        <v>55.667000000000002</v>
      </c>
      <c r="CU59" s="39">
        <v>46.287500000000001</v>
      </c>
      <c r="CW59" s="39">
        <v>34.9238</v>
      </c>
      <c r="CY59" s="39">
        <v>32.597999999999999</v>
      </c>
      <c r="DA59" s="44">
        <v>40.849200000000003</v>
      </c>
      <c r="DC59" s="1" t="str">
        <f t="shared" si="0"/>
        <v>No</v>
      </c>
    </row>
    <row r="60" spans="1:107">
      <c r="A60" s="7" t="s">
        <v>445</v>
      </c>
      <c r="B60" s="7" t="s">
        <v>446</v>
      </c>
      <c r="C60" s="37" t="s">
        <v>64</v>
      </c>
      <c r="D60" s="296">
        <v>1001</v>
      </c>
      <c r="E60" s="297">
        <v>10001</v>
      </c>
      <c r="F60" s="27" t="s">
        <v>142</v>
      </c>
      <c r="G60" s="27" t="s">
        <v>137</v>
      </c>
      <c r="H60" s="35">
        <v>1190956</v>
      </c>
      <c r="I60" s="35">
        <v>299</v>
      </c>
      <c r="J60" s="292"/>
      <c r="K60" s="8">
        <v>1104951</v>
      </c>
      <c r="L60" s="8"/>
      <c r="M60" s="8">
        <v>181176</v>
      </c>
      <c r="N60" s="9"/>
      <c r="O60" s="8">
        <v>64374</v>
      </c>
      <c r="P60" s="9"/>
      <c r="Q60" s="8">
        <v>148107</v>
      </c>
      <c r="R60" s="9"/>
      <c r="S60" s="8">
        <v>0</v>
      </c>
      <c r="T60" s="9"/>
      <c r="U60" s="33">
        <v>1498608</v>
      </c>
      <c r="V60" s="9"/>
      <c r="W60" s="30">
        <v>573</v>
      </c>
      <c r="X60" s="9"/>
      <c r="Y60" s="30">
        <v>103</v>
      </c>
      <c r="Z60" s="9"/>
      <c r="AA60" s="30">
        <v>41</v>
      </c>
      <c r="AB60" s="9"/>
      <c r="AC60" s="30">
        <v>89</v>
      </c>
      <c r="AD60" s="9"/>
      <c r="AE60" s="80">
        <v>0</v>
      </c>
      <c r="AF60" s="46"/>
      <c r="AG60" s="88">
        <v>806</v>
      </c>
      <c r="AH60" s="47"/>
      <c r="AJ60" s="83">
        <v>1104951</v>
      </c>
      <c r="AL60" s="83">
        <v>181176</v>
      </c>
      <c r="AN60" s="83">
        <v>64374</v>
      </c>
      <c r="AP60" s="83">
        <v>146918</v>
      </c>
      <c r="AR60" s="83">
        <v>0</v>
      </c>
      <c r="AT60" s="204">
        <v>1497419</v>
      </c>
      <c r="AV60" s="46">
        <v>573</v>
      </c>
      <c r="AX60" s="46">
        <v>103</v>
      </c>
      <c r="AZ60" s="46">
        <v>41</v>
      </c>
      <c r="BB60" s="46">
        <v>87</v>
      </c>
      <c r="BD60" s="46">
        <v>0</v>
      </c>
      <c r="BF60" s="209">
        <v>804</v>
      </c>
      <c r="BI60" s="83">
        <v>0</v>
      </c>
      <c r="BK60" s="83">
        <v>0</v>
      </c>
      <c r="BM60" s="83">
        <v>0</v>
      </c>
      <c r="BO60" s="83">
        <v>1189</v>
      </c>
      <c r="BQ60" s="83">
        <v>0</v>
      </c>
      <c r="BS60" s="85">
        <v>1189</v>
      </c>
      <c r="BU60" s="46">
        <v>0</v>
      </c>
      <c r="BW60" s="46">
        <v>0</v>
      </c>
      <c r="BY60" s="46">
        <v>0</v>
      </c>
      <c r="CA60" s="46">
        <v>2</v>
      </c>
      <c r="CC60" s="46">
        <v>0</v>
      </c>
      <c r="CE60" s="209">
        <v>0</v>
      </c>
      <c r="CH60" s="41">
        <v>31399800</v>
      </c>
      <c r="CJ60" s="41">
        <v>6152646</v>
      </c>
      <c r="CL60" s="41">
        <v>1339016</v>
      </c>
      <c r="CN60" s="41">
        <v>4730441</v>
      </c>
      <c r="CP60" s="43">
        <v>43621903</v>
      </c>
      <c r="CS60" s="39">
        <v>28.417400000000001</v>
      </c>
      <c r="CU60" s="39">
        <v>33.959499999999998</v>
      </c>
      <c r="CW60" s="39">
        <v>20.800599999999999</v>
      </c>
      <c r="CY60" s="39">
        <v>31.939299999999999</v>
      </c>
      <c r="DA60" s="44">
        <v>29.1083</v>
      </c>
      <c r="DC60" s="1" t="str">
        <f t="shared" si="0"/>
        <v>No</v>
      </c>
    </row>
    <row r="61" spans="1:107">
      <c r="A61" s="7" t="s">
        <v>448</v>
      </c>
      <c r="B61" s="7" t="s">
        <v>244</v>
      </c>
      <c r="C61" s="37" t="s">
        <v>12</v>
      </c>
      <c r="D61" s="296">
        <v>9031</v>
      </c>
      <c r="E61" s="297">
        <v>90031</v>
      </c>
      <c r="F61" s="27" t="s">
        <v>142</v>
      </c>
      <c r="G61" s="27" t="s">
        <v>137</v>
      </c>
      <c r="H61" s="35">
        <v>1932666</v>
      </c>
      <c r="I61" s="35">
        <v>293</v>
      </c>
      <c r="J61" s="292"/>
      <c r="K61" s="8">
        <v>641620</v>
      </c>
      <c r="L61" s="8"/>
      <c r="M61" s="8">
        <v>109647</v>
      </c>
      <c r="N61" s="9"/>
      <c r="O61" s="8">
        <v>27224</v>
      </c>
      <c r="P61" s="9"/>
      <c r="Q61" s="8">
        <v>110563</v>
      </c>
      <c r="R61" s="9"/>
      <c r="S61" s="8">
        <v>0</v>
      </c>
      <c r="T61" s="9"/>
      <c r="U61" s="33">
        <v>889054</v>
      </c>
      <c r="V61" s="9"/>
      <c r="W61" s="30">
        <v>344</v>
      </c>
      <c r="X61" s="9"/>
      <c r="Y61" s="30">
        <v>59</v>
      </c>
      <c r="Z61" s="9"/>
      <c r="AA61" s="30">
        <v>13</v>
      </c>
      <c r="AB61" s="9"/>
      <c r="AC61" s="30">
        <v>82</v>
      </c>
      <c r="AD61" s="9"/>
      <c r="AE61" s="80">
        <v>0</v>
      </c>
      <c r="AF61" s="46"/>
      <c r="AG61" s="88">
        <v>498</v>
      </c>
      <c r="AH61" s="47"/>
      <c r="AJ61" s="83">
        <v>623992</v>
      </c>
      <c r="AL61" s="83">
        <v>109647</v>
      </c>
      <c r="AN61" s="83">
        <v>27224</v>
      </c>
      <c r="AP61" s="83">
        <v>103020</v>
      </c>
      <c r="AR61" s="83">
        <v>0</v>
      </c>
      <c r="AT61" s="204">
        <v>863883</v>
      </c>
      <c r="AV61" s="46">
        <v>324</v>
      </c>
      <c r="AX61" s="46">
        <v>59</v>
      </c>
      <c r="AZ61" s="46">
        <v>13</v>
      </c>
      <c r="BB61" s="46">
        <v>64</v>
      </c>
      <c r="BD61" s="46">
        <v>0</v>
      </c>
      <c r="BF61" s="209">
        <v>460</v>
      </c>
      <c r="BI61" s="83">
        <v>0</v>
      </c>
      <c r="BK61" s="83">
        <v>0</v>
      </c>
      <c r="BM61" s="83">
        <v>0</v>
      </c>
      <c r="BO61" s="83">
        <v>7543</v>
      </c>
      <c r="BQ61" s="83">
        <v>0</v>
      </c>
      <c r="BS61" s="85">
        <v>25171</v>
      </c>
      <c r="BU61" s="46">
        <v>20</v>
      </c>
      <c r="BW61" s="46">
        <v>0</v>
      </c>
      <c r="BY61" s="46">
        <v>0</v>
      </c>
      <c r="CA61" s="46">
        <v>18</v>
      </c>
      <c r="CC61" s="46">
        <v>0</v>
      </c>
      <c r="CE61" s="209">
        <v>0</v>
      </c>
      <c r="CH61" s="41">
        <v>15343835</v>
      </c>
      <c r="CJ61" s="41">
        <v>3248571</v>
      </c>
      <c r="CL61" s="41">
        <v>606111</v>
      </c>
      <c r="CN61" s="41">
        <v>3844761</v>
      </c>
      <c r="CP61" s="43">
        <v>23043278</v>
      </c>
      <c r="CS61" s="39">
        <v>23.914200000000001</v>
      </c>
      <c r="CU61" s="39">
        <v>29.627500000000001</v>
      </c>
      <c r="CW61" s="39">
        <v>22.2638</v>
      </c>
      <c r="CY61" s="39">
        <v>34.7744</v>
      </c>
      <c r="DA61" s="44">
        <v>25.918900000000001</v>
      </c>
      <c r="DC61" s="1" t="str">
        <f t="shared" si="0"/>
        <v>No</v>
      </c>
    </row>
    <row r="62" spans="1:107">
      <c r="A62" s="7" t="s">
        <v>973</v>
      </c>
      <c r="B62" s="7" t="s">
        <v>293</v>
      </c>
      <c r="C62" s="37" t="s">
        <v>68</v>
      </c>
      <c r="D62" s="296">
        <v>6007</v>
      </c>
      <c r="E62" s="297">
        <v>60007</v>
      </c>
      <c r="F62" s="27" t="s">
        <v>142</v>
      </c>
      <c r="G62" s="27" t="s">
        <v>137</v>
      </c>
      <c r="H62" s="35">
        <v>5121892</v>
      </c>
      <c r="I62" s="35">
        <v>292</v>
      </c>
      <c r="J62" s="292"/>
      <c r="K62" s="8">
        <v>704360</v>
      </c>
      <c r="L62" s="8"/>
      <c r="M62" s="8">
        <v>189170</v>
      </c>
      <c r="N62" s="9"/>
      <c r="O62" s="8">
        <v>87120</v>
      </c>
      <c r="P62" s="9"/>
      <c r="Q62" s="8">
        <v>119279</v>
      </c>
      <c r="R62" s="9"/>
      <c r="S62" s="8">
        <v>0</v>
      </c>
      <c r="T62" s="9"/>
      <c r="U62" s="33">
        <v>1099929</v>
      </c>
      <c r="V62" s="9"/>
      <c r="W62" s="30">
        <v>358</v>
      </c>
      <c r="X62" s="9"/>
      <c r="Y62" s="30">
        <v>102</v>
      </c>
      <c r="Z62" s="9"/>
      <c r="AA62" s="30">
        <v>44.44</v>
      </c>
      <c r="AB62" s="9"/>
      <c r="AC62" s="30">
        <v>62.2</v>
      </c>
      <c r="AD62" s="9"/>
      <c r="AE62" s="80">
        <v>0</v>
      </c>
      <c r="AF62" s="46"/>
      <c r="AG62" s="88">
        <v>566.64</v>
      </c>
      <c r="AH62" s="47"/>
      <c r="AJ62" s="83">
        <v>696360</v>
      </c>
      <c r="AL62" s="83">
        <v>187170</v>
      </c>
      <c r="AN62" s="83">
        <v>87120</v>
      </c>
      <c r="AP62" s="83">
        <v>114916</v>
      </c>
      <c r="AR62" s="83">
        <v>0</v>
      </c>
      <c r="AT62" s="204">
        <v>1085566</v>
      </c>
      <c r="AV62" s="46">
        <v>350</v>
      </c>
      <c r="AX62" s="46">
        <v>100</v>
      </c>
      <c r="AZ62" s="46">
        <v>44.44</v>
      </c>
      <c r="BB62" s="46">
        <v>58.2</v>
      </c>
      <c r="BD62" s="46">
        <v>0</v>
      </c>
      <c r="BF62" s="209">
        <v>552.64</v>
      </c>
      <c r="BI62" s="83">
        <v>0</v>
      </c>
      <c r="BK62" s="83">
        <v>2000</v>
      </c>
      <c r="BM62" s="83">
        <v>0</v>
      </c>
      <c r="BO62" s="83">
        <v>4363</v>
      </c>
      <c r="BQ62" s="83">
        <v>0</v>
      </c>
      <c r="BS62" s="85">
        <v>14363</v>
      </c>
      <c r="BU62" s="46">
        <v>8</v>
      </c>
      <c r="BW62" s="46">
        <v>2</v>
      </c>
      <c r="BY62" s="46">
        <v>0</v>
      </c>
      <c r="CA62" s="46">
        <v>4</v>
      </c>
      <c r="CC62" s="46">
        <v>0</v>
      </c>
      <c r="CE62" s="209">
        <v>0</v>
      </c>
      <c r="CH62" s="41">
        <v>15124055</v>
      </c>
      <c r="CJ62" s="41">
        <v>4165845</v>
      </c>
      <c r="CL62" s="41">
        <v>1350848</v>
      </c>
      <c r="CN62" s="41">
        <v>3094493</v>
      </c>
      <c r="CP62" s="43">
        <v>23735241</v>
      </c>
      <c r="CS62" s="39">
        <v>21.472100000000001</v>
      </c>
      <c r="CU62" s="39">
        <v>22.021699999999999</v>
      </c>
      <c r="CW62" s="39">
        <v>15.505599999999999</v>
      </c>
      <c r="CY62" s="39">
        <v>25.943300000000001</v>
      </c>
      <c r="DA62" s="44">
        <v>21.578900000000001</v>
      </c>
      <c r="DC62" s="1" t="str">
        <f t="shared" si="0"/>
        <v>No</v>
      </c>
    </row>
    <row r="63" spans="1:107">
      <c r="A63" s="7" t="s">
        <v>974</v>
      </c>
      <c r="B63" s="7" t="s">
        <v>199</v>
      </c>
      <c r="C63" s="37" t="s">
        <v>44</v>
      </c>
      <c r="D63" s="296">
        <v>4007</v>
      </c>
      <c r="E63" s="297">
        <v>40007</v>
      </c>
      <c r="F63" s="27" t="s">
        <v>140</v>
      </c>
      <c r="G63" s="27" t="s">
        <v>137</v>
      </c>
      <c r="H63" s="35">
        <v>884891</v>
      </c>
      <c r="I63" s="35">
        <v>289</v>
      </c>
      <c r="J63" s="292"/>
      <c r="K63" s="8">
        <v>399717</v>
      </c>
      <c r="L63" s="8"/>
      <c r="M63" s="8">
        <v>84435</v>
      </c>
      <c r="N63" s="9"/>
      <c r="O63" s="8">
        <v>13633</v>
      </c>
      <c r="P63" s="9"/>
      <c r="Q63" s="8">
        <v>21719</v>
      </c>
      <c r="R63" s="9"/>
      <c r="S63" s="8">
        <v>0</v>
      </c>
      <c r="T63" s="9"/>
      <c r="U63" s="33">
        <v>519504</v>
      </c>
      <c r="V63" s="9"/>
      <c r="W63" s="30">
        <v>221</v>
      </c>
      <c r="X63" s="9"/>
      <c r="Y63" s="30">
        <v>49</v>
      </c>
      <c r="Z63" s="9"/>
      <c r="AA63" s="30">
        <v>8</v>
      </c>
      <c r="AB63" s="9"/>
      <c r="AC63" s="30">
        <v>12</v>
      </c>
      <c r="AD63" s="9"/>
      <c r="AE63" s="80">
        <v>0</v>
      </c>
      <c r="AF63" s="46"/>
      <c r="AG63" s="88">
        <v>290</v>
      </c>
      <c r="AH63" s="47"/>
      <c r="AJ63" s="83">
        <v>398692</v>
      </c>
      <c r="AL63" s="83">
        <v>84435</v>
      </c>
      <c r="AN63" s="83">
        <v>13633</v>
      </c>
      <c r="AP63" s="83">
        <v>18882</v>
      </c>
      <c r="AR63" s="83">
        <v>0</v>
      </c>
      <c r="AT63" s="204">
        <v>515642</v>
      </c>
      <c r="AV63" s="46">
        <v>220</v>
      </c>
      <c r="AX63" s="46">
        <v>49</v>
      </c>
      <c r="AZ63" s="46">
        <v>8</v>
      </c>
      <c r="BB63" s="46">
        <v>10</v>
      </c>
      <c r="BD63" s="46">
        <v>0</v>
      </c>
      <c r="BF63" s="209">
        <v>287</v>
      </c>
      <c r="BI63" s="83">
        <v>1025</v>
      </c>
      <c r="BK63" s="83">
        <v>0</v>
      </c>
      <c r="BM63" s="83">
        <v>0</v>
      </c>
      <c r="BO63" s="83">
        <v>2837</v>
      </c>
      <c r="BQ63" s="83">
        <v>0</v>
      </c>
      <c r="BS63" s="85">
        <v>3862</v>
      </c>
      <c r="BU63" s="46">
        <v>1</v>
      </c>
      <c r="BW63" s="46">
        <v>0</v>
      </c>
      <c r="BY63" s="46">
        <v>0</v>
      </c>
      <c r="CA63" s="46">
        <v>2</v>
      </c>
      <c r="CC63" s="46">
        <v>0</v>
      </c>
      <c r="CE63" s="209">
        <v>0</v>
      </c>
      <c r="CH63" s="41">
        <v>8206904</v>
      </c>
      <c r="CJ63" s="41">
        <v>1604591</v>
      </c>
      <c r="CL63" s="41">
        <v>188336</v>
      </c>
      <c r="CN63" s="41">
        <v>745101</v>
      </c>
      <c r="CP63" s="43">
        <v>10744932</v>
      </c>
      <c r="CS63" s="39">
        <v>20.5318</v>
      </c>
      <c r="CU63" s="39">
        <v>19.003900000000002</v>
      </c>
      <c r="CW63" s="39">
        <v>13.8147</v>
      </c>
      <c r="CY63" s="39">
        <v>34.306399999999996</v>
      </c>
      <c r="DA63" s="44">
        <v>20.6831</v>
      </c>
      <c r="DC63" s="1" t="str">
        <f t="shared" si="0"/>
        <v>No</v>
      </c>
    </row>
    <row r="64" spans="1:107">
      <c r="A64" s="7" t="s">
        <v>332</v>
      </c>
      <c r="B64" s="7" t="s">
        <v>333</v>
      </c>
      <c r="C64" s="37" t="s">
        <v>73</v>
      </c>
      <c r="D64" s="296">
        <v>19</v>
      </c>
      <c r="E64" s="297">
        <v>19</v>
      </c>
      <c r="F64" s="27" t="s">
        <v>142</v>
      </c>
      <c r="G64" s="27" t="s">
        <v>137</v>
      </c>
      <c r="H64" s="35">
        <v>176617</v>
      </c>
      <c r="I64" s="35">
        <v>282</v>
      </c>
      <c r="J64" s="292"/>
      <c r="K64" s="8">
        <v>465533</v>
      </c>
      <c r="L64" s="8"/>
      <c r="M64" s="8">
        <v>76508</v>
      </c>
      <c r="N64" s="9"/>
      <c r="O64" s="8">
        <v>17263</v>
      </c>
      <c r="P64" s="9"/>
      <c r="Q64" s="8">
        <v>69172</v>
      </c>
      <c r="R64" s="9"/>
      <c r="S64" s="8">
        <v>0</v>
      </c>
      <c r="T64" s="9"/>
      <c r="U64" s="33">
        <v>628476</v>
      </c>
      <c r="V64" s="9"/>
      <c r="W64" s="30">
        <v>239</v>
      </c>
      <c r="X64" s="9"/>
      <c r="Y64" s="30">
        <v>41</v>
      </c>
      <c r="Z64" s="9"/>
      <c r="AA64" s="30">
        <v>8</v>
      </c>
      <c r="AB64" s="9"/>
      <c r="AC64" s="30">
        <v>38</v>
      </c>
      <c r="AD64" s="9"/>
      <c r="AE64" s="80">
        <v>0</v>
      </c>
      <c r="AF64" s="46"/>
      <c r="AG64" s="88">
        <v>326</v>
      </c>
      <c r="AH64" s="47"/>
      <c r="AJ64" s="83">
        <v>465533</v>
      </c>
      <c r="AL64" s="83">
        <v>76508</v>
      </c>
      <c r="AN64" s="83">
        <v>17263</v>
      </c>
      <c r="AP64" s="83">
        <v>69172</v>
      </c>
      <c r="AR64" s="83">
        <v>0</v>
      </c>
      <c r="AT64" s="204">
        <v>628476</v>
      </c>
      <c r="AV64" s="46">
        <v>239</v>
      </c>
      <c r="AX64" s="46">
        <v>41</v>
      </c>
      <c r="AZ64" s="46">
        <v>8</v>
      </c>
      <c r="BB64" s="46">
        <v>38</v>
      </c>
      <c r="BD64" s="46">
        <v>0</v>
      </c>
      <c r="BF64" s="209">
        <v>326</v>
      </c>
      <c r="BI64" s="83">
        <v>0</v>
      </c>
      <c r="BK64" s="83">
        <v>0</v>
      </c>
      <c r="BM64" s="83">
        <v>0</v>
      </c>
      <c r="BO64" s="83">
        <v>0</v>
      </c>
      <c r="BQ64" s="83">
        <v>0</v>
      </c>
      <c r="BS64" s="85">
        <v>0</v>
      </c>
      <c r="BU64" s="46">
        <v>0</v>
      </c>
      <c r="BW64" s="46">
        <v>0</v>
      </c>
      <c r="BY64" s="46">
        <v>0</v>
      </c>
      <c r="CA64" s="46">
        <v>0</v>
      </c>
      <c r="CC64" s="46">
        <v>0</v>
      </c>
      <c r="CE64" s="209">
        <v>0</v>
      </c>
      <c r="CH64" s="41">
        <v>13011965</v>
      </c>
      <c r="CJ64" s="41">
        <v>2461288</v>
      </c>
      <c r="CL64" s="41">
        <v>556037</v>
      </c>
      <c r="CN64" s="41">
        <v>2784331</v>
      </c>
      <c r="CP64" s="43">
        <v>18813621</v>
      </c>
      <c r="CS64" s="39">
        <v>27.950700000000001</v>
      </c>
      <c r="CU64" s="39">
        <v>32.170299999999997</v>
      </c>
      <c r="CW64" s="39">
        <v>32.209800000000001</v>
      </c>
      <c r="CY64" s="39">
        <v>40.252299999999998</v>
      </c>
      <c r="DA64" s="44">
        <v>29.935300000000002</v>
      </c>
      <c r="DC64" s="1" t="str">
        <f t="shared" si="0"/>
        <v>No</v>
      </c>
    </row>
    <row r="65" spans="1:107">
      <c r="A65" s="7" t="s">
        <v>202</v>
      </c>
      <c r="B65" s="7" t="s">
        <v>166</v>
      </c>
      <c r="C65" s="37" t="s">
        <v>54</v>
      </c>
      <c r="D65" s="296">
        <v>2002</v>
      </c>
      <c r="E65" s="297">
        <v>20002</v>
      </c>
      <c r="F65" s="27" t="s">
        <v>142</v>
      </c>
      <c r="G65" s="27" t="s">
        <v>137</v>
      </c>
      <c r="H65" s="35">
        <v>594962</v>
      </c>
      <c r="I65" s="35">
        <v>272</v>
      </c>
      <c r="J65" s="292"/>
      <c r="K65" s="8">
        <v>916498</v>
      </c>
      <c r="L65" s="8"/>
      <c r="M65" s="8">
        <v>275789</v>
      </c>
      <c r="N65" s="9"/>
      <c r="O65" s="8">
        <v>29962</v>
      </c>
      <c r="P65" s="9"/>
      <c r="Q65" s="8">
        <v>127291</v>
      </c>
      <c r="R65" s="9"/>
      <c r="S65" s="8">
        <v>0</v>
      </c>
      <c r="T65" s="9"/>
      <c r="U65" s="33">
        <v>1349540</v>
      </c>
      <c r="V65" s="9"/>
      <c r="W65" s="30">
        <v>483.76</v>
      </c>
      <c r="X65" s="9"/>
      <c r="Y65" s="30">
        <v>132.24</v>
      </c>
      <c r="Z65" s="9"/>
      <c r="AA65" s="30">
        <v>14.44</v>
      </c>
      <c r="AB65" s="9"/>
      <c r="AC65" s="30">
        <v>69.11</v>
      </c>
      <c r="AD65" s="9"/>
      <c r="AE65" s="80">
        <v>0</v>
      </c>
      <c r="AF65" s="46"/>
      <c r="AG65" s="88">
        <v>699.55</v>
      </c>
      <c r="AH65" s="47"/>
      <c r="AJ65" s="83">
        <v>911053</v>
      </c>
      <c r="AL65" s="83">
        <v>275789</v>
      </c>
      <c r="AN65" s="83">
        <v>29962</v>
      </c>
      <c r="AP65" s="83">
        <v>121567</v>
      </c>
      <c r="AR65" s="83">
        <v>0</v>
      </c>
      <c r="AT65" s="204">
        <v>1338371</v>
      </c>
      <c r="AV65" s="46">
        <v>478.76</v>
      </c>
      <c r="AX65" s="46">
        <v>132.24</v>
      </c>
      <c r="AZ65" s="46">
        <v>14.44</v>
      </c>
      <c r="BB65" s="46">
        <v>65.11</v>
      </c>
      <c r="BD65" s="46">
        <v>0</v>
      </c>
      <c r="BF65" s="209">
        <v>690.55</v>
      </c>
      <c r="BI65" s="83">
        <v>0</v>
      </c>
      <c r="BK65" s="83">
        <v>0</v>
      </c>
      <c r="BM65" s="83">
        <v>0</v>
      </c>
      <c r="BO65" s="83">
        <v>5724</v>
      </c>
      <c r="BQ65" s="83">
        <v>0</v>
      </c>
      <c r="BS65" s="85">
        <v>11169</v>
      </c>
      <c r="BU65" s="46">
        <v>5</v>
      </c>
      <c r="BW65" s="46">
        <v>0</v>
      </c>
      <c r="BY65" s="46">
        <v>0</v>
      </c>
      <c r="CA65" s="46">
        <v>4</v>
      </c>
      <c r="CC65" s="46">
        <v>0</v>
      </c>
      <c r="CE65" s="209">
        <v>0</v>
      </c>
      <c r="CH65" s="41">
        <v>20646217</v>
      </c>
      <c r="CJ65" s="41">
        <v>6678008</v>
      </c>
      <c r="CL65" s="41">
        <v>554509</v>
      </c>
      <c r="CN65" s="41">
        <v>4697552</v>
      </c>
      <c r="CP65" s="43">
        <v>32576286</v>
      </c>
      <c r="CS65" s="39">
        <v>22.5273</v>
      </c>
      <c r="CU65" s="39">
        <v>24.214200000000002</v>
      </c>
      <c r="CW65" s="39">
        <v>18.507100000000001</v>
      </c>
      <c r="CY65" s="39">
        <v>36.904000000000003</v>
      </c>
      <c r="DA65" s="44">
        <v>24.1388</v>
      </c>
      <c r="DC65" s="1" t="str">
        <f t="shared" si="0"/>
        <v>No</v>
      </c>
    </row>
    <row r="66" spans="1:107">
      <c r="A66" s="7" t="s">
        <v>97</v>
      </c>
      <c r="B66" s="7" t="s">
        <v>380</v>
      </c>
      <c r="C66" s="37" t="s">
        <v>28</v>
      </c>
      <c r="D66" s="296">
        <v>4203</v>
      </c>
      <c r="E66" s="297">
        <v>40203</v>
      </c>
      <c r="F66" s="27" t="s">
        <v>149</v>
      </c>
      <c r="G66" s="27" t="s">
        <v>137</v>
      </c>
      <c r="H66" s="35">
        <v>4515419</v>
      </c>
      <c r="I66" s="35">
        <v>272</v>
      </c>
      <c r="J66" s="292"/>
      <c r="K66" s="8">
        <v>0</v>
      </c>
      <c r="L66" s="8"/>
      <c r="M66" s="8">
        <v>0</v>
      </c>
      <c r="N66" s="9"/>
      <c r="O66" s="8">
        <v>0</v>
      </c>
      <c r="P66" s="9"/>
      <c r="Q66" s="8">
        <v>31824</v>
      </c>
      <c r="R66" s="9"/>
      <c r="S66" s="8">
        <v>0</v>
      </c>
      <c r="T66" s="9"/>
      <c r="U66" s="33">
        <v>31824</v>
      </c>
      <c r="V66" s="9"/>
      <c r="W66" s="30">
        <v>0</v>
      </c>
      <c r="X66" s="9"/>
      <c r="Y66" s="30">
        <v>0</v>
      </c>
      <c r="Z66" s="9"/>
      <c r="AA66" s="30">
        <v>0</v>
      </c>
      <c r="AB66" s="9"/>
      <c r="AC66" s="30">
        <v>17</v>
      </c>
      <c r="AD66" s="9"/>
      <c r="AE66" s="80">
        <v>0</v>
      </c>
      <c r="AF66" s="46"/>
      <c r="AG66" s="88">
        <v>17</v>
      </c>
      <c r="AH66" s="47"/>
      <c r="AJ66" s="83">
        <v>0</v>
      </c>
      <c r="AL66" s="83">
        <v>0</v>
      </c>
      <c r="AN66" s="83">
        <v>0</v>
      </c>
      <c r="AP66" s="83">
        <v>31824</v>
      </c>
      <c r="AR66" s="83">
        <v>0</v>
      </c>
      <c r="AT66" s="204">
        <v>31824</v>
      </c>
      <c r="AV66" s="46">
        <v>0</v>
      </c>
      <c r="AX66" s="46">
        <v>0</v>
      </c>
      <c r="AZ66" s="46">
        <v>0</v>
      </c>
      <c r="BB66" s="46">
        <v>17</v>
      </c>
      <c r="BD66" s="46">
        <v>0</v>
      </c>
      <c r="BF66" s="209">
        <v>17</v>
      </c>
      <c r="BI66" s="83">
        <v>0</v>
      </c>
      <c r="BK66" s="83">
        <v>0</v>
      </c>
      <c r="BM66" s="83">
        <v>0</v>
      </c>
      <c r="BO66" s="83">
        <v>0</v>
      </c>
      <c r="BQ66" s="83">
        <v>0</v>
      </c>
      <c r="BS66" s="85">
        <v>0</v>
      </c>
      <c r="BU66" s="46">
        <v>0</v>
      </c>
      <c r="BW66" s="46">
        <v>0</v>
      </c>
      <c r="BY66" s="46">
        <v>0</v>
      </c>
      <c r="CA66" s="46">
        <v>0</v>
      </c>
      <c r="CC66" s="46">
        <v>0</v>
      </c>
      <c r="CE66" s="209">
        <v>0</v>
      </c>
      <c r="CH66" s="41">
        <v>0</v>
      </c>
      <c r="CJ66" s="41">
        <v>0</v>
      </c>
      <c r="CL66" s="41">
        <v>0</v>
      </c>
      <c r="CN66" s="41">
        <v>335843</v>
      </c>
      <c r="CP66" s="43">
        <v>335843</v>
      </c>
      <c r="CY66" s="39">
        <v>10.553100000000001</v>
      </c>
      <c r="DA66" s="44">
        <v>10.553100000000001</v>
      </c>
      <c r="DC66" s="1" t="str">
        <f t="shared" si="0"/>
        <v>No</v>
      </c>
    </row>
    <row r="67" spans="1:107">
      <c r="A67" s="7" t="s">
        <v>975</v>
      </c>
      <c r="B67" s="7" t="s">
        <v>461</v>
      </c>
      <c r="C67" s="37" t="s">
        <v>60</v>
      </c>
      <c r="D67" s="296">
        <v>25</v>
      </c>
      <c r="E67" s="297">
        <v>25</v>
      </c>
      <c r="F67" s="27" t="s">
        <v>142</v>
      </c>
      <c r="G67" s="27" t="s">
        <v>137</v>
      </c>
      <c r="H67" s="35">
        <v>236632</v>
      </c>
      <c r="I67" s="35">
        <v>267</v>
      </c>
      <c r="J67" s="292"/>
      <c r="K67" s="8">
        <v>232633</v>
      </c>
      <c r="L67" s="8"/>
      <c r="M67" s="8">
        <v>43042</v>
      </c>
      <c r="N67" s="9"/>
      <c r="O67" s="8">
        <v>13400</v>
      </c>
      <c r="P67" s="9"/>
      <c r="Q67" s="8">
        <v>48490</v>
      </c>
      <c r="R67" s="9"/>
      <c r="S67" s="8">
        <v>4237</v>
      </c>
      <c r="T67" s="9"/>
      <c r="U67" s="33">
        <v>341802</v>
      </c>
      <c r="V67" s="9"/>
      <c r="W67" s="30">
        <v>114</v>
      </c>
      <c r="X67" s="9"/>
      <c r="Y67" s="30">
        <v>27</v>
      </c>
      <c r="Z67" s="9"/>
      <c r="AA67" s="30">
        <v>8</v>
      </c>
      <c r="AB67" s="9"/>
      <c r="AC67" s="30">
        <v>46</v>
      </c>
      <c r="AD67" s="9"/>
      <c r="AE67" s="80">
        <v>2</v>
      </c>
      <c r="AF67" s="46"/>
      <c r="AG67" s="88">
        <v>197</v>
      </c>
      <c r="AH67" s="47"/>
      <c r="AJ67" s="83">
        <v>231073</v>
      </c>
      <c r="AL67" s="83">
        <v>43042</v>
      </c>
      <c r="AN67" s="83">
        <v>13400</v>
      </c>
      <c r="AP67" s="83">
        <v>47019</v>
      </c>
      <c r="AR67" s="83">
        <v>4237</v>
      </c>
      <c r="AT67" s="204">
        <v>338771</v>
      </c>
      <c r="AV67" s="46">
        <v>113</v>
      </c>
      <c r="AX67" s="46">
        <v>27</v>
      </c>
      <c r="AZ67" s="46">
        <v>8</v>
      </c>
      <c r="BB67" s="46">
        <v>45</v>
      </c>
      <c r="BD67" s="46">
        <v>2</v>
      </c>
      <c r="BF67" s="209">
        <v>195</v>
      </c>
      <c r="BI67" s="83">
        <v>0</v>
      </c>
      <c r="BK67" s="83">
        <v>0</v>
      </c>
      <c r="BM67" s="83">
        <v>0</v>
      </c>
      <c r="BO67" s="83">
        <v>1471</v>
      </c>
      <c r="BQ67" s="83">
        <v>0</v>
      </c>
      <c r="BS67" s="85">
        <v>3031</v>
      </c>
      <c r="BU67" s="46">
        <v>1</v>
      </c>
      <c r="BW67" s="46">
        <v>0</v>
      </c>
      <c r="BY67" s="46">
        <v>0</v>
      </c>
      <c r="CA67" s="46">
        <v>1</v>
      </c>
      <c r="CC67" s="46">
        <v>0</v>
      </c>
      <c r="CE67" s="209">
        <v>0</v>
      </c>
      <c r="CH67" s="41">
        <v>6160612</v>
      </c>
      <c r="CJ67" s="41">
        <v>1186111</v>
      </c>
      <c r="CL67" s="41">
        <v>318446</v>
      </c>
      <c r="CN67" s="41">
        <v>1842678</v>
      </c>
      <c r="CP67" s="43">
        <v>9507847</v>
      </c>
      <c r="CS67" s="39">
        <v>26.482099999999999</v>
      </c>
      <c r="CU67" s="39">
        <v>27.557099999999998</v>
      </c>
      <c r="CW67" s="39">
        <v>23.764600000000002</v>
      </c>
      <c r="CY67" s="39">
        <v>38.001199999999997</v>
      </c>
      <c r="DA67" s="44">
        <v>27.816800000000001</v>
      </c>
      <c r="DC67" s="1" t="str">
        <f t="shared" ref="DC67:DC130" si="1">IF(DB67&amp;CZ67&amp;CX67&amp;CV67&amp;CT67&amp;CQ67&amp;CO67&amp;CM67&amp;CK67&amp;CI67&amp;CF67&amp;CD67&amp;CB67&amp;BZ67&amp;BX67&amp;BV67&amp;BT67&amp;BR67&amp;BP67&amp;BN67&amp;BL67&amp;BJ67&amp;BG67&amp;BE67&amp;BC67&amp;BA67&amp;AY67&amp;AW67&amp;AS67&amp;AQ67&amp;AO67&amp;AM67&amp;AK67&amp;AH67&amp;AF67&amp;AD67&amp;AB67&amp;Z67&amp;X67&amp;V67&amp;T67&amp;R67&amp;P67&amp;N67&amp;L67&lt;&gt;"","Yes","No")</f>
        <v>No</v>
      </c>
    </row>
    <row r="68" spans="1:107">
      <c r="A68" s="7" t="s">
        <v>384</v>
      </c>
      <c r="B68" s="7" t="s">
        <v>385</v>
      </c>
      <c r="C68" s="37" t="s">
        <v>67</v>
      </c>
      <c r="D68" s="296">
        <v>4004</v>
      </c>
      <c r="E68" s="297">
        <v>40004</v>
      </c>
      <c r="F68" s="27" t="s">
        <v>142</v>
      </c>
      <c r="G68" s="27" t="s">
        <v>137</v>
      </c>
      <c r="H68" s="35">
        <v>969587</v>
      </c>
      <c r="I68" s="35">
        <v>266</v>
      </c>
      <c r="J68" s="292"/>
      <c r="K68" s="8">
        <v>1039166</v>
      </c>
      <c r="L68" s="8"/>
      <c r="M68" s="8">
        <v>178301</v>
      </c>
      <c r="N68" s="9"/>
      <c r="O68" s="8">
        <v>106450</v>
      </c>
      <c r="P68" s="9"/>
      <c r="Q68" s="8">
        <v>83467</v>
      </c>
      <c r="R68" s="9"/>
      <c r="S68" s="8">
        <v>0</v>
      </c>
      <c r="T68" s="9"/>
      <c r="U68" s="33">
        <v>1407384</v>
      </c>
      <c r="V68" s="9"/>
      <c r="W68" s="30">
        <v>515</v>
      </c>
      <c r="X68" s="9"/>
      <c r="Y68" s="30">
        <v>85.9</v>
      </c>
      <c r="Z68" s="9"/>
      <c r="AA68" s="30">
        <v>52.2</v>
      </c>
      <c r="AB68" s="9"/>
      <c r="AC68" s="30">
        <v>47.8</v>
      </c>
      <c r="AD68" s="9"/>
      <c r="AE68" s="80">
        <v>0</v>
      </c>
      <c r="AF68" s="46"/>
      <c r="AG68" s="88">
        <v>700.9</v>
      </c>
      <c r="AH68" s="47"/>
      <c r="AJ68" s="83">
        <v>1010667</v>
      </c>
      <c r="AL68" s="83">
        <v>178301</v>
      </c>
      <c r="AN68" s="83">
        <v>106450</v>
      </c>
      <c r="AP68" s="83">
        <v>80092</v>
      </c>
      <c r="AR68" s="83">
        <v>0</v>
      </c>
      <c r="AT68" s="204">
        <v>1375510</v>
      </c>
      <c r="AV68" s="46">
        <v>485</v>
      </c>
      <c r="AX68" s="46">
        <v>85.9</v>
      </c>
      <c r="AZ68" s="46">
        <v>52.2</v>
      </c>
      <c r="BB68" s="46">
        <v>43.9</v>
      </c>
      <c r="BD68" s="46">
        <v>0</v>
      </c>
      <c r="BF68" s="209">
        <v>667</v>
      </c>
      <c r="BI68" s="83">
        <v>12640</v>
      </c>
      <c r="BK68" s="83">
        <v>0</v>
      </c>
      <c r="BM68" s="83">
        <v>0</v>
      </c>
      <c r="BO68" s="83">
        <v>3375</v>
      </c>
      <c r="BQ68" s="83">
        <v>0</v>
      </c>
      <c r="BS68" s="85">
        <v>31874</v>
      </c>
      <c r="BU68" s="46">
        <v>30</v>
      </c>
      <c r="BW68" s="46">
        <v>0</v>
      </c>
      <c r="BY68" s="46">
        <v>0</v>
      </c>
      <c r="CA68" s="46">
        <v>3.9</v>
      </c>
      <c r="CC68" s="46">
        <v>0</v>
      </c>
      <c r="CE68" s="209">
        <v>0</v>
      </c>
      <c r="CH68" s="41">
        <v>22983394</v>
      </c>
      <c r="CJ68" s="41">
        <v>4641745</v>
      </c>
      <c r="CL68" s="41">
        <v>1952032</v>
      </c>
      <c r="CN68" s="41">
        <v>3129129</v>
      </c>
      <c r="CP68" s="43">
        <v>32706300</v>
      </c>
      <c r="CS68" s="39">
        <v>22.1172</v>
      </c>
      <c r="CU68" s="39">
        <v>26.033200000000001</v>
      </c>
      <c r="CW68" s="39">
        <v>18.337499999999999</v>
      </c>
      <c r="CY68" s="39">
        <v>37.489400000000003</v>
      </c>
      <c r="DA68" s="44">
        <v>23.239100000000001</v>
      </c>
      <c r="DC68" s="1" t="str">
        <f t="shared" si="1"/>
        <v>No</v>
      </c>
    </row>
    <row r="69" spans="1:107">
      <c r="A69" s="7" t="s">
        <v>168</v>
      </c>
      <c r="B69" s="7" t="s">
        <v>169</v>
      </c>
      <c r="C69" s="37" t="s">
        <v>39</v>
      </c>
      <c r="D69" s="296">
        <v>5040</v>
      </c>
      <c r="E69" s="297">
        <v>50040</v>
      </c>
      <c r="F69" s="27" t="s">
        <v>142</v>
      </c>
      <c r="G69" s="27" t="s">
        <v>137</v>
      </c>
      <c r="H69" s="35">
        <v>306022</v>
      </c>
      <c r="I69" s="35">
        <v>265</v>
      </c>
      <c r="J69" s="292"/>
      <c r="K69" s="8">
        <v>391383</v>
      </c>
      <c r="L69" s="8"/>
      <c r="M69" s="8">
        <v>79626</v>
      </c>
      <c r="N69" s="9"/>
      <c r="O69" s="8">
        <v>10989</v>
      </c>
      <c r="P69" s="9"/>
      <c r="Q69" s="8">
        <v>61673</v>
      </c>
      <c r="R69" s="9"/>
      <c r="S69" s="8">
        <v>0</v>
      </c>
      <c r="T69" s="9"/>
      <c r="U69" s="33">
        <v>543671</v>
      </c>
      <c r="V69" s="9"/>
      <c r="W69" s="30">
        <v>203</v>
      </c>
      <c r="X69" s="9"/>
      <c r="Y69" s="30">
        <v>40</v>
      </c>
      <c r="Z69" s="9"/>
      <c r="AA69" s="30">
        <v>6</v>
      </c>
      <c r="AB69" s="9"/>
      <c r="AC69" s="30">
        <v>37</v>
      </c>
      <c r="AD69" s="9"/>
      <c r="AE69" s="80">
        <v>0</v>
      </c>
      <c r="AF69" s="46"/>
      <c r="AG69" s="88">
        <v>286</v>
      </c>
      <c r="AH69" s="47"/>
      <c r="AJ69" s="83">
        <v>386846</v>
      </c>
      <c r="AL69" s="83">
        <v>79626</v>
      </c>
      <c r="AN69" s="83">
        <v>10989</v>
      </c>
      <c r="AP69" s="83">
        <v>61310</v>
      </c>
      <c r="AR69" s="83">
        <v>0</v>
      </c>
      <c r="AT69" s="204">
        <v>538771</v>
      </c>
      <c r="AV69" s="46">
        <v>199</v>
      </c>
      <c r="AX69" s="46">
        <v>40</v>
      </c>
      <c r="AZ69" s="46">
        <v>6</v>
      </c>
      <c r="BB69" s="46">
        <v>35</v>
      </c>
      <c r="BD69" s="46">
        <v>0</v>
      </c>
      <c r="BF69" s="209">
        <v>280</v>
      </c>
      <c r="BI69" s="83">
        <v>0</v>
      </c>
      <c r="BK69" s="83">
        <v>0</v>
      </c>
      <c r="BM69" s="83">
        <v>0</v>
      </c>
      <c r="BO69" s="83">
        <v>363</v>
      </c>
      <c r="BQ69" s="83">
        <v>0</v>
      </c>
      <c r="BS69" s="85">
        <v>4900</v>
      </c>
      <c r="BU69" s="46">
        <v>4</v>
      </c>
      <c r="BW69" s="46">
        <v>0</v>
      </c>
      <c r="BY69" s="46">
        <v>0</v>
      </c>
      <c r="CA69" s="46">
        <v>2</v>
      </c>
      <c r="CC69" s="46">
        <v>0</v>
      </c>
      <c r="CE69" s="209">
        <v>0</v>
      </c>
      <c r="CH69" s="41">
        <v>9707542</v>
      </c>
      <c r="CJ69" s="41">
        <v>2182657</v>
      </c>
      <c r="CL69" s="41">
        <v>302234</v>
      </c>
      <c r="CN69" s="41">
        <v>2166922</v>
      </c>
      <c r="CP69" s="43">
        <v>14359355</v>
      </c>
      <c r="CS69" s="39">
        <v>24.8032</v>
      </c>
      <c r="CU69" s="39">
        <v>27.4114</v>
      </c>
      <c r="CW69" s="39">
        <v>27.503299999999999</v>
      </c>
      <c r="CY69" s="39">
        <v>35.1357</v>
      </c>
      <c r="DA69" s="44">
        <v>26.411799999999999</v>
      </c>
      <c r="DC69" s="1" t="str">
        <f t="shared" si="1"/>
        <v>No</v>
      </c>
    </row>
    <row r="70" spans="1:107">
      <c r="A70" s="7" t="s">
        <v>74</v>
      </c>
      <c r="B70" s="7" t="s">
        <v>346</v>
      </c>
      <c r="C70" s="37" t="s">
        <v>73</v>
      </c>
      <c r="D70" s="296">
        <v>20</v>
      </c>
      <c r="E70" s="297">
        <v>20</v>
      </c>
      <c r="F70" s="27" t="s">
        <v>142</v>
      </c>
      <c r="G70" s="27" t="s">
        <v>137</v>
      </c>
      <c r="H70" s="35">
        <v>198979</v>
      </c>
      <c r="I70" s="35">
        <v>258</v>
      </c>
      <c r="J70" s="292"/>
      <c r="K70" s="8">
        <v>407296</v>
      </c>
      <c r="L70" s="8"/>
      <c r="M70" s="8">
        <v>77573</v>
      </c>
      <c r="N70" s="9"/>
      <c r="O70" s="8">
        <v>27923</v>
      </c>
      <c r="P70" s="9"/>
      <c r="Q70" s="8">
        <v>75962</v>
      </c>
      <c r="R70" s="9"/>
      <c r="S70" s="8">
        <v>6545</v>
      </c>
      <c r="T70" s="9"/>
      <c r="U70" s="33">
        <v>595299</v>
      </c>
      <c r="V70" s="9"/>
      <c r="W70" s="30">
        <v>343</v>
      </c>
      <c r="X70" s="9"/>
      <c r="Y70" s="30">
        <v>45.06</v>
      </c>
      <c r="Z70" s="9"/>
      <c r="AA70" s="30">
        <v>15.1</v>
      </c>
      <c r="AB70" s="9"/>
      <c r="AC70" s="30">
        <v>45.68</v>
      </c>
      <c r="AD70" s="9"/>
      <c r="AE70" s="80">
        <v>3.6</v>
      </c>
      <c r="AF70" s="46"/>
      <c r="AG70" s="88">
        <v>452.44</v>
      </c>
      <c r="AH70" s="47"/>
      <c r="AJ70" s="83">
        <v>365945</v>
      </c>
      <c r="AL70" s="83">
        <v>76527</v>
      </c>
      <c r="AN70" s="83">
        <v>27923</v>
      </c>
      <c r="AP70" s="83">
        <v>70061</v>
      </c>
      <c r="AR70" s="83">
        <v>6545</v>
      </c>
      <c r="AT70" s="204">
        <v>547001</v>
      </c>
      <c r="AV70" s="46">
        <v>239</v>
      </c>
      <c r="AX70" s="46">
        <v>44.06</v>
      </c>
      <c r="AZ70" s="46">
        <v>15.1</v>
      </c>
      <c r="BB70" s="46">
        <v>39.68</v>
      </c>
      <c r="BD70" s="46">
        <v>3.6</v>
      </c>
      <c r="BF70" s="209">
        <v>341.44</v>
      </c>
      <c r="BI70" s="83">
        <v>168</v>
      </c>
      <c r="BK70" s="83">
        <v>1046</v>
      </c>
      <c r="BM70" s="83">
        <v>0</v>
      </c>
      <c r="BO70" s="83">
        <v>5901</v>
      </c>
      <c r="BQ70" s="83">
        <v>0</v>
      </c>
      <c r="BS70" s="85">
        <v>48298</v>
      </c>
      <c r="BU70" s="46">
        <v>104</v>
      </c>
      <c r="BW70" s="46">
        <v>1</v>
      </c>
      <c r="BY70" s="46">
        <v>0</v>
      </c>
      <c r="CA70" s="46">
        <v>6</v>
      </c>
      <c r="CC70" s="46">
        <v>0</v>
      </c>
      <c r="CE70" s="209">
        <v>0</v>
      </c>
      <c r="CH70" s="41">
        <v>10721021</v>
      </c>
      <c r="CJ70" s="41">
        <v>2481539</v>
      </c>
      <c r="CL70" s="41">
        <v>757731</v>
      </c>
      <c r="CN70" s="41">
        <v>2821883</v>
      </c>
      <c r="CP70" s="43">
        <v>16782174</v>
      </c>
      <c r="CS70" s="39">
        <v>26.322399999999998</v>
      </c>
      <c r="CU70" s="39">
        <v>31.989699999999999</v>
      </c>
      <c r="CW70" s="39">
        <v>27.136399999999998</v>
      </c>
      <c r="CY70" s="39">
        <v>37.148600000000002</v>
      </c>
      <c r="DA70" s="44">
        <v>28.191199999999998</v>
      </c>
      <c r="DC70" s="1" t="str">
        <f t="shared" si="1"/>
        <v>No</v>
      </c>
    </row>
    <row r="71" spans="1:107">
      <c r="A71" s="7" t="s">
        <v>976</v>
      </c>
      <c r="B71" s="7" t="s">
        <v>366</v>
      </c>
      <c r="C71" s="37" t="s">
        <v>77</v>
      </c>
      <c r="D71" s="296">
        <v>5005</v>
      </c>
      <c r="E71" s="297">
        <v>50005</v>
      </c>
      <c r="F71" s="27" t="s">
        <v>140</v>
      </c>
      <c r="G71" s="27" t="s">
        <v>137</v>
      </c>
      <c r="H71" s="35">
        <v>401661</v>
      </c>
      <c r="I71" s="35">
        <v>254</v>
      </c>
      <c r="J71" s="292"/>
      <c r="K71" s="8">
        <v>585519</v>
      </c>
      <c r="L71" s="8"/>
      <c r="M71" s="8">
        <v>137177</v>
      </c>
      <c r="N71" s="9"/>
      <c r="O71" s="8">
        <v>17065</v>
      </c>
      <c r="P71" s="9"/>
      <c r="Q71" s="8">
        <v>64167</v>
      </c>
      <c r="R71" s="9"/>
      <c r="S71" s="8">
        <v>0</v>
      </c>
      <c r="T71" s="9"/>
      <c r="U71" s="33">
        <v>803928</v>
      </c>
      <c r="V71" s="9"/>
      <c r="W71" s="30">
        <v>346</v>
      </c>
      <c r="X71" s="9"/>
      <c r="Y71" s="30">
        <v>68.900000000000006</v>
      </c>
      <c r="Z71" s="9"/>
      <c r="AA71" s="30">
        <v>10.050000000000001</v>
      </c>
      <c r="AB71" s="9"/>
      <c r="AC71" s="30">
        <v>38.5</v>
      </c>
      <c r="AD71" s="9"/>
      <c r="AE71" s="80">
        <v>0</v>
      </c>
      <c r="AF71" s="46"/>
      <c r="AG71" s="88">
        <v>463.45</v>
      </c>
      <c r="AH71" s="47"/>
      <c r="AJ71" s="83">
        <v>567559</v>
      </c>
      <c r="AL71" s="83">
        <v>136473</v>
      </c>
      <c r="AN71" s="83">
        <v>17065</v>
      </c>
      <c r="AP71" s="83">
        <v>60087</v>
      </c>
      <c r="AR71" s="83">
        <v>0</v>
      </c>
      <c r="AT71" s="204">
        <v>781184</v>
      </c>
      <c r="AV71" s="46">
        <v>316</v>
      </c>
      <c r="AX71" s="46">
        <v>68.400000000000006</v>
      </c>
      <c r="AZ71" s="46">
        <v>10.050000000000001</v>
      </c>
      <c r="BB71" s="46">
        <v>34.5</v>
      </c>
      <c r="BD71" s="46">
        <v>0</v>
      </c>
      <c r="BF71" s="209">
        <v>428.95</v>
      </c>
      <c r="BI71" s="83">
        <v>0</v>
      </c>
      <c r="BK71" s="83">
        <v>704</v>
      </c>
      <c r="BM71" s="83">
        <v>0</v>
      </c>
      <c r="BO71" s="83">
        <v>4080</v>
      </c>
      <c r="BQ71" s="83">
        <v>0</v>
      </c>
      <c r="BS71" s="85">
        <v>22744</v>
      </c>
      <c r="BU71" s="46">
        <v>30</v>
      </c>
      <c r="BW71" s="46">
        <v>0.5</v>
      </c>
      <c r="BY71" s="46">
        <v>0</v>
      </c>
      <c r="CA71" s="46">
        <v>4</v>
      </c>
      <c r="CC71" s="46">
        <v>0</v>
      </c>
      <c r="CE71" s="209">
        <v>0</v>
      </c>
      <c r="CH71" s="41">
        <v>17566842</v>
      </c>
      <c r="CJ71" s="41">
        <v>4024401</v>
      </c>
      <c r="CL71" s="41">
        <v>632147</v>
      </c>
      <c r="CN71" s="41">
        <v>2316540</v>
      </c>
      <c r="CP71" s="43">
        <v>24539930</v>
      </c>
      <c r="CS71" s="39">
        <v>30.002199999999998</v>
      </c>
      <c r="CU71" s="39">
        <v>29.337299999999999</v>
      </c>
      <c r="CW71" s="39">
        <v>37.043500000000002</v>
      </c>
      <c r="CY71" s="39">
        <v>36.101700000000001</v>
      </c>
      <c r="DA71" s="44">
        <v>30.524999999999999</v>
      </c>
      <c r="DC71" s="1" t="str">
        <f t="shared" si="1"/>
        <v>No</v>
      </c>
    </row>
    <row r="72" spans="1:107">
      <c r="A72" s="7" t="s">
        <v>336</v>
      </c>
      <c r="B72" s="7" t="s">
        <v>337</v>
      </c>
      <c r="C72" s="37" t="s">
        <v>26</v>
      </c>
      <c r="D72" s="296">
        <v>4040</v>
      </c>
      <c r="E72" s="297">
        <v>40040</v>
      </c>
      <c r="F72" s="27" t="s">
        <v>142</v>
      </c>
      <c r="G72" s="27" t="s">
        <v>137</v>
      </c>
      <c r="H72" s="35">
        <v>1065219</v>
      </c>
      <c r="I72" s="35">
        <v>253</v>
      </c>
      <c r="J72" s="292"/>
      <c r="K72" s="8">
        <v>938327</v>
      </c>
      <c r="L72" s="8"/>
      <c r="M72" s="8">
        <v>265947</v>
      </c>
      <c r="N72" s="9"/>
      <c r="O72" s="8">
        <v>47456</v>
      </c>
      <c r="P72" s="9"/>
      <c r="Q72" s="8">
        <v>307556</v>
      </c>
      <c r="R72" s="9" t="s">
        <v>102</v>
      </c>
      <c r="S72" s="8">
        <v>0</v>
      </c>
      <c r="T72" s="9"/>
      <c r="U72" s="33">
        <v>1559286</v>
      </c>
      <c r="V72" s="9" t="s">
        <v>102</v>
      </c>
      <c r="W72" s="30">
        <v>516</v>
      </c>
      <c r="X72" s="9"/>
      <c r="Y72" s="30">
        <v>150</v>
      </c>
      <c r="Z72" s="9"/>
      <c r="AA72" s="30">
        <v>25</v>
      </c>
      <c r="AB72" s="9"/>
      <c r="AC72" s="30">
        <v>206</v>
      </c>
      <c r="AD72" s="9"/>
      <c r="AE72" s="80">
        <v>0</v>
      </c>
      <c r="AF72" s="46"/>
      <c r="AG72" s="88">
        <v>897</v>
      </c>
      <c r="AH72" s="47"/>
      <c r="AJ72" s="83">
        <v>924443</v>
      </c>
      <c r="AL72" s="83">
        <v>265947</v>
      </c>
      <c r="AN72" s="83">
        <v>47456</v>
      </c>
      <c r="AP72" s="83">
        <v>277460</v>
      </c>
      <c r="AQ72" s="46" t="s">
        <v>102</v>
      </c>
      <c r="AR72" s="83">
        <v>0</v>
      </c>
      <c r="AT72" s="204">
        <v>1515306</v>
      </c>
      <c r="AU72" s="46" t="s">
        <v>102</v>
      </c>
      <c r="AV72" s="46">
        <v>498</v>
      </c>
      <c r="AX72" s="46">
        <v>150</v>
      </c>
      <c r="AZ72" s="46">
        <v>25</v>
      </c>
      <c r="BB72" s="46">
        <v>174</v>
      </c>
      <c r="BD72" s="46">
        <v>0</v>
      </c>
      <c r="BF72" s="209">
        <v>847</v>
      </c>
      <c r="BG72" s="7" t="s">
        <v>102</v>
      </c>
      <c r="BI72" s="83">
        <v>5488</v>
      </c>
      <c r="BK72" s="83">
        <v>0</v>
      </c>
      <c r="BM72" s="83">
        <v>0</v>
      </c>
      <c r="BO72" s="83">
        <v>30096</v>
      </c>
      <c r="BQ72" s="83">
        <v>0</v>
      </c>
      <c r="BS72" s="85">
        <v>43980</v>
      </c>
      <c r="BU72" s="46">
        <v>18</v>
      </c>
      <c r="BW72" s="46">
        <v>0</v>
      </c>
      <c r="BY72" s="46">
        <v>0</v>
      </c>
      <c r="CA72" s="46">
        <v>32</v>
      </c>
      <c r="CC72" s="46">
        <v>0</v>
      </c>
      <c r="CE72" s="209">
        <v>0</v>
      </c>
      <c r="CH72" s="41">
        <v>17673342</v>
      </c>
      <c r="CJ72" s="41">
        <v>6560960</v>
      </c>
      <c r="CL72" s="41">
        <v>1049524</v>
      </c>
      <c r="CN72" s="41">
        <v>8986031</v>
      </c>
      <c r="CP72" s="43">
        <v>34269857</v>
      </c>
      <c r="CS72" s="39">
        <v>18.834900000000001</v>
      </c>
      <c r="CU72" s="39">
        <v>24.670200000000001</v>
      </c>
      <c r="CW72" s="39">
        <v>22.1157</v>
      </c>
      <c r="CY72" s="39">
        <v>29.217500000000001</v>
      </c>
      <c r="CZ72" s="39" t="s">
        <v>102</v>
      </c>
      <c r="DA72" s="44">
        <v>21.977900000000002</v>
      </c>
      <c r="DC72" s="1" t="str">
        <f t="shared" si="1"/>
        <v>Yes</v>
      </c>
    </row>
    <row r="73" spans="1:107">
      <c r="A73" s="7" t="s">
        <v>415</v>
      </c>
      <c r="B73" s="7" t="s">
        <v>416</v>
      </c>
      <c r="C73" s="37" t="s">
        <v>12</v>
      </c>
      <c r="D73" s="296">
        <v>9029</v>
      </c>
      <c r="E73" s="297">
        <v>90029</v>
      </c>
      <c r="F73" s="27" t="s">
        <v>142</v>
      </c>
      <c r="G73" s="27" t="s">
        <v>137</v>
      </c>
      <c r="H73" s="35">
        <v>1932666</v>
      </c>
      <c r="I73" s="35">
        <v>250</v>
      </c>
      <c r="J73" s="292"/>
      <c r="K73" s="8">
        <v>838604</v>
      </c>
      <c r="L73" s="8"/>
      <c r="M73" s="8">
        <v>156525</v>
      </c>
      <c r="N73" s="9"/>
      <c r="O73" s="8">
        <v>42954</v>
      </c>
      <c r="P73" s="9"/>
      <c r="Q73" s="8">
        <v>141803</v>
      </c>
      <c r="R73" s="9"/>
      <c r="S73" s="8">
        <v>2000</v>
      </c>
      <c r="T73" s="9"/>
      <c r="U73" s="33">
        <v>1181886</v>
      </c>
      <c r="V73" s="9"/>
      <c r="W73" s="30">
        <v>450</v>
      </c>
      <c r="X73" s="9"/>
      <c r="Y73" s="30">
        <v>95</v>
      </c>
      <c r="Z73" s="9"/>
      <c r="AA73" s="30">
        <v>26</v>
      </c>
      <c r="AB73" s="9"/>
      <c r="AC73" s="30">
        <v>88</v>
      </c>
      <c r="AD73" s="9"/>
      <c r="AE73" s="80">
        <v>0</v>
      </c>
      <c r="AF73" s="46"/>
      <c r="AG73" s="88">
        <v>659</v>
      </c>
      <c r="AH73" s="47"/>
      <c r="AJ73" s="83">
        <v>807351</v>
      </c>
      <c r="AL73" s="83">
        <v>156525</v>
      </c>
      <c r="AN73" s="83">
        <v>42954</v>
      </c>
      <c r="AP73" s="83">
        <v>138859</v>
      </c>
      <c r="AR73" s="83">
        <v>2000</v>
      </c>
      <c r="AT73" s="204">
        <v>1147689</v>
      </c>
      <c r="AV73" s="46">
        <v>421</v>
      </c>
      <c r="AX73" s="46">
        <v>95</v>
      </c>
      <c r="AZ73" s="46">
        <v>26</v>
      </c>
      <c r="BB73" s="46">
        <v>85</v>
      </c>
      <c r="BD73" s="46">
        <v>0</v>
      </c>
      <c r="BF73" s="209">
        <v>627</v>
      </c>
      <c r="BI73" s="83">
        <v>0</v>
      </c>
      <c r="BK73" s="83">
        <v>0</v>
      </c>
      <c r="BM73" s="83">
        <v>0</v>
      </c>
      <c r="BO73" s="83">
        <v>2944</v>
      </c>
      <c r="BQ73" s="83">
        <v>0</v>
      </c>
      <c r="BS73" s="85">
        <v>34197</v>
      </c>
      <c r="BU73" s="46">
        <v>29</v>
      </c>
      <c r="BW73" s="46">
        <v>0</v>
      </c>
      <c r="BY73" s="46">
        <v>0</v>
      </c>
      <c r="CA73" s="46">
        <v>3</v>
      </c>
      <c r="CC73" s="46">
        <v>0</v>
      </c>
      <c r="CE73" s="209">
        <v>0</v>
      </c>
      <c r="CH73" s="41">
        <v>21895244</v>
      </c>
      <c r="CJ73" s="41">
        <v>4327496</v>
      </c>
      <c r="CL73" s="41">
        <v>1331705</v>
      </c>
      <c r="CN73" s="41">
        <v>3490217</v>
      </c>
      <c r="CP73" s="43">
        <v>31044662</v>
      </c>
      <c r="CS73" s="39">
        <v>26.109200000000001</v>
      </c>
      <c r="CU73" s="39">
        <v>27.647300000000001</v>
      </c>
      <c r="CW73" s="39">
        <v>31.003</v>
      </c>
      <c r="CY73" s="39">
        <v>24.613099999999999</v>
      </c>
      <c r="DA73" s="44">
        <v>26.267099999999999</v>
      </c>
      <c r="DC73" s="1" t="str">
        <f t="shared" si="1"/>
        <v>No</v>
      </c>
    </row>
    <row r="74" spans="1:107">
      <c r="A74" s="7" t="s">
        <v>977</v>
      </c>
      <c r="B74" s="7" t="s">
        <v>554</v>
      </c>
      <c r="C74" s="37" t="s">
        <v>61</v>
      </c>
      <c r="D74" s="296">
        <v>3027</v>
      </c>
      <c r="E74" s="297">
        <v>30027</v>
      </c>
      <c r="F74" s="27" t="s">
        <v>142</v>
      </c>
      <c r="G74" s="27" t="s">
        <v>137</v>
      </c>
      <c r="H74" s="35">
        <v>232045</v>
      </c>
      <c r="I74" s="35">
        <v>248</v>
      </c>
      <c r="J74" s="292"/>
      <c r="K74" s="8">
        <v>611430</v>
      </c>
      <c r="L74" s="8"/>
      <c r="M74" s="8">
        <v>42874</v>
      </c>
      <c r="N74" s="9"/>
      <c r="O74" s="8">
        <v>3851</v>
      </c>
      <c r="P74" s="9"/>
      <c r="Q74" s="8">
        <v>31669</v>
      </c>
      <c r="R74" s="9"/>
      <c r="S74" s="8">
        <v>0</v>
      </c>
      <c r="T74" s="9"/>
      <c r="U74" s="33">
        <v>689824</v>
      </c>
      <c r="V74" s="9"/>
      <c r="W74" s="30">
        <v>356</v>
      </c>
      <c r="X74" s="9"/>
      <c r="Y74" s="30">
        <v>20</v>
      </c>
      <c r="Z74" s="9"/>
      <c r="AA74" s="30">
        <v>3</v>
      </c>
      <c r="AB74" s="9"/>
      <c r="AC74" s="30">
        <v>28</v>
      </c>
      <c r="AD74" s="9"/>
      <c r="AE74" s="80">
        <v>0</v>
      </c>
      <c r="AF74" s="46"/>
      <c r="AG74" s="88">
        <v>407</v>
      </c>
      <c r="AH74" s="47"/>
      <c r="AJ74" s="83">
        <v>309346</v>
      </c>
      <c r="AL74" s="83">
        <v>42874</v>
      </c>
      <c r="AN74" s="83">
        <v>2900</v>
      </c>
      <c r="AP74" s="83">
        <v>28219</v>
      </c>
      <c r="AR74" s="83">
        <v>0</v>
      </c>
      <c r="AT74" s="204">
        <v>383339</v>
      </c>
      <c r="AV74" s="46">
        <v>148</v>
      </c>
      <c r="AX74" s="46">
        <v>20</v>
      </c>
      <c r="AZ74" s="46">
        <v>2.0099999999999998</v>
      </c>
      <c r="BB74" s="46">
        <v>24</v>
      </c>
      <c r="BD74" s="46">
        <v>0</v>
      </c>
      <c r="BF74" s="209">
        <v>194.01</v>
      </c>
      <c r="BI74" s="83">
        <v>12740</v>
      </c>
      <c r="BK74" s="83">
        <v>0</v>
      </c>
      <c r="BM74" s="83">
        <v>951</v>
      </c>
      <c r="BO74" s="83">
        <v>3450</v>
      </c>
      <c r="BQ74" s="83">
        <v>0</v>
      </c>
      <c r="BS74" s="85">
        <v>306485</v>
      </c>
      <c r="BU74" s="46">
        <v>208</v>
      </c>
      <c r="BW74" s="46">
        <v>0</v>
      </c>
      <c r="BY74" s="46">
        <v>0.99</v>
      </c>
      <c r="CA74" s="46">
        <v>4</v>
      </c>
      <c r="CC74" s="46">
        <v>0</v>
      </c>
      <c r="CE74" s="209">
        <v>0</v>
      </c>
      <c r="CH74" s="41">
        <v>9592438</v>
      </c>
      <c r="CJ74" s="41">
        <v>916460</v>
      </c>
      <c r="CL74" s="41">
        <v>37223</v>
      </c>
      <c r="CN74" s="41">
        <v>612592</v>
      </c>
      <c r="CP74" s="43">
        <v>11158713</v>
      </c>
      <c r="CS74" s="39">
        <v>15.688499999999999</v>
      </c>
      <c r="CU74" s="39">
        <v>21.375699999999998</v>
      </c>
      <c r="CW74" s="39">
        <v>9.6658000000000008</v>
      </c>
      <c r="CY74" s="39">
        <v>19.343599999999999</v>
      </c>
      <c r="DA74" s="44">
        <v>16.176200000000001</v>
      </c>
      <c r="DC74" s="1" t="str">
        <f t="shared" si="1"/>
        <v>No</v>
      </c>
    </row>
    <row r="75" spans="1:107">
      <c r="A75" s="7" t="s">
        <v>978</v>
      </c>
      <c r="B75" s="7" t="s">
        <v>175</v>
      </c>
      <c r="C75" s="37" t="s">
        <v>54</v>
      </c>
      <c r="D75" s="296">
        <v>2113</v>
      </c>
      <c r="E75" s="297">
        <v>20113</v>
      </c>
      <c r="F75" s="27" t="s">
        <v>142</v>
      </c>
      <c r="G75" s="27" t="s">
        <v>137</v>
      </c>
      <c r="H75" s="35">
        <v>720572</v>
      </c>
      <c r="I75" s="35">
        <v>247</v>
      </c>
      <c r="J75" s="292"/>
      <c r="K75" s="8">
        <v>870586</v>
      </c>
      <c r="L75" s="8"/>
      <c r="M75" s="8">
        <v>214769</v>
      </c>
      <c r="N75" s="9"/>
      <c r="O75" s="8">
        <v>38760</v>
      </c>
      <c r="P75" s="9"/>
      <c r="Q75" s="8">
        <v>164065</v>
      </c>
      <c r="R75" s="9"/>
      <c r="S75" s="8">
        <v>0</v>
      </c>
      <c r="T75" s="9"/>
      <c r="U75" s="33">
        <v>1288180</v>
      </c>
      <c r="V75" s="9"/>
      <c r="W75" s="30">
        <v>492</v>
      </c>
      <c r="X75" s="9"/>
      <c r="Y75" s="30">
        <v>115</v>
      </c>
      <c r="Z75" s="9"/>
      <c r="AA75" s="30">
        <v>20</v>
      </c>
      <c r="AB75" s="9"/>
      <c r="AC75" s="30">
        <v>90</v>
      </c>
      <c r="AD75" s="9"/>
      <c r="AE75" s="80">
        <v>0</v>
      </c>
      <c r="AF75" s="46"/>
      <c r="AG75" s="88">
        <v>717</v>
      </c>
      <c r="AH75" s="47"/>
      <c r="AJ75" s="83">
        <v>755252</v>
      </c>
      <c r="AL75" s="83">
        <v>213380</v>
      </c>
      <c r="AN75" s="83">
        <v>38760</v>
      </c>
      <c r="AP75" s="83">
        <v>158579</v>
      </c>
      <c r="AR75" s="83">
        <v>0</v>
      </c>
      <c r="AT75" s="204">
        <v>1165971</v>
      </c>
      <c r="AV75" s="46">
        <v>416</v>
      </c>
      <c r="AX75" s="46">
        <v>114</v>
      </c>
      <c r="AZ75" s="46">
        <v>20</v>
      </c>
      <c r="BB75" s="46">
        <v>86</v>
      </c>
      <c r="BD75" s="46">
        <v>0</v>
      </c>
      <c r="BF75" s="209">
        <v>636</v>
      </c>
      <c r="BI75" s="83">
        <v>16702</v>
      </c>
      <c r="BK75" s="83">
        <v>1389</v>
      </c>
      <c r="BM75" s="83">
        <v>0</v>
      </c>
      <c r="BO75" s="83">
        <v>5486</v>
      </c>
      <c r="BQ75" s="83">
        <v>0</v>
      </c>
      <c r="BS75" s="85">
        <v>122209</v>
      </c>
      <c r="BU75" s="46">
        <v>76</v>
      </c>
      <c r="BW75" s="46">
        <v>1</v>
      </c>
      <c r="BY75" s="46">
        <v>0</v>
      </c>
      <c r="CA75" s="46">
        <v>4</v>
      </c>
      <c r="CC75" s="46">
        <v>0</v>
      </c>
      <c r="CE75" s="209">
        <v>0</v>
      </c>
      <c r="CH75" s="41">
        <v>23534231</v>
      </c>
      <c r="CJ75" s="41">
        <v>6613476</v>
      </c>
      <c r="CL75" s="41">
        <v>747841</v>
      </c>
      <c r="CN75" s="41">
        <v>6161690</v>
      </c>
      <c r="CP75" s="43">
        <v>37057238</v>
      </c>
      <c r="CS75" s="39">
        <v>27.032599999999999</v>
      </c>
      <c r="CU75" s="39">
        <v>30.793399999999998</v>
      </c>
      <c r="CW75" s="39">
        <v>19.2941</v>
      </c>
      <c r="CY75" s="39">
        <v>37.556399999999996</v>
      </c>
      <c r="DA75" s="44">
        <v>28.767099999999999</v>
      </c>
      <c r="DC75" s="1" t="str">
        <f t="shared" si="1"/>
        <v>No</v>
      </c>
    </row>
    <row r="76" spans="1:107">
      <c r="A76" s="7" t="s">
        <v>351</v>
      </c>
      <c r="B76" s="7" t="s">
        <v>352</v>
      </c>
      <c r="C76" s="37" t="s">
        <v>60</v>
      </c>
      <c r="D76" s="296">
        <v>7</v>
      </c>
      <c r="E76" s="297">
        <v>7</v>
      </c>
      <c r="F76" s="27" t="s">
        <v>142</v>
      </c>
      <c r="G76" s="27" t="s">
        <v>137</v>
      </c>
      <c r="H76" s="35">
        <v>247421</v>
      </c>
      <c r="I76" s="35">
        <v>242</v>
      </c>
      <c r="J76" s="292"/>
      <c r="K76" s="8">
        <v>464123</v>
      </c>
      <c r="L76" s="8"/>
      <c r="M76" s="8">
        <v>83483</v>
      </c>
      <c r="N76" s="9"/>
      <c r="O76" s="8">
        <v>16666</v>
      </c>
      <c r="P76" s="9"/>
      <c r="Q76" s="8">
        <v>100645</v>
      </c>
      <c r="R76" s="9"/>
      <c r="S76" s="8">
        <v>3308</v>
      </c>
      <c r="T76" s="9"/>
      <c r="U76" s="33">
        <v>668225</v>
      </c>
      <c r="V76" s="9"/>
      <c r="W76" s="30">
        <v>235</v>
      </c>
      <c r="X76" s="9"/>
      <c r="Y76" s="30">
        <v>42.99</v>
      </c>
      <c r="Z76" s="9"/>
      <c r="AA76" s="30">
        <v>9.98</v>
      </c>
      <c r="AB76" s="9"/>
      <c r="AC76" s="30">
        <v>49.09</v>
      </c>
      <c r="AD76" s="9"/>
      <c r="AE76" s="80">
        <v>1.95</v>
      </c>
      <c r="AF76" s="46"/>
      <c r="AG76" s="88">
        <v>339.01</v>
      </c>
      <c r="AH76" s="47"/>
      <c r="AJ76" s="83">
        <v>463830</v>
      </c>
      <c r="AL76" s="83">
        <v>83483</v>
      </c>
      <c r="AN76" s="83">
        <v>15373</v>
      </c>
      <c r="AP76" s="83">
        <v>95190</v>
      </c>
      <c r="AR76" s="83">
        <v>3210</v>
      </c>
      <c r="AT76" s="204">
        <v>661086</v>
      </c>
      <c r="AV76" s="46">
        <v>234</v>
      </c>
      <c r="AX76" s="46">
        <v>42.99</v>
      </c>
      <c r="AZ76" s="46">
        <v>8.98</v>
      </c>
      <c r="BB76" s="46">
        <v>44.25</v>
      </c>
      <c r="BD76" s="46">
        <v>1.79</v>
      </c>
      <c r="BF76" s="209">
        <v>332.01</v>
      </c>
      <c r="BI76" s="83">
        <v>293</v>
      </c>
      <c r="BK76" s="83">
        <v>0</v>
      </c>
      <c r="BM76" s="83">
        <v>1293</v>
      </c>
      <c r="BO76" s="83">
        <v>5455</v>
      </c>
      <c r="BQ76" s="83">
        <v>98</v>
      </c>
      <c r="BS76" s="85">
        <v>7139</v>
      </c>
      <c r="BU76" s="46">
        <v>1</v>
      </c>
      <c r="BW76" s="46">
        <v>0</v>
      </c>
      <c r="BY76" s="46">
        <v>1</v>
      </c>
      <c r="CA76" s="46">
        <v>4.84</v>
      </c>
      <c r="CC76" s="46">
        <v>0.16</v>
      </c>
      <c r="CE76" s="209">
        <v>0</v>
      </c>
      <c r="CH76" s="41">
        <v>11435838</v>
      </c>
      <c r="CJ76" s="41">
        <v>2488124</v>
      </c>
      <c r="CL76" s="41">
        <v>506070</v>
      </c>
      <c r="CN76" s="41">
        <v>4126399</v>
      </c>
      <c r="CP76" s="43">
        <v>18556431</v>
      </c>
      <c r="CS76" s="39">
        <v>24.639700000000001</v>
      </c>
      <c r="CU76" s="39">
        <v>29.803999999999998</v>
      </c>
      <c r="CW76" s="39">
        <v>30.365400000000001</v>
      </c>
      <c r="CY76" s="39">
        <v>40.999499999999998</v>
      </c>
      <c r="DA76" s="44">
        <v>27.7697</v>
      </c>
      <c r="DC76" s="1" t="str">
        <f t="shared" si="1"/>
        <v>No</v>
      </c>
    </row>
    <row r="77" spans="1:107">
      <c r="A77" s="7" t="s">
        <v>979</v>
      </c>
      <c r="B77" s="7" t="s">
        <v>370</v>
      </c>
      <c r="C77" s="37" t="s">
        <v>39</v>
      </c>
      <c r="D77" s="296">
        <v>5032</v>
      </c>
      <c r="E77" s="297">
        <v>50032</v>
      </c>
      <c r="F77" s="27" t="s">
        <v>142</v>
      </c>
      <c r="G77" s="27" t="s">
        <v>137</v>
      </c>
      <c r="H77" s="35">
        <v>356218</v>
      </c>
      <c r="I77" s="35">
        <v>242</v>
      </c>
      <c r="J77" s="292"/>
      <c r="K77" s="8">
        <v>778085</v>
      </c>
      <c r="L77" s="8"/>
      <c r="M77" s="8">
        <v>112397</v>
      </c>
      <c r="N77" s="9"/>
      <c r="O77" s="8">
        <v>20624</v>
      </c>
      <c r="P77" s="9"/>
      <c r="Q77" s="8">
        <v>89510</v>
      </c>
      <c r="R77" s="9"/>
      <c r="S77" s="8">
        <v>6424</v>
      </c>
      <c r="T77" s="9"/>
      <c r="U77" s="33">
        <v>1007040</v>
      </c>
      <c r="V77" s="9"/>
      <c r="W77" s="30">
        <v>570</v>
      </c>
      <c r="X77" s="9"/>
      <c r="Y77" s="30">
        <v>75.98</v>
      </c>
      <c r="Z77" s="9"/>
      <c r="AA77" s="30">
        <v>11.94</v>
      </c>
      <c r="AB77" s="9"/>
      <c r="AC77" s="30">
        <v>51.97</v>
      </c>
      <c r="AD77" s="9"/>
      <c r="AE77" s="80">
        <v>3.3</v>
      </c>
      <c r="AF77" s="46"/>
      <c r="AG77" s="88">
        <v>713.19</v>
      </c>
      <c r="AH77" s="47"/>
      <c r="AJ77" s="83">
        <v>561071</v>
      </c>
      <c r="AL77" s="83">
        <v>105303</v>
      </c>
      <c r="AN77" s="83">
        <v>20624</v>
      </c>
      <c r="AP77" s="83">
        <v>83875</v>
      </c>
      <c r="AR77" s="83">
        <v>6424</v>
      </c>
      <c r="AT77" s="204">
        <v>777297</v>
      </c>
      <c r="AV77" s="46">
        <v>339</v>
      </c>
      <c r="AX77" s="46">
        <v>55</v>
      </c>
      <c r="AZ77" s="46">
        <v>11.94</v>
      </c>
      <c r="BB77" s="46">
        <v>44.98</v>
      </c>
      <c r="BD77" s="46">
        <v>3.3</v>
      </c>
      <c r="BF77" s="209">
        <v>454.22</v>
      </c>
      <c r="BI77" s="83">
        <v>0</v>
      </c>
      <c r="BK77" s="83">
        <v>7094</v>
      </c>
      <c r="BM77" s="83">
        <v>0</v>
      </c>
      <c r="BO77" s="83">
        <v>5635</v>
      </c>
      <c r="BQ77" s="83">
        <v>0</v>
      </c>
      <c r="BS77" s="85">
        <v>229743</v>
      </c>
      <c r="BU77" s="46">
        <v>231</v>
      </c>
      <c r="BW77" s="46">
        <v>20.98</v>
      </c>
      <c r="BY77" s="46">
        <v>0</v>
      </c>
      <c r="CA77" s="46">
        <v>6.99</v>
      </c>
      <c r="CC77" s="46">
        <v>0</v>
      </c>
      <c r="CE77" s="209">
        <v>0</v>
      </c>
      <c r="CH77" s="41">
        <v>11315789</v>
      </c>
      <c r="CJ77" s="41">
        <v>2412445</v>
      </c>
      <c r="CL77" s="41">
        <v>432058</v>
      </c>
      <c r="CN77" s="41">
        <v>2831598</v>
      </c>
      <c r="CP77" s="43">
        <v>16991890</v>
      </c>
      <c r="CS77" s="39">
        <v>14.543100000000001</v>
      </c>
      <c r="CU77" s="39">
        <v>21.4636</v>
      </c>
      <c r="CW77" s="39">
        <v>20.949300000000001</v>
      </c>
      <c r="CY77" s="39">
        <v>31.634399999999999</v>
      </c>
      <c r="DA77" s="44">
        <v>16.873100000000001</v>
      </c>
      <c r="DC77" s="1" t="str">
        <f t="shared" si="1"/>
        <v>No</v>
      </c>
    </row>
    <row r="78" spans="1:107">
      <c r="A78" s="7" t="s">
        <v>259</v>
      </c>
      <c r="B78" s="7" t="s">
        <v>260</v>
      </c>
      <c r="C78" s="37" t="s">
        <v>22</v>
      </c>
      <c r="D78" s="296">
        <v>1048</v>
      </c>
      <c r="E78" s="297">
        <v>10048</v>
      </c>
      <c r="F78" s="27" t="s">
        <v>136</v>
      </c>
      <c r="G78" s="27" t="s">
        <v>137</v>
      </c>
      <c r="H78" s="35">
        <v>924859</v>
      </c>
      <c r="I78" s="35">
        <v>236</v>
      </c>
      <c r="J78" s="292"/>
      <c r="K78" s="8">
        <v>1075884</v>
      </c>
      <c r="L78" s="8"/>
      <c r="M78" s="8">
        <v>313762</v>
      </c>
      <c r="N78" s="9"/>
      <c r="O78" s="8">
        <v>33831</v>
      </c>
      <c r="P78" s="9"/>
      <c r="Q78" s="8">
        <v>97638</v>
      </c>
      <c r="R78" s="9"/>
      <c r="S78" s="8">
        <v>0</v>
      </c>
      <c r="T78" s="9"/>
      <c r="U78" s="33">
        <v>1521115</v>
      </c>
      <c r="V78" s="9"/>
      <c r="W78" s="30">
        <v>515</v>
      </c>
      <c r="X78" s="9"/>
      <c r="Y78" s="30">
        <v>145</v>
      </c>
      <c r="Z78" s="9"/>
      <c r="AA78" s="30">
        <v>18</v>
      </c>
      <c r="AB78" s="9"/>
      <c r="AC78" s="30">
        <v>64</v>
      </c>
      <c r="AD78" s="9"/>
      <c r="AE78" s="80">
        <v>0</v>
      </c>
      <c r="AF78" s="46"/>
      <c r="AG78" s="88">
        <v>742</v>
      </c>
      <c r="AH78" s="47"/>
      <c r="AJ78" s="83">
        <v>1065649</v>
      </c>
      <c r="AL78" s="83">
        <v>313762</v>
      </c>
      <c r="AN78" s="83">
        <v>33831</v>
      </c>
      <c r="AP78" s="83">
        <v>92469</v>
      </c>
      <c r="AR78" s="83">
        <v>0</v>
      </c>
      <c r="AT78" s="204">
        <v>1505711</v>
      </c>
      <c r="AV78" s="46">
        <v>501</v>
      </c>
      <c r="AX78" s="46">
        <v>145</v>
      </c>
      <c r="AZ78" s="46">
        <v>18</v>
      </c>
      <c r="BB78" s="46">
        <v>52</v>
      </c>
      <c r="BD78" s="46">
        <v>0</v>
      </c>
      <c r="BF78" s="209">
        <v>716</v>
      </c>
      <c r="BI78" s="83">
        <v>10235</v>
      </c>
      <c r="BK78" s="83">
        <v>0</v>
      </c>
      <c r="BM78" s="83">
        <v>0</v>
      </c>
      <c r="BO78" s="83">
        <v>5169</v>
      </c>
      <c r="BQ78" s="83">
        <v>0</v>
      </c>
      <c r="BS78" s="85">
        <v>15404</v>
      </c>
      <c r="BU78" s="46">
        <v>14</v>
      </c>
      <c r="BW78" s="46">
        <v>0</v>
      </c>
      <c r="BY78" s="46">
        <v>0</v>
      </c>
      <c r="CA78" s="46">
        <v>12</v>
      </c>
      <c r="CC78" s="46">
        <v>0</v>
      </c>
      <c r="CE78" s="209">
        <v>0</v>
      </c>
      <c r="CH78" s="41">
        <v>31969230</v>
      </c>
      <c r="CJ78" s="41">
        <v>9559307</v>
      </c>
      <c r="CL78" s="41">
        <v>1146775</v>
      </c>
      <c r="CN78" s="41">
        <v>2901112</v>
      </c>
      <c r="CP78" s="43">
        <v>45576424</v>
      </c>
      <c r="CS78" s="39">
        <v>29.714400000000001</v>
      </c>
      <c r="CU78" s="39">
        <v>30.466699999999999</v>
      </c>
      <c r="CW78" s="39">
        <v>33.897199999999998</v>
      </c>
      <c r="CY78" s="39">
        <v>29.712900000000001</v>
      </c>
      <c r="DA78" s="44">
        <v>29.962499999999999</v>
      </c>
      <c r="DC78" s="1" t="str">
        <f t="shared" si="1"/>
        <v>No</v>
      </c>
    </row>
    <row r="79" spans="1:107">
      <c r="A79" s="7" t="s">
        <v>278</v>
      </c>
      <c r="B79" s="7" t="s">
        <v>279</v>
      </c>
      <c r="C79" s="37" t="s">
        <v>29</v>
      </c>
      <c r="D79" s="296">
        <v>7010</v>
      </c>
      <c r="E79" s="297">
        <v>70010</v>
      </c>
      <c r="F79" s="27" t="s">
        <v>142</v>
      </c>
      <c r="G79" s="27" t="s">
        <v>137</v>
      </c>
      <c r="H79" s="35">
        <v>450070</v>
      </c>
      <c r="I79" s="35">
        <v>233</v>
      </c>
      <c r="J79" s="292"/>
      <c r="K79" s="8">
        <v>377672</v>
      </c>
      <c r="L79" s="8"/>
      <c r="M79" s="8">
        <v>79962</v>
      </c>
      <c r="N79" s="9"/>
      <c r="O79" s="8">
        <v>9570</v>
      </c>
      <c r="P79" s="9"/>
      <c r="Q79" s="8">
        <v>69092</v>
      </c>
      <c r="R79" s="9"/>
      <c r="S79" s="8">
        <v>0</v>
      </c>
      <c r="T79" s="9"/>
      <c r="U79" s="33">
        <v>536296</v>
      </c>
      <c r="V79" s="9"/>
      <c r="W79" s="30">
        <v>201</v>
      </c>
      <c r="X79" s="9"/>
      <c r="Y79" s="30">
        <v>42</v>
      </c>
      <c r="Z79" s="9"/>
      <c r="AA79" s="30">
        <v>11.01</v>
      </c>
      <c r="AB79" s="9"/>
      <c r="AC79" s="30">
        <v>42</v>
      </c>
      <c r="AD79" s="9"/>
      <c r="AE79" s="80">
        <v>0</v>
      </c>
      <c r="AF79" s="46"/>
      <c r="AG79" s="88">
        <v>296.01</v>
      </c>
      <c r="AH79" s="47"/>
      <c r="AJ79" s="83">
        <v>320328</v>
      </c>
      <c r="AL79" s="83">
        <v>78591</v>
      </c>
      <c r="AN79" s="83">
        <v>6862</v>
      </c>
      <c r="AP79" s="83">
        <v>59567</v>
      </c>
      <c r="AR79" s="83">
        <v>0</v>
      </c>
      <c r="AT79" s="204">
        <v>465348</v>
      </c>
      <c r="AV79" s="46">
        <v>154</v>
      </c>
      <c r="AX79" s="46">
        <v>41</v>
      </c>
      <c r="AZ79" s="46">
        <v>3.01</v>
      </c>
      <c r="BB79" s="46">
        <v>32.01</v>
      </c>
      <c r="BD79" s="46">
        <v>0</v>
      </c>
      <c r="BF79" s="209">
        <v>230.02</v>
      </c>
      <c r="BI79" s="83">
        <v>0</v>
      </c>
      <c r="BK79" s="83">
        <v>1371</v>
      </c>
      <c r="BM79" s="83">
        <v>2708</v>
      </c>
      <c r="BO79" s="83">
        <v>9525</v>
      </c>
      <c r="BQ79" s="83">
        <v>0</v>
      </c>
      <c r="BS79" s="85">
        <v>70948</v>
      </c>
      <c r="BU79" s="46">
        <v>47</v>
      </c>
      <c r="BW79" s="46">
        <v>1</v>
      </c>
      <c r="BY79" s="46">
        <v>8</v>
      </c>
      <c r="CA79" s="46">
        <v>9.99</v>
      </c>
      <c r="CC79" s="46">
        <v>0</v>
      </c>
      <c r="CE79" s="209">
        <v>0</v>
      </c>
      <c r="CH79" s="41">
        <v>8868664</v>
      </c>
      <c r="CJ79" s="41">
        <v>1932177</v>
      </c>
      <c r="CL79" s="41">
        <v>275324</v>
      </c>
      <c r="CN79" s="41">
        <v>2181730</v>
      </c>
      <c r="CP79" s="43">
        <v>13257895</v>
      </c>
      <c r="CS79" s="39">
        <v>23.482500000000002</v>
      </c>
      <c r="CU79" s="39">
        <v>24.163699999999999</v>
      </c>
      <c r="CW79" s="39">
        <v>28.769500000000001</v>
      </c>
      <c r="CY79" s="39">
        <v>31.577200000000001</v>
      </c>
      <c r="DA79" s="44">
        <v>24.7212</v>
      </c>
      <c r="DC79" s="1" t="str">
        <f t="shared" si="1"/>
        <v>No</v>
      </c>
    </row>
    <row r="80" spans="1:107">
      <c r="A80" s="7" t="s">
        <v>457</v>
      </c>
      <c r="B80" s="7" t="s">
        <v>458</v>
      </c>
      <c r="C80" s="37" t="s">
        <v>12</v>
      </c>
      <c r="D80" s="296">
        <v>9019</v>
      </c>
      <c r="E80" s="297">
        <v>90019</v>
      </c>
      <c r="F80" s="27" t="s">
        <v>142</v>
      </c>
      <c r="G80" s="27" t="s">
        <v>137</v>
      </c>
      <c r="H80" s="35">
        <v>1723634</v>
      </c>
      <c r="I80" s="35">
        <v>232</v>
      </c>
      <c r="J80" s="292"/>
      <c r="K80" s="8">
        <v>1139024</v>
      </c>
      <c r="L80" s="8"/>
      <c r="M80" s="8">
        <v>293609</v>
      </c>
      <c r="N80" s="9"/>
      <c r="O80" s="8">
        <v>110405</v>
      </c>
      <c r="P80" s="9"/>
      <c r="Q80" s="8">
        <v>237704</v>
      </c>
      <c r="R80" s="9"/>
      <c r="S80" s="8">
        <v>29257</v>
      </c>
      <c r="T80" s="9"/>
      <c r="U80" s="33">
        <v>1809999</v>
      </c>
      <c r="V80" s="9"/>
      <c r="W80" s="30">
        <v>605</v>
      </c>
      <c r="X80" s="9"/>
      <c r="Y80" s="30">
        <v>163</v>
      </c>
      <c r="Z80" s="9"/>
      <c r="AA80" s="30">
        <v>58</v>
      </c>
      <c r="AB80" s="9"/>
      <c r="AC80" s="30">
        <v>125.8</v>
      </c>
      <c r="AD80" s="9"/>
      <c r="AE80" s="80">
        <v>15.4</v>
      </c>
      <c r="AF80" s="46"/>
      <c r="AG80" s="88">
        <v>967.2</v>
      </c>
      <c r="AH80" s="47"/>
      <c r="AJ80" s="83">
        <v>1139024</v>
      </c>
      <c r="AL80" s="83">
        <v>293609</v>
      </c>
      <c r="AN80" s="83">
        <v>110405</v>
      </c>
      <c r="AP80" s="83">
        <v>237704</v>
      </c>
      <c r="AR80" s="83">
        <v>29257</v>
      </c>
      <c r="AT80" s="204">
        <v>1809999</v>
      </c>
      <c r="AV80" s="46">
        <v>605</v>
      </c>
      <c r="AX80" s="46">
        <v>163</v>
      </c>
      <c r="AZ80" s="46">
        <v>58</v>
      </c>
      <c r="BB80" s="46">
        <v>125.8</v>
      </c>
      <c r="BD80" s="46">
        <v>15.4</v>
      </c>
      <c r="BF80" s="209">
        <v>967.2</v>
      </c>
      <c r="BI80" s="83">
        <v>0</v>
      </c>
      <c r="BK80" s="83">
        <v>0</v>
      </c>
      <c r="BM80" s="83">
        <v>0</v>
      </c>
      <c r="BO80" s="83">
        <v>0</v>
      </c>
      <c r="BQ80" s="83">
        <v>0</v>
      </c>
      <c r="BS80" s="85">
        <v>0</v>
      </c>
      <c r="BU80" s="46">
        <v>0</v>
      </c>
      <c r="BW80" s="46">
        <v>0</v>
      </c>
      <c r="BY80" s="46">
        <v>0</v>
      </c>
      <c r="CA80" s="46">
        <v>0</v>
      </c>
      <c r="CC80" s="46">
        <v>0</v>
      </c>
      <c r="CE80" s="209">
        <v>0</v>
      </c>
      <c r="CH80" s="41">
        <v>33538925</v>
      </c>
      <c r="CJ80" s="41">
        <v>9594502</v>
      </c>
      <c r="CL80" s="41">
        <v>4139909</v>
      </c>
      <c r="CN80" s="41">
        <v>9209319</v>
      </c>
      <c r="CP80" s="43">
        <v>56482655</v>
      </c>
      <c r="CS80" s="39">
        <v>29.4453</v>
      </c>
      <c r="CU80" s="39">
        <v>32.677799999999998</v>
      </c>
      <c r="CW80" s="39">
        <v>37.497500000000002</v>
      </c>
      <c r="CY80" s="39">
        <v>38.742800000000003</v>
      </c>
      <c r="DA80" s="44">
        <v>31.2059</v>
      </c>
      <c r="DC80" s="1" t="str">
        <f t="shared" si="1"/>
        <v>No</v>
      </c>
    </row>
    <row r="81" spans="1:107">
      <c r="A81" s="7" t="s">
        <v>305</v>
      </c>
      <c r="B81" s="7" t="s">
        <v>306</v>
      </c>
      <c r="C81" s="37" t="s">
        <v>39</v>
      </c>
      <c r="D81" s="296">
        <v>5033</v>
      </c>
      <c r="E81" s="297">
        <v>50033</v>
      </c>
      <c r="F81" s="27" t="s">
        <v>142</v>
      </c>
      <c r="G81" s="27" t="s">
        <v>137</v>
      </c>
      <c r="H81" s="35">
        <v>569935</v>
      </c>
      <c r="I81" s="35">
        <v>229</v>
      </c>
      <c r="J81" s="292"/>
      <c r="K81" s="8">
        <v>577648</v>
      </c>
      <c r="L81" s="8"/>
      <c r="M81" s="8">
        <v>55636</v>
      </c>
      <c r="N81" s="9"/>
      <c r="O81" s="8">
        <v>22435</v>
      </c>
      <c r="P81" s="9"/>
      <c r="Q81" s="8">
        <v>75963</v>
      </c>
      <c r="R81" s="9"/>
      <c r="S81" s="8">
        <v>0</v>
      </c>
      <c r="T81" s="9"/>
      <c r="U81" s="33">
        <v>731682</v>
      </c>
      <c r="V81" s="9"/>
      <c r="W81" s="30">
        <v>295.39999999999998</v>
      </c>
      <c r="X81" s="9"/>
      <c r="Y81" s="30">
        <v>32.4</v>
      </c>
      <c r="Z81" s="9"/>
      <c r="AA81" s="30">
        <v>13.2</v>
      </c>
      <c r="AB81" s="9"/>
      <c r="AC81" s="30">
        <v>41.2</v>
      </c>
      <c r="AD81" s="9"/>
      <c r="AE81" s="80">
        <v>0</v>
      </c>
      <c r="AF81" s="46"/>
      <c r="AG81" s="88">
        <v>382.2</v>
      </c>
      <c r="AH81" s="47"/>
      <c r="AJ81" s="83">
        <v>549496</v>
      </c>
      <c r="AL81" s="83">
        <v>55636</v>
      </c>
      <c r="AN81" s="83">
        <v>22435</v>
      </c>
      <c r="AP81" s="83">
        <v>73667</v>
      </c>
      <c r="AR81" s="83">
        <v>0</v>
      </c>
      <c r="AT81" s="204">
        <v>701234</v>
      </c>
      <c r="AV81" s="46">
        <v>284.39999999999998</v>
      </c>
      <c r="AX81" s="46">
        <v>32.4</v>
      </c>
      <c r="AZ81" s="46">
        <v>13.2</v>
      </c>
      <c r="BB81" s="46">
        <v>39.200000000000003</v>
      </c>
      <c r="BD81" s="46">
        <v>0</v>
      </c>
      <c r="BF81" s="209">
        <v>369.2</v>
      </c>
      <c r="BI81" s="83">
        <v>0</v>
      </c>
      <c r="BK81" s="83">
        <v>0</v>
      </c>
      <c r="BM81" s="83">
        <v>0</v>
      </c>
      <c r="BO81" s="83">
        <v>2296</v>
      </c>
      <c r="BQ81" s="83">
        <v>0</v>
      </c>
      <c r="BS81" s="85">
        <v>30448</v>
      </c>
      <c r="BU81" s="46">
        <v>11</v>
      </c>
      <c r="BW81" s="46">
        <v>0</v>
      </c>
      <c r="BY81" s="46">
        <v>0</v>
      </c>
      <c r="CA81" s="46">
        <v>2</v>
      </c>
      <c r="CC81" s="46">
        <v>0</v>
      </c>
      <c r="CE81" s="209">
        <v>0</v>
      </c>
      <c r="CH81" s="41">
        <v>13472111</v>
      </c>
      <c r="CJ81" s="41">
        <v>1623557</v>
      </c>
      <c r="CL81" s="41">
        <v>400164</v>
      </c>
      <c r="CN81" s="41">
        <v>1447165</v>
      </c>
      <c r="CP81" s="43">
        <v>16942997</v>
      </c>
      <c r="CS81" s="39">
        <v>23.322399999999998</v>
      </c>
      <c r="CU81" s="39">
        <v>29.181799999999999</v>
      </c>
      <c r="CW81" s="39">
        <v>17.836600000000001</v>
      </c>
      <c r="CY81" s="39">
        <v>19.050899999999999</v>
      </c>
      <c r="DA81" s="44">
        <v>23.156199999999998</v>
      </c>
      <c r="DC81" s="1" t="str">
        <f t="shared" si="1"/>
        <v>No</v>
      </c>
    </row>
    <row r="82" spans="1:107">
      <c r="A82" s="7" t="s">
        <v>49</v>
      </c>
      <c r="B82" s="7" t="s">
        <v>164</v>
      </c>
      <c r="C82" s="37" t="s">
        <v>48</v>
      </c>
      <c r="D82" s="296">
        <v>2122</v>
      </c>
      <c r="E82" s="297">
        <v>20122</v>
      </c>
      <c r="F82" s="27" t="s">
        <v>149</v>
      </c>
      <c r="G82" s="27" t="s">
        <v>137</v>
      </c>
      <c r="H82" s="35">
        <v>18351295</v>
      </c>
      <c r="I82" s="35">
        <v>225</v>
      </c>
      <c r="J82" s="292"/>
      <c r="K82" s="8">
        <v>512647</v>
      </c>
      <c r="L82" s="8"/>
      <c r="M82" s="8">
        <v>103330</v>
      </c>
      <c r="N82" s="9"/>
      <c r="O82" s="8">
        <v>18594</v>
      </c>
      <c r="P82" s="9"/>
      <c r="Q82" s="8">
        <v>42105</v>
      </c>
      <c r="R82" s="9"/>
      <c r="S82" s="8">
        <v>0</v>
      </c>
      <c r="T82" s="9"/>
      <c r="U82" s="33">
        <v>676676</v>
      </c>
      <c r="V82" s="9"/>
      <c r="W82" s="30">
        <v>251</v>
      </c>
      <c r="X82" s="9"/>
      <c r="Y82" s="30">
        <v>52</v>
      </c>
      <c r="Z82" s="9"/>
      <c r="AA82" s="30">
        <v>9</v>
      </c>
      <c r="AB82" s="9"/>
      <c r="AC82" s="30">
        <v>20</v>
      </c>
      <c r="AD82" s="9"/>
      <c r="AE82" s="80">
        <v>0</v>
      </c>
      <c r="AF82" s="46"/>
      <c r="AG82" s="88">
        <v>332</v>
      </c>
      <c r="AH82" s="47"/>
      <c r="AJ82" s="83">
        <v>499340</v>
      </c>
      <c r="AL82" s="83">
        <v>103330</v>
      </c>
      <c r="AN82" s="83">
        <v>18594</v>
      </c>
      <c r="AP82" s="83">
        <v>42105</v>
      </c>
      <c r="AR82" s="83">
        <v>0</v>
      </c>
      <c r="AT82" s="204">
        <v>663369</v>
      </c>
      <c r="AV82" s="46">
        <v>241</v>
      </c>
      <c r="AX82" s="46">
        <v>52</v>
      </c>
      <c r="AZ82" s="46">
        <v>9</v>
      </c>
      <c r="BB82" s="46">
        <v>20</v>
      </c>
      <c r="BD82" s="46">
        <v>0</v>
      </c>
      <c r="BF82" s="209">
        <v>322</v>
      </c>
      <c r="BI82" s="83">
        <v>13307</v>
      </c>
      <c r="BK82" s="83">
        <v>0</v>
      </c>
      <c r="BM82" s="83">
        <v>0</v>
      </c>
      <c r="BO82" s="83">
        <v>0</v>
      </c>
      <c r="BQ82" s="83">
        <v>0</v>
      </c>
      <c r="BS82" s="85">
        <v>13307</v>
      </c>
      <c r="BU82" s="46">
        <v>10</v>
      </c>
      <c r="BW82" s="46">
        <v>0</v>
      </c>
      <c r="BY82" s="46">
        <v>0</v>
      </c>
      <c r="CA82" s="46">
        <v>0</v>
      </c>
      <c r="CC82" s="46">
        <v>0</v>
      </c>
      <c r="CE82" s="209">
        <v>0</v>
      </c>
      <c r="CH82" s="41">
        <v>10595261</v>
      </c>
      <c r="CJ82" s="41">
        <v>1921930</v>
      </c>
      <c r="CL82" s="41">
        <v>445292</v>
      </c>
      <c r="CN82" s="41">
        <v>1198224</v>
      </c>
      <c r="CP82" s="43">
        <v>14160707</v>
      </c>
      <c r="CS82" s="39">
        <v>20.6678</v>
      </c>
      <c r="CU82" s="39">
        <v>18.599900000000002</v>
      </c>
      <c r="CW82" s="39">
        <v>23.9482</v>
      </c>
      <c r="CY82" s="39">
        <v>28.457999999999998</v>
      </c>
      <c r="DA82" s="44">
        <v>20.9269</v>
      </c>
      <c r="DC82" s="1" t="str">
        <f t="shared" si="1"/>
        <v>No</v>
      </c>
    </row>
    <row r="83" spans="1:107">
      <c r="A83" s="7" t="s">
        <v>980</v>
      </c>
      <c r="B83" s="7" t="s">
        <v>193</v>
      </c>
      <c r="C83" s="37" t="s">
        <v>54</v>
      </c>
      <c r="D83" s="296">
        <v>2018</v>
      </c>
      <c r="E83" s="297">
        <v>20018</v>
      </c>
      <c r="F83" s="27" t="s">
        <v>142</v>
      </c>
      <c r="G83" s="27" t="s">
        <v>137</v>
      </c>
      <c r="H83" s="35">
        <v>412317</v>
      </c>
      <c r="I83" s="35">
        <v>222</v>
      </c>
      <c r="J83" s="292"/>
      <c r="K83" s="8">
        <v>777701</v>
      </c>
      <c r="L83" s="8"/>
      <c r="M83" s="8">
        <v>208201</v>
      </c>
      <c r="N83" s="9"/>
      <c r="O83" s="8">
        <v>52449</v>
      </c>
      <c r="P83" s="9"/>
      <c r="Q83" s="8">
        <v>60164</v>
      </c>
      <c r="R83" s="9"/>
      <c r="S83" s="8">
        <v>0</v>
      </c>
      <c r="T83" s="9"/>
      <c r="U83" s="33">
        <v>1098515</v>
      </c>
      <c r="V83" s="9"/>
      <c r="W83" s="30">
        <v>493.8</v>
      </c>
      <c r="X83" s="9"/>
      <c r="Y83" s="30">
        <v>113</v>
      </c>
      <c r="Z83" s="9"/>
      <c r="AA83" s="30">
        <v>24</v>
      </c>
      <c r="AB83" s="9"/>
      <c r="AC83" s="30">
        <v>47</v>
      </c>
      <c r="AD83" s="9"/>
      <c r="AE83" s="80">
        <v>0</v>
      </c>
      <c r="AF83" s="46"/>
      <c r="AG83" s="88">
        <v>677.8</v>
      </c>
      <c r="AH83" s="47"/>
      <c r="AJ83" s="83">
        <v>673007</v>
      </c>
      <c r="AL83" s="83">
        <v>203635</v>
      </c>
      <c r="AN83" s="83">
        <v>48311</v>
      </c>
      <c r="AP83" s="83">
        <v>53747</v>
      </c>
      <c r="AR83" s="83">
        <v>0</v>
      </c>
      <c r="AT83" s="204">
        <v>978700</v>
      </c>
      <c r="AV83" s="46">
        <v>363.65</v>
      </c>
      <c r="AX83" s="46">
        <v>106.5</v>
      </c>
      <c r="AZ83" s="46">
        <v>20</v>
      </c>
      <c r="BB83" s="46">
        <v>39</v>
      </c>
      <c r="BD83" s="46">
        <v>0</v>
      </c>
      <c r="BF83" s="209">
        <v>529.15</v>
      </c>
      <c r="BI83" s="83">
        <v>10666</v>
      </c>
      <c r="BK83" s="83">
        <v>4566</v>
      </c>
      <c r="BM83" s="83">
        <v>4138</v>
      </c>
      <c r="BO83" s="83">
        <v>6417</v>
      </c>
      <c r="BQ83" s="83">
        <v>0</v>
      </c>
      <c r="BS83" s="85">
        <v>119815</v>
      </c>
      <c r="BU83" s="46">
        <v>130.15</v>
      </c>
      <c r="BW83" s="46">
        <v>6.5</v>
      </c>
      <c r="BY83" s="46">
        <v>4</v>
      </c>
      <c r="CA83" s="46">
        <v>8</v>
      </c>
      <c r="CC83" s="46">
        <v>0</v>
      </c>
      <c r="CE83" s="209">
        <v>0</v>
      </c>
      <c r="CH83" s="41">
        <v>17060831</v>
      </c>
      <c r="CJ83" s="41">
        <v>5505188</v>
      </c>
      <c r="CL83" s="41">
        <v>1232548</v>
      </c>
      <c r="CN83" s="41">
        <v>1805595</v>
      </c>
      <c r="CP83" s="43">
        <v>25604162</v>
      </c>
      <c r="CS83" s="39">
        <v>21.9375</v>
      </c>
      <c r="CU83" s="39">
        <v>26.441700000000001</v>
      </c>
      <c r="CW83" s="39">
        <v>23.4999</v>
      </c>
      <c r="CY83" s="39">
        <v>30.011199999999999</v>
      </c>
      <c r="DA83" s="44">
        <v>23.308</v>
      </c>
      <c r="DC83" s="1" t="str">
        <f t="shared" si="1"/>
        <v>No</v>
      </c>
    </row>
    <row r="84" spans="1:107">
      <c r="A84" s="7" t="s">
        <v>981</v>
      </c>
      <c r="B84" s="7" t="s">
        <v>374</v>
      </c>
      <c r="C84" s="37" t="s">
        <v>57</v>
      </c>
      <c r="D84" s="296">
        <v>5010</v>
      </c>
      <c r="E84" s="297">
        <v>50010</v>
      </c>
      <c r="F84" s="27" t="s">
        <v>142</v>
      </c>
      <c r="G84" s="27" t="s">
        <v>137</v>
      </c>
      <c r="H84" s="35">
        <v>569499</v>
      </c>
      <c r="I84" s="35">
        <v>214</v>
      </c>
      <c r="J84" s="292"/>
      <c r="K84" s="8">
        <v>632090</v>
      </c>
      <c r="L84" s="8"/>
      <c r="M84" s="8">
        <v>148085</v>
      </c>
      <c r="N84" s="9"/>
      <c r="O84" s="8">
        <v>8087</v>
      </c>
      <c r="P84" s="9"/>
      <c r="Q84" s="8">
        <v>53555</v>
      </c>
      <c r="R84" s="9"/>
      <c r="S84" s="8">
        <v>0</v>
      </c>
      <c r="T84" s="9"/>
      <c r="U84" s="33">
        <v>841817</v>
      </c>
      <c r="V84" s="9"/>
      <c r="W84" s="30">
        <v>310</v>
      </c>
      <c r="X84" s="9"/>
      <c r="Y84" s="30">
        <v>64.5</v>
      </c>
      <c r="Z84" s="9"/>
      <c r="AA84" s="30">
        <v>4.5</v>
      </c>
      <c r="AB84" s="9"/>
      <c r="AC84" s="30">
        <v>31</v>
      </c>
      <c r="AD84" s="9"/>
      <c r="AE84" s="80">
        <v>0</v>
      </c>
      <c r="AF84" s="46"/>
      <c r="AG84" s="88">
        <v>410</v>
      </c>
      <c r="AH84" s="47"/>
      <c r="AJ84" s="83">
        <v>575506</v>
      </c>
      <c r="AL84" s="83">
        <v>148085</v>
      </c>
      <c r="AN84" s="83">
        <v>8087</v>
      </c>
      <c r="AP84" s="83">
        <v>53555</v>
      </c>
      <c r="AR84" s="83">
        <v>0</v>
      </c>
      <c r="AT84" s="204">
        <v>785233</v>
      </c>
      <c r="AV84" s="46">
        <v>264</v>
      </c>
      <c r="AX84" s="46">
        <v>64.5</v>
      </c>
      <c r="AZ84" s="46">
        <v>4.5</v>
      </c>
      <c r="BB84" s="46">
        <v>31</v>
      </c>
      <c r="BD84" s="46">
        <v>0</v>
      </c>
      <c r="BF84" s="209">
        <v>364</v>
      </c>
      <c r="BI84" s="83">
        <v>5847</v>
      </c>
      <c r="BK84" s="83">
        <v>0</v>
      </c>
      <c r="BM84" s="83">
        <v>0</v>
      </c>
      <c r="BO84" s="83">
        <v>0</v>
      </c>
      <c r="BQ84" s="83">
        <v>0</v>
      </c>
      <c r="BS84" s="85">
        <v>56584</v>
      </c>
      <c r="BU84" s="46">
        <v>46</v>
      </c>
      <c r="BW84" s="46">
        <v>0</v>
      </c>
      <c r="BY84" s="46">
        <v>0</v>
      </c>
      <c r="CA84" s="46">
        <v>0</v>
      </c>
      <c r="CC84" s="46">
        <v>0</v>
      </c>
      <c r="CE84" s="209">
        <v>0</v>
      </c>
      <c r="CH84" s="41">
        <v>17096980</v>
      </c>
      <c r="CJ84" s="41">
        <v>3959807</v>
      </c>
      <c r="CL84" s="41">
        <v>235196</v>
      </c>
      <c r="CN84" s="41">
        <v>1994485</v>
      </c>
      <c r="CP84" s="43">
        <v>23286468</v>
      </c>
      <c r="CS84" s="39">
        <v>27.048300000000001</v>
      </c>
      <c r="CU84" s="39">
        <v>26.740100000000002</v>
      </c>
      <c r="CW84" s="39">
        <v>29.083200000000001</v>
      </c>
      <c r="CY84" s="39">
        <v>37.241799999999998</v>
      </c>
      <c r="DA84" s="44">
        <v>27.662099999999999</v>
      </c>
      <c r="DC84" s="1" t="str">
        <f t="shared" si="1"/>
        <v>No</v>
      </c>
    </row>
    <row r="85" spans="1:107">
      <c r="A85" s="7" t="s">
        <v>330</v>
      </c>
      <c r="B85" s="7" t="s">
        <v>331</v>
      </c>
      <c r="C85" s="37" t="s">
        <v>32</v>
      </c>
      <c r="D85" s="296">
        <v>5050</v>
      </c>
      <c r="E85" s="297">
        <v>50050</v>
      </c>
      <c r="F85" s="27" t="s">
        <v>142</v>
      </c>
      <c r="G85" s="27" t="s">
        <v>137</v>
      </c>
      <c r="H85" s="35">
        <v>1487483</v>
      </c>
      <c r="I85" s="35">
        <v>211</v>
      </c>
      <c r="J85" s="292"/>
      <c r="K85" s="8">
        <v>857057</v>
      </c>
      <c r="L85" s="8"/>
      <c r="M85" s="8">
        <v>208108</v>
      </c>
      <c r="N85" s="9"/>
      <c r="O85" s="8">
        <v>31068</v>
      </c>
      <c r="P85" s="9"/>
      <c r="Q85" s="8">
        <v>145892</v>
      </c>
      <c r="R85" s="9"/>
      <c r="S85" s="8">
        <v>0</v>
      </c>
      <c r="T85" s="9"/>
      <c r="U85" s="33">
        <v>1242125</v>
      </c>
      <c r="V85" s="9"/>
      <c r="W85" s="30">
        <v>483</v>
      </c>
      <c r="X85" s="9"/>
      <c r="Y85" s="30">
        <v>100</v>
      </c>
      <c r="Z85" s="9"/>
      <c r="AA85" s="30">
        <v>14</v>
      </c>
      <c r="AB85" s="9"/>
      <c r="AC85" s="30">
        <v>85</v>
      </c>
      <c r="AD85" s="9"/>
      <c r="AE85" s="80">
        <v>0</v>
      </c>
      <c r="AF85" s="46"/>
      <c r="AG85" s="88">
        <v>682</v>
      </c>
      <c r="AH85" s="47"/>
      <c r="AJ85" s="83">
        <v>854425</v>
      </c>
      <c r="AL85" s="83">
        <v>208108</v>
      </c>
      <c r="AN85" s="83">
        <v>31068</v>
      </c>
      <c r="AP85" s="83">
        <v>143765</v>
      </c>
      <c r="AR85" s="83">
        <v>0</v>
      </c>
      <c r="AT85" s="204">
        <v>1237366</v>
      </c>
      <c r="AV85" s="46">
        <v>481</v>
      </c>
      <c r="AX85" s="46">
        <v>100</v>
      </c>
      <c r="AZ85" s="46">
        <v>14</v>
      </c>
      <c r="BB85" s="46">
        <v>83</v>
      </c>
      <c r="BD85" s="46">
        <v>0</v>
      </c>
      <c r="BF85" s="209">
        <v>678</v>
      </c>
      <c r="BI85" s="83">
        <v>0</v>
      </c>
      <c r="BK85" s="83">
        <v>0</v>
      </c>
      <c r="BM85" s="83">
        <v>0</v>
      </c>
      <c r="BO85" s="83">
        <v>2127</v>
      </c>
      <c r="BQ85" s="83">
        <v>0</v>
      </c>
      <c r="BS85" s="85">
        <v>4759</v>
      </c>
      <c r="BU85" s="46">
        <v>2</v>
      </c>
      <c r="BW85" s="46">
        <v>0</v>
      </c>
      <c r="BY85" s="46">
        <v>0</v>
      </c>
      <c r="CA85" s="46">
        <v>2</v>
      </c>
      <c r="CC85" s="46">
        <v>0</v>
      </c>
      <c r="CE85" s="209">
        <v>0</v>
      </c>
      <c r="CH85" s="41">
        <v>20004697</v>
      </c>
      <c r="CJ85" s="41">
        <v>5456576</v>
      </c>
      <c r="CL85" s="41">
        <v>586588</v>
      </c>
      <c r="CN85" s="41">
        <v>4974358</v>
      </c>
      <c r="CP85" s="43">
        <v>31022219</v>
      </c>
      <c r="CS85" s="39">
        <v>23.341200000000001</v>
      </c>
      <c r="CU85" s="39">
        <v>26.219899999999999</v>
      </c>
      <c r="CW85" s="39">
        <v>18.880800000000001</v>
      </c>
      <c r="CY85" s="39">
        <v>34.096200000000003</v>
      </c>
      <c r="DA85" s="44">
        <v>24.975100000000001</v>
      </c>
      <c r="DC85" s="1" t="str">
        <f t="shared" si="1"/>
        <v>No</v>
      </c>
    </row>
    <row r="86" spans="1:107">
      <c r="A86" s="7" t="s">
        <v>511</v>
      </c>
      <c r="B86" s="7" t="s">
        <v>512</v>
      </c>
      <c r="C86" s="37" t="s">
        <v>57</v>
      </c>
      <c r="D86" s="296">
        <v>5022</v>
      </c>
      <c r="E86" s="297">
        <v>50022</v>
      </c>
      <c r="F86" s="27" t="s">
        <v>142</v>
      </c>
      <c r="G86" s="27" t="s">
        <v>137</v>
      </c>
      <c r="H86" s="35">
        <v>507643</v>
      </c>
      <c r="I86" s="35">
        <v>207</v>
      </c>
      <c r="J86" s="292"/>
      <c r="K86" s="8">
        <v>498347</v>
      </c>
      <c r="L86" s="8"/>
      <c r="M86" s="8">
        <v>76420</v>
      </c>
      <c r="N86" s="9"/>
      <c r="O86" s="8">
        <v>14111</v>
      </c>
      <c r="P86" s="9"/>
      <c r="Q86" s="8">
        <v>29429</v>
      </c>
      <c r="R86" s="9"/>
      <c r="S86" s="8">
        <v>1750</v>
      </c>
      <c r="T86" s="9"/>
      <c r="U86" s="33">
        <v>620057</v>
      </c>
      <c r="V86" s="9"/>
      <c r="W86" s="30">
        <v>256.5</v>
      </c>
      <c r="X86" s="9"/>
      <c r="Y86" s="30">
        <v>40</v>
      </c>
      <c r="Z86" s="9"/>
      <c r="AA86" s="30">
        <v>9</v>
      </c>
      <c r="AB86" s="9"/>
      <c r="AC86" s="30">
        <v>20</v>
      </c>
      <c r="AD86" s="9"/>
      <c r="AE86" s="80">
        <v>1</v>
      </c>
      <c r="AF86" s="46"/>
      <c r="AG86" s="88">
        <v>326.5</v>
      </c>
      <c r="AH86" s="47"/>
      <c r="AJ86" s="83">
        <v>462257</v>
      </c>
      <c r="AL86" s="83">
        <v>74908</v>
      </c>
      <c r="AN86" s="83">
        <v>13169</v>
      </c>
      <c r="AP86" s="83">
        <v>25686</v>
      </c>
      <c r="AR86" s="83">
        <v>1750</v>
      </c>
      <c r="AT86" s="204">
        <v>577770</v>
      </c>
      <c r="AV86" s="46">
        <v>209</v>
      </c>
      <c r="AX86" s="46">
        <v>39</v>
      </c>
      <c r="AZ86" s="46">
        <v>7</v>
      </c>
      <c r="BB86" s="46">
        <v>14</v>
      </c>
      <c r="BD86" s="46">
        <v>1</v>
      </c>
      <c r="BF86" s="209">
        <v>270</v>
      </c>
      <c r="BI86" s="83">
        <v>10789</v>
      </c>
      <c r="BK86" s="83">
        <v>1512</v>
      </c>
      <c r="BM86" s="83">
        <v>942</v>
      </c>
      <c r="BO86" s="83">
        <v>3743</v>
      </c>
      <c r="BQ86" s="83">
        <v>0</v>
      </c>
      <c r="BS86" s="85">
        <v>42287</v>
      </c>
      <c r="BU86" s="46">
        <v>47.5</v>
      </c>
      <c r="BW86" s="46">
        <v>1</v>
      </c>
      <c r="BY86" s="46">
        <v>2</v>
      </c>
      <c r="CA86" s="46">
        <v>6</v>
      </c>
      <c r="CC86" s="46">
        <v>0</v>
      </c>
      <c r="CE86" s="209">
        <v>0</v>
      </c>
      <c r="CH86" s="41">
        <v>9312654</v>
      </c>
      <c r="CJ86" s="41">
        <v>1868057</v>
      </c>
      <c r="CL86" s="41">
        <v>277915</v>
      </c>
      <c r="CN86" s="41">
        <v>854145</v>
      </c>
      <c r="CP86" s="43">
        <v>12312771</v>
      </c>
      <c r="CS86" s="39">
        <v>18.687100000000001</v>
      </c>
      <c r="CU86" s="39">
        <v>24.444600000000001</v>
      </c>
      <c r="CW86" s="39">
        <v>19.694900000000001</v>
      </c>
      <c r="CY86" s="39">
        <v>29.023900000000001</v>
      </c>
      <c r="DA86" s="44">
        <v>19.857500000000002</v>
      </c>
      <c r="DC86" s="1" t="str">
        <f t="shared" si="1"/>
        <v>No</v>
      </c>
    </row>
    <row r="87" spans="1:107">
      <c r="A87" s="7" t="s">
        <v>187</v>
      </c>
      <c r="B87" s="7" t="s">
        <v>188</v>
      </c>
      <c r="C87" s="37" t="s">
        <v>39</v>
      </c>
      <c r="D87" s="296">
        <v>5148</v>
      </c>
      <c r="E87" s="297">
        <v>50148</v>
      </c>
      <c r="F87" s="27" t="s">
        <v>142</v>
      </c>
      <c r="G87" s="27" t="s">
        <v>137</v>
      </c>
      <c r="H87" s="35">
        <v>87106</v>
      </c>
      <c r="I87" s="35">
        <v>203</v>
      </c>
      <c r="J87" s="292"/>
      <c r="K87" s="8">
        <v>153545</v>
      </c>
      <c r="L87" s="8"/>
      <c r="M87" s="8">
        <v>42565</v>
      </c>
      <c r="N87" s="9"/>
      <c r="O87" s="8">
        <v>9970</v>
      </c>
      <c r="P87" s="9"/>
      <c r="Q87" s="8">
        <v>11912</v>
      </c>
      <c r="R87" s="9"/>
      <c r="S87" s="8">
        <v>985</v>
      </c>
      <c r="T87" s="9"/>
      <c r="U87" s="33">
        <v>218977</v>
      </c>
      <c r="V87" s="9"/>
      <c r="W87" s="30">
        <v>99.02</v>
      </c>
      <c r="X87" s="9"/>
      <c r="Y87" s="30">
        <v>30</v>
      </c>
      <c r="Z87" s="9"/>
      <c r="AA87" s="30">
        <v>7.01</v>
      </c>
      <c r="AB87" s="9"/>
      <c r="AC87" s="30">
        <v>6.5</v>
      </c>
      <c r="AD87" s="9"/>
      <c r="AE87" s="80">
        <v>0.51</v>
      </c>
      <c r="AF87" s="46"/>
      <c r="AG87" s="88">
        <v>143.04</v>
      </c>
      <c r="AH87" s="47"/>
      <c r="AJ87" s="83">
        <v>73179</v>
      </c>
      <c r="AL87" s="83">
        <v>27132</v>
      </c>
      <c r="AN87" s="83">
        <v>7931</v>
      </c>
      <c r="AP87" s="83">
        <v>11912</v>
      </c>
      <c r="AR87" s="83">
        <v>985</v>
      </c>
      <c r="AT87" s="204">
        <v>121139</v>
      </c>
      <c r="AV87" s="46">
        <v>39.020000000000003</v>
      </c>
      <c r="AX87" s="46">
        <v>18</v>
      </c>
      <c r="AZ87" s="46">
        <v>4</v>
      </c>
      <c r="BB87" s="46">
        <v>6.5</v>
      </c>
      <c r="BD87" s="46">
        <v>0.51</v>
      </c>
      <c r="BF87" s="209">
        <v>68.03</v>
      </c>
      <c r="BI87" s="83">
        <v>2954</v>
      </c>
      <c r="BK87" s="83">
        <v>15433</v>
      </c>
      <c r="BM87" s="83">
        <v>2039</v>
      </c>
      <c r="BO87" s="83">
        <v>0</v>
      </c>
      <c r="BQ87" s="83">
        <v>0</v>
      </c>
      <c r="BS87" s="85">
        <v>97838</v>
      </c>
      <c r="BU87" s="46">
        <v>60</v>
      </c>
      <c r="BW87" s="46">
        <v>12</v>
      </c>
      <c r="BY87" s="46">
        <v>3.01</v>
      </c>
      <c r="CA87" s="46">
        <v>0</v>
      </c>
      <c r="CC87" s="46">
        <v>0</v>
      </c>
      <c r="CE87" s="209">
        <v>0</v>
      </c>
      <c r="CH87" s="41">
        <v>2700858</v>
      </c>
      <c r="CJ87" s="41">
        <v>748085</v>
      </c>
      <c r="CL87" s="41">
        <v>175249</v>
      </c>
      <c r="CN87" s="41">
        <v>508436</v>
      </c>
      <c r="CP87" s="43">
        <v>4132628</v>
      </c>
      <c r="CS87" s="39">
        <v>17.59</v>
      </c>
      <c r="CU87" s="39">
        <v>17.575099999999999</v>
      </c>
      <c r="CW87" s="39">
        <v>17.5776</v>
      </c>
      <c r="CY87" s="39">
        <v>42.682699999999997</v>
      </c>
      <c r="DA87" s="44">
        <v>18.872399999999999</v>
      </c>
      <c r="DC87" s="1" t="str">
        <f t="shared" si="1"/>
        <v>No</v>
      </c>
    </row>
    <row r="88" spans="1:107">
      <c r="A88" s="7" t="s">
        <v>357</v>
      </c>
      <c r="B88" s="7" t="s">
        <v>243</v>
      </c>
      <c r="C88" s="37" t="s">
        <v>12</v>
      </c>
      <c r="D88" s="296">
        <v>9023</v>
      </c>
      <c r="E88" s="297">
        <v>90023</v>
      </c>
      <c r="F88" s="27" t="s">
        <v>317</v>
      </c>
      <c r="G88" s="27" t="s">
        <v>137</v>
      </c>
      <c r="H88" s="35">
        <v>12150996</v>
      </c>
      <c r="I88" s="35">
        <v>197</v>
      </c>
      <c r="J88" s="292"/>
      <c r="K88" s="8">
        <v>965351</v>
      </c>
      <c r="L88" s="8"/>
      <c r="M88" s="8">
        <v>204240</v>
      </c>
      <c r="N88" s="9"/>
      <c r="O88" s="8">
        <v>56290</v>
      </c>
      <c r="P88" s="9"/>
      <c r="Q88" s="8">
        <v>157858</v>
      </c>
      <c r="R88" s="9"/>
      <c r="S88" s="8">
        <v>0</v>
      </c>
      <c r="T88" s="9"/>
      <c r="U88" s="33">
        <v>1383739</v>
      </c>
      <c r="V88" s="9"/>
      <c r="W88" s="30">
        <v>521</v>
      </c>
      <c r="X88" s="9"/>
      <c r="Y88" s="30">
        <v>107</v>
      </c>
      <c r="Z88" s="9"/>
      <c r="AA88" s="30">
        <v>29</v>
      </c>
      <c r="AB88" s="9"/>
      <c r="AC88" s="30">
        <v>89</v>
      </c>
      <c r="AD88" s="9"/>
      <c r="AE88" s="80">
        <v>0</v>
      </c>
      <c r="AF88" s="46"/>
      <c r="AG88" s="88">
        <v>746</v>
      </c>
      <c r="AH88" s="47"/>
      <c r="AJ88" s="83">
        <v>955558</v>
      </c>
      <c r="AL88" s="83">
        <v>201167</v>
      </c>
      <c r="AN88" s="83">
        <v>56290</v>
      </c>
      <c r="AP88" s="83">
        <v>145961</v>
      </c>
      <c r="AR88" s="83">
        <v>0</v>
      </c>
      <c r="AT88" s="204">
        <v>1358976</v>
      </c>
      <c r="AV88" s="46">
        <v>513</v>
      </c>
      <c r="AX88" s="46">
        <v>105</v>
      </c>
      <c r="AZ88" s="46">
        <v>29</v>
      </c>
      <c r="BB88" s="46">
        <v>77</v>
      </c>
      <c r="BD88" s="46">
        <v>0</v>
      </c>
      <c r="BF88" s="209">
        <v>724</v>
      </c>
      <c r="BI88" s="83">
        <v>9793</v>
      </c>
      <c r="BK88" s="83">
        <v>3073</v>
      </c>
      <c r="BM88" s="83">
        <v>0</v>
      </c>
      <c r="BO88" s="83">
        <v>11897</v>
      </c>
      <c r="BQ88" s="83">
        <v>0</v>
      </c>
      <c r="BS88" s="85">
        <v>24763</v>
      </c>
      <c r="BU88" s="46">
        <v>8</v>
      </c>
      <c r="BW88" s="46">
        <v>2</v>
      </c>
      <c r="BY88" s="46">
        <v>0</v>
      </c>
      <c r="CA88" s="46">
        <v>12</v>
      </c>
      <c r="CC88" s="46">
        <v>0</v>
      </c>
      <c r="CE88" s="209">
        <v>0</v>
      </c>
      <c r="CH88" s="41">
        <v>26577516</v>
      </c>
      <c r="CJ88" s="41">
        <v>6208390</v>
      </c>
      <c r="CL88" s="41">
        <v>1238191</v>
      </c>
      <c r="CN88" s="41">
        <v>4931944</v>
      </c>
      <c r="CP88" s="43">
        <v>38956041</v>
      </c>
      <c r="CS88" s="39">
        <v>27.531500000000001</v>
      </c>
      <c r="CU88" s="39">
        <v>30.397500000000001</v>
      </c>
      <c r="CW88" s="39">
        <v>21.996600000000001</v>
      </c>
      <c r="CY88" s="39">
        <v>31.242899999999999</v>
      </c>
      <c r="DA88" s="44">
        <v>28.152699999999999</v>
      </c>
      <c r="DC88" s="1" t="str">
        <f t="shared" si="1"/>
        <v>No</v>
      </c>
    </row>
    <row r="89" spans="1:107">
      <c r="A89" s="7" t="s">
        <v>983</v>
      </c>
      <c r="B89" s="7" t="s">
        <v>369</v>
      </c>
      <c r="C89" s="37" t="s">
        <v>68</v>
      </c>
      <c r="D89" s="296">
        <v>6006</v>
      </c>
      <c r="E89" s="297">
        <v>60006</v>
      </c>
      <c r="F89" s="27" t="s">
        <v>140</v>
      </c>
      <c r="G89" s="27" t="s">
        <v>137</v>
      </c>
      <c r="H89" s="35">
        <v>803086</v>
      </c>
      <c r="I89" s="35">
        <v>193</v>
      </c>
      <c r="J89" s="292"/>
      <c r="K89" s="8">
        <v>872143</v>
      </c>
      <c r="L89" s="8"/>
      <c r="M89" s="8">
        <v>234505</v>
      </c>
      <c r="N89" s="9"/>
      <c r="O89" s="8">
        <v>36078</v>
      </c>
      <c r="P89" s="9"/>
      <c r="Q89" s="8">
        <v>63148</v>
      </c>
      <c r="R89" s="9"/>
      <c r="S89" s="8">
        <v>0</v>
      </c>
      <c r="T89" s="9"/>
      <c r="U89" s="33">
        <v>1205874</v>
      </c>
      <c r="V89" s="9"/>
      <c r="W89" s="30">
        <v>462</v>
      </c>
      <c r="X89" s="9"/>
      <c r="Y89" s="30">
        <v>130</v>
      </c>
      <c r="Z89" s="9"/>
      <c r="AA89" s="30">
        <v>20</v>
      </c>
      <c r="AB89" s="9"/>
      <c r="AC89" s="30">
        <v>46</v>
      </c>
      <c r="AD89" s="9"/>
      <c r="AE89" s="80">
        <v>0</v>
      </c>
      <c r="AF89" s="46"/>
      <c r="AG89" s="88">
        <v>658</v>
      </c>
      <c r="AH89" s="47"/>
      <c r="AJ89" s="83">
        <v>872143</v>
      </c>
      <c r="AL89" s="83">
        <v>234505</v>
      </c>
      <c r="AN89" s="83">
        <v>36078</v>
      </c>
      <c r="AP89" s="83">
        <v>63148</v>
      </c>
      <c r="AR89" s="83">
        <v>0</v>
      </c>
      <c r="AT89" s="204">
        <v>1205874</v>
      </c>
      <c r="AV89" s="46">
        <v>462</v>
      </c>
      <c r="AX89" s="46">
        <v>130</v>
      </c>
      <c r="AZ89" s="46">
        <v>20</v>
      </c>
      <c r="BB89" s="46">
        <v>46</v>
      </c>
      <c r="BD89" s="46">
        <v>0</v>
      </c>
      <c r="BF89" s="209">
        <v>658</v>
      </c>
      <c r="BI89" s="83">
        <v>0</v>
      </c>
      <c r="BK89" s="83">
        <v>0</v>
      </c>
      <c r="BM89" s="83">
        <v>0</v>
      </c>
      <c r="BO89" s="83">
        <v>0</v>
      </c>
      <c r="BQ89" s="83">
        <v>0</v>
      </c>
      <c r="BS89" s="85">
        <v>0</v>
      </c>
      <c r="BU89" s="46">
        <v>0</v>
      </c>
      <c r="BW89" s="46">
        <v>0</v>
      </c>
      <c r="BY89" s="46">
        <v>0</v>
      </c>
      <c r="CA89" s="46">
        <v>0</v>
      </c>
      <c r="CC89" s="46">
        <v>0</v>
      </c>
      <c r="CE89" s="209">
        <v>0</v>
      </c>
      <c r="CH89" s="41">
        <v>16281202</v>
      </c>
      <c r="CJ89" s="41">
        <v>4585218</v>
      </c>
      <c r="CL89" s="41">
        <v>790156</v>
      </c>
      <c r="CN89" s="41">
        <v>2125427</v>
      </c>
      <c r="CP89" s="43">
        <v>23782003</v>
      </c>
      <c r="CS89" s="39">
        <v>18.667999999999999</v>
      </c>
      <c r="CU89" s="39">
        <v>19.552800000000001</v>
      </c>
      <c r="CW89" s="39">
        <v>21.901299999999999</v>
      </c>
      <c r="CY89" s="39">
        <v>33.657899999999998</v>
      </c>
      <c r="DA89" s="44">
        <v>19.721800000000002</v>
      </c>
      <c r="DC89" s="1" t="str">
        <f t="shared" si="1"/>
        <v>No</v>
      </c>
    </row>
    <row r="90" spans="1:107">
      <c r="A90" s="7" t="s">
        <v>982</v>
      </c>
      <c r="B90" s="7" t="s">
        <v>499</v>
      </c>
      <c r="C90" s="37" t="s">
        <v>53</v>
      </c>
      <c r="D90" s="296">
        <v>6019</v>
      </c>
      <c r="E90" s="297">
        <v>60019</v>
      </c>
      <c r="F90" s="27" t="s">
        <v>140</v>
      </c>
      <c r="G90" s="27" t="s">
        <v>137</v>
      </c>
      <c r="H90" s="35">
        <v>741318</v>
      </c>
      <c r="I90" s="35">
        <v>193</v>
      </c>
      <c r="J90" s="292"/>
      <c r="K90" s="8">
        <v>762993</v>
      </c>
      <c r="L90" s="8"/>
      <c r="M90" s="8">
        <v>175209</v>
      </c>
      <c r="N90" s="9"/>
      <c r="O90" s="8">
        <v>22932</v>
      </c>
      <c r="P90" s="9"/>
      <c r="Q90" s="8">
        <v>79009</v>
      </c>
      <c r="R90" s="9"/>
      <c r="S90" s="8">
        <v>0</v>
      </c>
      <c r="T90" s="9"/>
      <c r="U90" s="33">
        <v>1040143</v>
      </c>
      <c r="V90" s="9"/>
      <c r="W90" s="30">
        <v>327</v>
      </c>
      <c r="X90" s="9"/>
      <c r="Y90" s="30">
        <v>92</v>
      </c>
      <c r="Z90" s="9"/>
      <c r="AA90" s="30">
        <v>12</v>
      </c>
      <c r="AB90" s="9"/>
      <c r="AC90" s="30">
        <v>43</v>
      </c>
      <c r="AD90" s="9"/>
      <c r="AE90" s="80">
        <v>0</v>
      </c>
      <c r="AF90" s="46"/>
      <c r="AG90" s="88">
        <v>474</v>
      </c>
      <c r="AH90" s="47"/>
      <c r="AJ90" s="83">
        <v>762993</v>
      </c>
      <c r="AL90" s="83">
        <v>175209</v>
      </c>
      <c r="AN90" s="83">
        <v>22932</v>
      </c>
      <c r="AP90" s="83">
        <v>79009</v>
      </c>
      <c r="AR90" s="83">
        <v>0</v>
      </c>
      <c r="AT90" s="204">
        <v>1040143</v>
      </c>
      <c r="AV90" s="46">
        <v>327</v>
      </c>
      <c r="AX90" s="46">
        <v>92</v>
      </c>
      <c r="AZ90" s="46">
        <v>12</v>
      </c>
      <c r="BB90" s="46">
        <v>43</v>
      </c>
      <c r="BD90" s="46">
        <v>0</v>
      </c>
      <c r="BF90" s="209">
        <v>474</v>
      </c>
      <c r="BI90" s="83">
        <v>0</v>
      </c>
      <c r="BK90" s="83">
        <v>0</v>
      </c>
      <c r="BM90" s="83">
        <v>0</v>
      </c>
      <c r="BO90" s="83">
        <v>0</v>
      </c>
      <c r="BQ90" s="83">
        <v>0</v>
      </c>
      <c r="BS90" s="85">
        <v>0</v>
      </c>
      <c r="BU90" s="46">
        <v>0</v>
      </c>
      <c r="BW90" s="46">
        <v>0</v>
      </c>
      <c r="BY90" s="46">
        <v>0</v>
      </c>
      <c r="CA90" s="46">
        <v>0</v>
      </c>
      <c r="CC90" s="46">
        <v>0</v>
      </c>
      <c r="CE90" s="209">
        <v>0</v>
      </c>
      <c r="CH90" s="41">
        <v>14742217</v>
      </c>
      <c r="CJ90" s="41">
        <v>4048755</v>
      </c>
      <c r="CL90" s="41">
        <v>458975</v>
      </c>
      <c r="CN90" s="41">
        <v>2253706</v>
      </c>
      <c r="CP90" s="43">
        <v>21503653</v>
      </c>
      <c r="CS90" s="39">
        <v>19.3216</v>
      </c>
      <c r="CU90" s="39">
        <v>23.1081</v>
      </c>
      <c r="CW90" s="39">
        <v>20.014600000000002</v>
      </c>
      <c r="CY90" s="39">
        <v>28.524699999999999</v>
      </c>
      <c r="DA90" s="44">
        <v>20.6737</v>
      </c>
      <c r="DC90" s="1" t="str">
        <f t="shared" si="1"/>
        <v>No</v>
      </c>
    </row>
    <row r="91" spans="1:107">
      <c r="A91" s="7" t="s">
        <v>327</v>
      </c>
      <c r="B91" s="7" t="s">
        <v>328</v>
      </c>
      <c r="C91" s="37" t="s">
        <v>48</v>
      </c>
      <c r="D91" s="296">
        <v>2126</v>
      </c>
      <c r="E91" s="297">
        <v>20126</v>
      </c>
      <c r="F91" s="27" t="s">
        <v>149</v>
      </c>
      <c r="G91" s="27" t="s">
        <v>137</v>
      </c>
      <c r="H91" s="35">
        <v>18351295</v>
      </c>
      <c r="I91" s="35">
        <v>184</v>
      </c>
      <c r="J91" s="292"/>
      <c r="K91" s="8">
        <v>485580</v>
      </c>
      <c r="L91" s="8" t="s">
        <v>102</v>
      </c>
      <c r="M91" s="8">
        <v>95768</v>
      </c>
      <c r="N91" s="9"/>
      <c r="O91" s="8">
        <v>0</v>
      </c>
      <c r="P91" s="9"/>
      <c r="Q91" s="8">
        <v>51810</v>
      </c>
      <c r="R91" s="9"/>
      <c r="S91" s="8">
        <v>0</v>
      </c>
      <c r="T91" s="9"/>
      <c r="U91" s="33">
        <v>633158</v>
      </c>
      <c r="V91" s="9" t="s">
        <v>102</v>
      </c>
      <c r="W91" s="30">
        <v>246</v>
      </c>
      <c r="X91" s="9"/>
      <c r="Y91" s="30">
        <v>49</v>
      </c>
      <c r="Z91" s="9"/>
      <c r="AA91" s="30">
        <v>0</v>
      </c>
      <c r="AB91" s="9"/>
      <c r="AC91" s="30">
        <v>28</v>
      </c>
      <c r="AD91" s="9"/>
      <c r="AE91" s="80">
        <v>0</v>
      </c>
      <c r="AF91" s="46"/>
      <c r="AG91" s="88">
        <v>323</v>
      </c>
      <c r="AH91" s="47"/>
      <c r="AJ91" s="83">
        <v>483864</v>
      </c>
      <c r="AK91" s="46" t="s">
        <v>102</v>
      </c>
      <c r="AL91" s="83">
        <v>95768</v>
      </c>
      <c r="AN91" s="83">
        <v>0</v>
      </c>
      <c r="AP91" s="83">
        <v>50736</v>
      </c>
      <c r="AR91" s="83">
        <v>0</v>
      </c>
      <c r="AT91" s="204">
        <v>630368</v>
      </c>
      <c r="AU91" s="46" t="s">
        <v>102</v>
      </c>
      <c r="AV91" s="46">
        <v>244</v>
      </c>
      <c r="AX91" s="46">
        <v>49</v>
      </c>
      <c r="AZ91" s="46">
        <v>0</v>
      </c>
      <c r="BB91" s="46">
        <v>27</v>
      </c>
      <c r="BD91" s="46">
        <v>0</v>
      </c>
      <c r="BF91" s="209">
        <v>320</v>
      </c>
      <c r="BI91" s="83">
        <v>1716</v>
      </c>
      <c r="BK91" s="83">
        <v>0</v>
      </c>
      <c r="BM91" s="83">
        <v>0</v>
      </c>
      <c r="BO91" s="83">
        <v>1074</v>
      </c>
      <c r="BQ91" s="83">
        <v>0</v>
      </c>
      <c r="BS91" s="85">
        <v>2790</v>
      </c>
      <c r="BU91" s="46">
        <v>2</v>
      </c>
      <c r="BW91" s="46">
        <v>0</v>
      </c>
      <c r="BY91" s="46">
        <v>0</v>
      </c>
      <c r="CA91" s="46">
        <v>1</v>
      </c>
      <c r="CC91" s="46">
        <v>0</v>
      </c>
      <c r="CE91" s="209">
        <v>0</v>
      </c>
      <c r="CH91" s="41">
        <v>14419275</v>
      </c>
      <c r="CJ91" s="41">
        <v>2892676</v>
      </c>
      <c r="CL91" s="41">
        <v>0</v>
      </c>
      <c r="CN91" s="41">
        <v>1406739</v>
      </c>
      <c r="CP91" s="43">
        <v>18718690</v>
      </c>
      <c r="CS91" s="39">
        <v>29.695</v>
      </c>
      <c r="CT91" s="39" t="s">
        <v>102</v>
      </c>
      <c r="CU91" s="39">
        <v>30.204999999999998</v>
      </c>
      <c r="CY91" s="39">
        <v>27.151900000000001</v>
      </c>
      <c r="DA91" s="44">
        <v>29.564</v>
      </c>
      <c r="DC91" s="1" t="str">
        <f t="shared" si="1"/>
        <v>Yes</v>
      </c>
    </row>
    <row r="92" spans="1:107">
      <c r="A92" s="7" t="s">
        <v>984</v>
      </c>
      <c r="B92" s="7" t="s">
        <v>441</v>
      </c>
      <c r="C92" s="37" t="s">
        <v>61</v>
      </c>
      <c r="D92" s="296"/>
      <c r="E92" s="297">
        <v>30202</v>
      </c>
      <c r="F92" s="27" t="s">
        <v>142</v>
      </c>
      <c r="G92" s="27" t="s">
        <v>137</v>
      </c>
      <c r="H92" s="35">
        <v>402004</v>
      </c>
      <c r="I92" s="35">
        <v>182</v>
      </c>
      <c r="J92" s="292"/>
      <c r="K92" s="8">
        <v>366275</v>
      </c>
      <c r="L92" s="8"/>
      <c r="M92" s="8">
        <v>65248</v>
      </c>
      <c r="N92" s="9"/>
      <c r="O92" s="8">
        <v>8576</v>
      </c>
      <c r="P92" s="9"/>
      <c r="Q92" s="8">
        <v>30897</v>
      </c>
      <c r="R92" s="9"/>
      <c r="S92" s="8">
        <v>3534</v>
      </c>
      <c r="T92" s="9"/>
      <c r="U92" s="33">
        <v>474530</v>
      </c>
      <c r="V92" s="9"/>
      <c r="W92" s="30">
        <v>211.1</v>
      </c>
      <c r="X92" s="9"/>
      <c r="Y92" s="30">
        <v>42.9</v>
      </c>
      <c r="Z92" s="9"/>
      <c r="AA92" s="30">
        <v>5.3</v>
      </c>
      <c r="AB92" s="9"/>
      <c r="AC92" s="30">
        <v>22.3</v>
      </c>
      <c r="AD92" s="9"/>
      <c r="AE92" s="80">
        <v>1.9</v>
      </c>
      <c r="AF92" s="46"/>
      <c r="AG92" s="88">
        <v>283.5</v>
      </c>
      <c r="AH92" s="47"/>
      <c r="AJ92" s="83">
        <v>352048</v>
      </c>
      <c r="AL92" s="83">
        <v>64617</v>
      </c>
      <c r="AN92" s="83">
        <v>8576</v>
      </c>
      <c r="AP92" s="83">
        <v>29695</v>
      </c>
      <c r="AR92" s="83">
        <v>3534</v>
      </c>
      <c r="AT92" s="204">
        <v>458470</v>
      </c>
      <c r="AV92" s="46">
        <v>194.1</v>
      </c>
      <c r="AX92" s="46">
        <v>42.4</v>
      </c>
      <c r="AZ92" s="46">
        <v>5.3</v>
      </c>
      <c r="BB92" s="46">
        <v>20.399999999999999</v>
      </c>
      <c r="BD92" s="46">
        <v>1.9</v>
      </c>
      <c r="BF92" s="209">
        <v>264.10000000000002</v>
      </c>
      <c r="BI92" s="83">
        <v>4394</v>
      </c>
      <c r="BK92" s="83">
        <v>631</v>
      </c>
      <c r="BM92" s="83">
        <v>0</v>
      </c>
      <c r="BO92" s="83">
        <v>1202</v>
      </c>
      <c r="BQ92" s="83">
        <v>0</v>
      </c>
      <c r="BS92" s="85">
        <v>16060</v>
      </c>
      <c r="BU92" s="46">
        <v>17</v>
      </c>
      <c r="BW92" s="46">
        <v>0.5</v>
      </c>
      <c r="BY92" s="46">
        <v>0</v>
      </c>
      <c r="CA92" s="46">
        <v>1.9</v>
      </c>
      <c r="CC92" s="46">
        <v>0</v>
      </c>
      <c r="CE92" s="209">
        <v>0</v>
      </c>
      <c r="CH92" s="41">
        <v>8789624</v>
      </c>
      <c r="CJ92" s="41">
        <v>1506481</v>
      </c>
      <c r="CL92" s="41">
        <v>282648</v>
      </c>
      <c r="CN92" s="41">
        <v>741074</v>
      </c>
      <c r="CP92" s="43">
        <v>11319827</v>
      </c>
      <c r="CS92" s="39">
        <v>23.997299999999999</v>
      </c>
      <c r="CU92" s="39">
        <v>23.0885</v>
      </c>
      <c r="CW92" s="39">
        <v>32.957999999999998</v>
      </c>
      <c r="CY92" s="39">
        <v>23.985299999999999</v>
      </c>
      <c r="DA92" s="44">
        <v>23.854800000000001</v>
      </c>
      <c r="DC92" s="1" t="str">
        <f t="shared" si="1"/>
        <v>No</v>
      </c>
    </row>
    <row r="93" spans="1:107">
      <c r="A93" s="7" t="s">
        <v>251</v>
      </c>
      <c r="B93" s="7" t="s">
        <v>252</v>
      </c>
      <c r="C93" s="37" t="s">
        <v>73</v>
      </c>
      <c r="D93" s="296">
        <v>24</v>
      </c>
      <c r="E93" s="297">
        <v>24</v>
      </c>
      <c r="F93" s="27" t="s">
        <v>142</v>
      </c>
      <c r="G93" s="27" t="s">
        <v>137</v>
      </c>
      <c r="H93" s="35">
        <v>1849898</v>
      </c>
      <c r="I93" s="35">
        <v>180</v>
      </c>
      <c r="J93" s="292"/>
      <c r="K93" s="8">
        <v>583068</v>
      </c>
      <c r="L93" s="8"/>
      <c r="M93" s="8">
        <v>88984</v>
      </c>
      <c r="N93" s="9"/>
      <c r="O93" s="8">
        <v>22482</v>
      </c>
      <c r="P93" s="9"/>
      <c r="Q93" s="8">
        <v>116921</v>
      </c>
      <c r="R93" s="9"/>
      <c r="S93" s="8">
        <v>0</v>
      </c>
      <c r="T93" s="9"/>
      <c r="U93" s="33">
        <v>811455</v>
      </c>
      <c r="V93" s="9"/>
      <c r="W93" s="30">
        <v>316.82</v>
      </c>
      <c r="X93" s="9"/>
      <c r="Y93" s="30">
        <v>45.16</v>
      </c>
      <c r="Z93" s="9"/>
      <c r="AA93" s="30">
        <v>12.07</v>
      </c>
      <c r="AB93" s="9"/>
      <c r="AC93" s="30">
        <v>67.97</v>
      </c>
      <c r="AD93" s="9"/>
      <c r="AE93" s="80">
        <v>0</v>
      </c>
      <c r="AF93" s="46"/>
      <c r="AG93" s="88">
        <v>442.02</v>
      </c>
      <c r="AH93" s="47"/>
      <c r="AJ93" s="83">
        <v>465998</v>
      </c>
      <c r="AL93" s="83">
        <v>85073</v>
      </c>
      <c r="AN93" s="83">
        <v>22482</v>
      </c>
      <c r="AP93" s="83">
        <v>114271</v>
      </c>
      <c r="AR93" s="83">
        <v>0</v>
      </c>
      <c r="AT93" s="204">
        <v>687824</v>
      </c>
      <c r="AV93" s="46">
        <v>256.82</v>
      </c>
      <c r="AX93" s="46">
        <v>43.14</v>
      </c>
      <c r="AZ93" s="46">
        <v>12.07</v>
      </c>
      <c r="BB93" s="46">
        <v>63.97</v>
      </c>
      <c r="BD93" s="46">
        <v>0</v>
      </c>
      <c r="BF93" s="209">
        <v>376</v>
      </c>
      <c r="BI93" s="83">
        <v>276</v>
      </c>
      <c r="BK93" s="83">
        <v>3911</v>
      </c>
      <c r="BM93" s="83">
        <v>0</v>
      </c>
      <c r="BO93" s="83">
        <v>2650</v>
      </c>
      <c r="BQ93" s="83">
        <v>0</v>
      </c>
      <c r="BS93" s="85">
        <v>123631</v>
      </c>
      <c r="BU93" s="46">
        <v>60</v>
      </c>
      <c r="BW93" s="46">
        <v>2.02</v>
      </c>
      <c r="BY93" s="46">
        <v>0</v>
      </c>
      <c r="CA93" s="46">
        <v>4</v>
      </c>
      <c r="CC93" s="46">
        <v>0</v>
      </c>
      <c r="CE93" s="209">
        <v>0</v>
      </c>
      <c r="CH93" s="41">
        <v>16761855</v>
      </c>
      <c r="CJ93" s="41">
        <v>2768540</v>
      </c>
      <c r="CL93" s="41">
        <v>593250</v>
      </c>
      <c r="CN93" s="41">
        <v>4261867</v>
      </c>
      <c r="CP93" s="43">
        <v>24385512</v>
      </c>
      <c r="CS93" s="39">
        <v>28.747699999999998</v>
      </c>
      <c r="CU93" s="39">
        <v>31.1128</v>
      </c>
      <c r="CW93" s="39">
        <v>26.387799999999999</v>
      </c>
      <c r="CY93" s="39">
        <v>36.450800000000001</v>
      </c>
      <c r="DA93" s="44">
        <v>30.051600000000001</v>
      </c>
      <c r="DC93" s="1" t="str">
        <f t="shared" si="1"/>
        <v>No</v>
      </c>
    </row>
    <row r="94" spans="1:107">
      <c r="A94" s="7" t="s">
        <v>389</v>
      </c>
      <c r="B94" s="7" t="s">
        <v>390</v>
      </c>
      <c r="C94" s="37" t="s">
        <v>57</v>
      </c>
      <c r="D94" s="296">
        <v>5017</v>
      </c>
      <c r="E94" s="297">
        <v>50017</v>
      </c>
      <c r="F94" s="27" t="s">
        <v>142</v>
      </c>
      <c r="G94" s="27" t="s">
        <v>137</v>
      </c>
      <c r="H94" s="35">
        <v>724091</v>
      </c>
      <c r="I94" s="35">
        <v>178</v>
      </c>
      <c r="J94" s="292"/>
      <c r="K94" s="8">
        <v>964279</v>
      </c>
      <c r="L94" s="8"/>
      <c r="M94" s="8">
        <v>202090</v>
      </c>
      <c r="N94" s="9"/>
      <c r="O94" s="8">
        <v>69116</v>
      </c>
      <c r="P94" s="9"/>
      <c r="Q94" s="8">
        <v>136882</v>
      </c>
      <c r="R94" s="9"/>
      <c r="S94" s="8">
        <v>8223</v>
      </c>
      <c r="T94" s="9"/>
      <c r="U94" s="33">
        <v>1380590</v>
      </c>
      <c r="V94" s="9"/>
      <c r="W94" s="30">
        <v>465.2</v>
      </c>
      <c r="X94" s="9"/>
      <c r="Y94" s="30">
        <v>95.7</v>
      </c>
      <c r="Z94" s="9"/>
      <c r="AA94" s="30">
        <v>37</v>
      </c>
      <c r="AB94" s="9"/>
      <c r="AC94" s="30">
        <v>67.099999999999994</v>
      </c>
      <c r="AD94" s="9"/>
      <c r="AE94" s="80">
        <v>4.7</v>
      </c>
      <c r="AF94" s="46"/>
      <c r="AG94" s="88">
        <v>669.7</v>
      </c>
      <c r="AH94" s="47"/>
      <c r="AJ94" s="83">
        <v>964279</v>
      </c>
      <c r="AL94" s="83">
        <v>202090</v>
      </c>
      <c r="AN94" s="83">
        <v>69116</v>
      </c>
      <c r="AP94" s="83">
        <v>136882</v>
      </c>
      <c r="AR94" s="83">
        <v>8223</v>
      </c>
      <c r="AT94" s="204">
        <v>1380590</v>
      </c>
      <c r="AV94" s="46">
        <v>465.2</v>
      </c>
      <c r="AX94" s="46">
        <v>95.7</v>
      </c>
      <c r="AZ94" s="46">
        <v>37</v>
      </c>
      <c r="BB94" s="46">
        <v>67.099999999999994</v>
      </c>
      <c r="BD94" s="46">
        <v>4.7</v>
      </c>
      <c r="BF94" s="209">
        <v>669.7</v>
      </c>
      <c r="BI94" s="83">
        <v>0</v>
      </c>
      <c r="BK94" s="83">
        <v>0</v>
      </c>
      <c r="BM94" s="83">
        <v>0</v>
      </c>
      <c r="BO94" s="83">
        <v>0</v>
      </c>
      <c r="BQ94" s="83">
        <v>0</v>
      </c>
      <c r="BS94" s="85">
        <v>0</v>
      </c>
      <c r="BU94" s="46">
        <v>0</v>
      </c>
      <c r="BW94" s="46">
        <v>0</v>
      </c>
      <c r="BY94" s="46">
        <v>0</v>
      </c>
      <c r="CA94" s="46">
        <v>0</v>
      </c>
      <c r="CC94" s="46">
        <v>0</v>
      </c>
      <c r="CE94" s="209">
        <v>0</v>
      </c>
      <c r="CH94" s="41">
        <v>19465333</v>
      </c>
      <c r="CJ94" s="41">
        <v>5146344</v>
      </c>
      <c r="CL94" s="41">
        <v>1643286</v>
      </c>
      <c r="CN94" s="41">
        <v>3688472</v>
      </c>
      <c r="CP94" s="43">
        <v>29943435</v>
      </c>
      <c r="CS94" s="39">
        <v>20.186399999999999</v>
      </c>
      <c r="CU94" s="39">
        <v>25.465599999999998</v>
      </c>
      <c r="CW94" s="39">
        <v>23.7758</v>
      </c>
      <c r="CY94" s="39">
        <v>26.946400000000001</v>
      </c>
      <c r="DA94" s="44">
        <v>21.6889</v>
      </c>
      <c r="DC94" s="1" t="str">
        <f t="shared" si="1"/>
        <v>No</v>
      </c>
    </row>
    <row r="95" spans="1:107">
      <c r="A95" s="7" t="s">
        <v>200</v>
      </c>
      <c r="B95" s="7" t="s">
        <v>201</v>
      </c>
      <c r="C95" s="37" t="s">
        <v>39</v>
      </c>
      <c r="D95" s="296">
        <v>5036</v>
      </c>
      <c r="E95" s="297">
        <v>50036</v>
      </c>
      <c r="F95" s="27" t="s">
        <v>142</v>
      </c>
      <c r="G95" s="27" t="s">
        <v>137</v>
      </c>
      <c r="H95" s="35">
        <v>313532</v>
      </c>
      <c r="I95" s="35">
        <v>174</v>
      </c>
      <c r="J95" s="292"/>
      <c r="K95" s="8">
        <v>463308</v>
      </c>
      <c r="L95" s="8"/>
      <c r="M95" s="8">
        <v>70479</v>
      </c>
      <c r="N95" s="9"/>
      <c r="O95" s="8">
        <v>10898</v>
      </c>
      <c r="P95" s="9"/>
      <c r="Q95" s="8">
        <v>47964</v>
      </c>
      <c r="R95" s="9"/>
      <c r="S95" s="8">
        <v>0</v>
      </c>
      <c r="T95" s="9"/>
      <c r="U95" s="33">
        <v>592649</v>
      </c>
      <c r="V95" s="9"/>
      <c r="W95" s="30">
        <v>254.7</v>
      </c>
      <c r="X95" s="9"/>
      <c r="Y95" s="30">
        <v>40</v>
      </c>
      <c r="Z95" s="9"/>
      <c r="AA95" s="30">
        <v>7</v>
      </c>
      <c r="AB95" s="9"/>
      <c r="AC95" s="30">
        <v>29.17</v>
      </c>
      <c r="AD95" s="9"/>
      <c r="AE95" s="80">
        <v>0</v>
      </c>
      <c r="AF95" s="46"/>
      <c r="AG95" s="88">
        <v>330.87</v>
      </c>
      <c r="AH95" s="47"/>
      <c r="AJ95" s="83">
        <v>389394</v>
      </c>
      <c r="AL95" s="83">
        <v>67655</v>
      </c>
      <c r="AN95" s="83">
        <v>8893</v>
      </c>
      <c r="AP95" s="83">
        <v>39729</v>
      </c>
      <c r="AR95" s="83">
        <v>0</v>
      </c>
      <c r="AT95" s="204">
        <v>505671</v>
      </c>
      <c r="AV95" s="46">
        <v>187.8</v>
      </c>
      <c r="AX95" s="46">
        <v>38</v>
      </c>
      <c r="AZ95" s="46">
        <v>5</v>
      </c>
      <c r="BB95" s="46">
        <v>23.48</v>
      </c>
      <c r="BD95" s="46">
        <v>0</v>
      </c>
      <c r="BF95" s="209">
        <v>254.28</v>
      </c>
      <c r="BI95" s="83">
        <v>2103</v>
      </c>
      <c r="BK95" s="83">
        <v>2824</v>
      </c>
      <c r="BM95" s="83">
        <v>2005</v>
      </c>
      <c r="BO95" s="83">
        <v>8235</v>
      </c>
      <c r="BQ95" s="83">
        <v>0</v>
      </c>
      <c r="BS95" s="85">
        <v>86978</v>
      </c>
      <c r="BU95" s="46">
        <v>66.900000000000006</v>
      </c>
      <c r="BW95" s="46">
        <v>2</v>
      </c>
      <c r="BY95" s="46">
        <v>2</v>
      </c>
      <c r="CA95" s="46">
        <v>5.69</v>
      </c>
      <c r="CC95" s="46">
        <v>0</v>
      </c>
      <c r="CE95" s="209">
        <v>0</v>
      </c>
      <c r="CH95" s="41">
        <v>13259212</v>
      </c>
      <c r="CJ95" s="41">
        <v>2291578</v>
      </c>
      <c r="CL95" s="41">
        <v>263411</v>
      </c>
      <c r="CN95" s="41">
        <v>1538427</v>
      </c>
      <c r="CP95" s="43">
        <v>17352628</v>
      </c>
      <c r="CS95" s="39">
        <v>28.618600000000001</v>
      </c>
      <c r="CU95" s="39">
        <v>32.514299999999999</v>
      </c>
      <c r="CW95" s="39">
        <v>24.1706</v>
      </c>
      <c r="CY95" s="39">
        <v>32.074599999999997</v>
      </c>
      <c r="DA95" s="44">
        <v>29.279800000000002</v>
      </c>
      <c r="DC95" s="1" t="str">
        <f t="shared" si="1"/>
        <v>No</v>
      </c>
    </row>
    <row r="96" spans="1:107">
      <c r="A96" s="7" t="s">
        <v>985</v>
      </c>
      <c r="B96" s="7" t="s">
        <v>253</v>
      </c>
      <c r="C96" s="37" t="s">
        <v>21</v>
      </c>
      <c r="D96" s="296">
        <v>8005</v>
      </c>
      <c r="E96" s="297">
        <v>80005</v>
      </c>
      <c r="F96" s="27" t="s">
        <v>140</v>
      </c>
      <c r="G96" s="27" t="s">
        <v>137</v>
      </c>
      <c r="H96" s="35">
        <v>559409</v>
      </c>
      <c r="I96" s="35">
        <v>173</v>
      </c>
      <c r="J96" s="292"/>
      <c r="K96" s="8">
        <v>0</v>
      </c>
      <c r="L96" s="8"/>
      <c r="M96" s="8">
        <v>2083</v>
      </c>
      <c r="N96" s="9"/>
      <c r="O96" s="8">
        <v>682</v>
      </c>
      <c r="P96" s="9"/>
      <c r="Q96" s="8">
        <v>2884</v>
      </c>
      <c r="R96" s="9"/>
      <c r="S96" s="8">
        <v>0</v>
      </c>
      <c r="T96" s="9"/>
      <c r="U96" s="33">
        <v>5649</v>
      </c>
      <c r="V96" s="9"/>
      <c r="W96" s="30">
        <v>0</v>
      </c>
      <c r="X96" s="9"/>
      <c r="Y96" s="30">
        <v>1.27</v>
      </c>
      <c r="Z96" s="9"/>
      <c r="AA96" s="30">
        <v>0.33</v>
      </c>
      <c r="AB96" s="9"/>
      <c r="AC96" s="30">
        <v>1.57</v>
      </c>
      <c r="AD96" s="9"/>
      <c r="AE96" s="80">
        <v>0</v>
      </c>
      <c r="AF96" s="46"/>
      <c r="AG96" s="88">
        <v>3.17</v>
      </c>
      <c r="AH96" s="47"/>
      <c r="AJ96" s="83">
        <v>0</v>
      </c>
      <c r="AL96" s="83">
        <v>2083</v>
      </c>
      <c r="AN96" s="83">
        <v>682</v>
      </c>
      <c r="AP96" s="83">
        <v>2884</v>
      </c>
      <c r="AR96" s="83">
        <v>0</v>
      </c>
      <c r="AT96" s="204">
        <v>5649</v>
      </c>
      <c r="AV96" s="46">
        <v>0</v>
      </c>
      <c r="AX96" s="46">
        <v>1.27</v>
      </c>
      <c r="AZ96" s="46">
        <v>0.33</v>
      </c>
      <c r="BB96" s="46">
        <v>1.57</v>
      </c>
      <c r="BD96" s="46">
        <v>0</v>
      </c>
      <c r="BF96" s="209">
        <v>3.17</v>
      </c>
      <c r="BI96" s="83">
        <v>0</v>
      </c>
      <c r="BK96" s="83">
        <v>0</v>
      </c>
      <c r="BM96" s="83">
        <v>0</v>
      </c>
      <c r="BO96" s="83">
        <v>0</v>
      </c>
      <c r="BQ96" s="83">
        <v>0</v>
      </c>
      <c r="BS96" s="85">
        <v>0</v>
      </c>
      <c r="BU96" s="46">
        <v>0</v>
      </c>
      <c r="BW96" s="46">
        <v>0</v>
      </c>
      <c r="BY96" s="46">
        <v>0</v>
      </c>
      <c r="CA96" s="46">
        <v>0</v>
      </c>
      <c r="CC96" s="46">
        <v>0</v>
      </c>
      <c r="CE96" s="209">
        <v>0</v>
      </c>
      <c r="CH96" s="41">
        <v>0</v>
      </c>
      <c r="CJ96" s="41">
        <v>53512</v>
      </c>
      <c r="CL96" s="41">
        <v>27726</v>
      </c>
      <c r="CN96" s="41">
        <v>93222</v>
      </c>
      <c r="CP96" s="43">
        <v>174460</v>
      </c>
      <c r="CU96" s="39">
        <v>25.689900000000002</v>
      </c>
      <c r="CW96" s="39">
        <v>40.654000000000003</v>
      </c>
      <c r="CY96" s="39">
        <v>32.323900000000002</v>
      </c>
      <c r="DA96" s="44">
        <v>30.883299999999998</v>
      </c>
      <c r="DC96" s="1" t="str">
        <f t="shared" si="1"/>
        <v>No</v>
      </c>
    </row>
    <row r="97" spans="1:107">
      <c r="A97" s="7" t="s">
        <v>355</v>
      </c>
      <c r="B97" s="7" t="s">
        <v>356</v>
      </c>
      <c r="C97" s="37" t="s">
        <v>61</v>
      </c>
      <c r="D97" s="296">
        <v>3010</v>
      </c>
      <c r="E97" s="297">
        <v>30010</v>
      </c>
      <c r="F97" s="27" t="s">
        <v>142</v>
      </c>
      <c r="G97" s="27" t="s">
        <v>137</v>
      </c>
      <c r="H97" s="35">
        <v>664651</v>
      </c>
      <c r="I97" s="35">
        <v>173</v>
      </c>
      <c r="J97" s="292"/>
      <c r="K97" s="8">
        <v>404289</v>
      </c>
      <c r="L97" s="8"/>
      <c r="M97" s="8">
        <v>55007</v>
      </c>
      <c r="N97" s="9"/>
      <c r="O97" s="8">
        <v>3523</v>
      </c>
      <c r="P97" s="9"/>
      <c r="Q97" s="8">
        <v>30885</v>
      </c>
      <c r="R97" s="9"/>
      <c r="S97" s="8">
        <v>0</v>
      </c>
      <c r="T97" s="9"/>
      <c r="U97" s="33">
        <v>493704</v>
      </c>
      <c r="V97" s="9"/>
      <c r="W97" s="30">
        <v>166</v>
      </c>
      <c r="X97" s="9"/>
      <c r="Y97" s="30">
        <v>27</v>
      </c>
      <c r="Z97" s="9"/>
      <c r="AA97" s="30">
        <v>2</v>
      </c>
      <c r="AB97" s="9"/>
      <c r="AC97" s="30">
        <v>26</v>
      </c>
      <c r="AD97" s="9"/>
      <c r="AE97" s="80">
        <v>0</v>
      </c>
      <c r="AF97" s="46"/>
      <c r="AG97" s="88">
        <v>221</v>
      </c>
      <c r="AH97" s="47"/>
      <c r="AJ97" s="83">
        <v>404289</v>
      </c>
      <c r="AL97" s="83">
        <v>55007</v>
      </c>
      <c r="AN97" s="83">
        <v>3523</v>
      </c>
      <c r="AP97" s="83">
        <v>28504</v>
      </c>
      <c r="AR97" s="83">
        <v>0</v>
      </c>
      <c r="AT97" s="204">
        <v>491323</v>
      </c>
      <c r="AV97" s="46">
        <v>166</v>
      </c>
      <c r="AX97" s="46">
        <v>27</v>
      </c>
      <c r="AZ97" s="46">
        <v>2</v>
      </c>
      <c r="BB97" s="46">
        <v>23</v>
      </c>
      <c r="BD97" s="46">
        <v>0</v>
      </c>
      <c r="BF97" s="209">
        <v>218</v>
      </c>
      <c r="BI97" s="83">
        <v>0</v>
      </c>
      <c r="BK97" s="83">
        <v>0</v>
      </c>
      <c r="BM97" s="83">
        <v>0</v>
      </c>
      <c r="BO97" s="83">
        <v>2381</v>
      </c>
      <c r="BQ97" s="83">
        <v>0</v>
      </c>
      <c r="BS97" s="85">
        <v>2381</v>
      </c>
      <c r="BU97" s="46">
        <v>0</v>
      </c>
      <c r="BW97" s="46">
        <v>0</v>
      </c>
      <c r="BY97" s="46">
        <v>0</v>
      </c>
      <c r="CA97" s="46">
        <v>3</v>
      </c>
      <c r="CC97" s="46">
        <v>0</v>
      </c>
      <c r="CE97" s="209">
        <v>0</v>
      </c>
      <c r="CH97" s="41">
        <v>8222616</v>
      </c>
      <c r="CJ97" s="41">
        <v>1190706</v>
      </c>
      <c r="CL97" s="41">
        <v>83180</v>
      </c>
      <c r="CN97" s="41">
        <v>1097600</v>
      </c>
      <c r="CP97" s="43">
        <v>10594102</v>
      </c>
      <c r="CS97" s="39">
        <v>20.3385</v>
      </c>
      <c r="CU97" s="39">
        <v>21.6464</v>
      </c>
      <c r="CW97" s="39">
        <v>23.610600000000002</v>
      </c>
      <c r="CY97" s="39">
        <v>35.5383</v>
      </c>
      <c r="DA97" s="44">
        <v>21.458400000000001</v>
      </c>
      <c r="DC97" s="1" t="str">
        <f t="shared" si="1"/>
        <v>No</v>
      </c>
    </row>
    <row r="98" spans="1:107">
      <c r="A98" s="7" t="s">
        <v>986</v>
      </c>
      <c r="B98" s="7" t="s">
        <v>143</v>
      </c>
      <c r="C98" s="37" t="s">
        <v>12</v>
      </c>
      <c r="D98" s="296">
        <v>9008</v>
      </c>
      <c r="E98" s="297">
        <v>90008</v>
      </c>
      <c r="F98" s="27" t="s">
        <v>140</v>
      </c>
      <c r="G98" s="27" t="s">
        <v>137</v>
      </c>
      <c r="H98" s="35">
        <v>12150996</v>
      </c>
      <c r="I98" s="35">
        <v>172</v>
      </c>
      <c r="J98" s="292"/>
      <c r="K98" s="8">
        <v>776299</v>
      </c>
      <c r="L98" s="8"/>
      <c r="M98" s="8">
        <v>130420</v>
      </c>
      <c r="N98" s="9"/>
      <c r="O98" s="8">
        <v>12209</v>
      </c>
      <c r="P98" s="9"/>
      <c r="Q98" s="8">
        <v>65288</v>
      </c>
      <c r="R98" s="9"/>
      <c r="S98" s="8">
        <v>9695</v>
      </c>
      <c r="T98" s="9"/>
      <c r="U98" s="33">
        <v>993911</v>
      </c>
      <c r="V98" s="9"/>
      <c r="W98" s="30">
        <v>360</v>
      </c>
      <c r="X98" s="9"/>
      <c r="Y98" s="30">
        <v>77.650000000000006</v>
      </c>
      <c r="Z98" s="9"/>
      <c r="AA98" s="30">
        <v>10</v>
      </c>
      <c r="AB98" s="9"/>
      <c r="AC98" s="30">
        <v>40</v>
      </c>
      <c r="AD98" s="9"/>
      <c r="AE98" s="80">
        <v>5.38</v>
      </c>
      <c r="AF98" s="46"/>
      <c r="AG98" s="88">
        <v>493.03</v>
      </c>
      <c r="AH98" s="47"/>
      <c r="AJ98" s="83">
        <v>773666</v>
      </c>
      <c r="AL98" s="83">
        <v>128570</v>
      </c>
      <c r="AN98" s="83">
        <v>10918</v>
      </c>
      <c r="AP98" s="83">
        <v>61686</v>
      </c>
      <c r="AR98" s="83">
        <v>9695</v>
      </c>
      <c r="AT98" s="204">
        <v>984535</v>
      </c>
      <c r="AV98" s="46">
        <v>357</v>
      </c>
      <c r="AX98" s="46">
        <v>75.650000000000006</v>
      </c>
      <c r="AZ98" s="46">
        <v>7</v>
      </c>
      <c r="BB98" s="46">
        <v>34</v>
      </c>
      <c r="BD98" s="46">
        <v>5.38</v>
      </c>
      <c r="BF98" s="209">
        <v>479.03</v>
      </c>
      <c r="BI98" s="83">
        <v>2633</v>
      </c>
      <c r="BK98" s="83">
        <v>1850</v>
      </c>
      <c r="BM98" s="83">
        <v>1291</v>
      </c>
      <c r="BO98" s="83">
        <v>3602</v>
      </c>
      <c r="BQ98" s="83">
        <v>0</v>
      </c>
      <c r="BS98" s="85">
        <v>9376</v>
      </c>
      <c r="BU98" s="46">
        <v>3</v>
      </c>
      <c r="BW98" s="46">
        <v>2</v>
      </c>
      <c r="BY98" s="46">
        <v>3</v>
      </c>
      <c r="CA98" s="46">
        <v>6</v>
      </c>
      <c r="CC98" s="46">
        <v>0</v>
      </c>
      <c r="CE98" s="209">
        <v>14</v>
      </c>
      <c r="CH98" s="41">
        <v>20872647</v>
      </c>
      <c r="CJ98" s="41">
        <v>4424964</v>
      </c>
      <c r="CL98" s="41">
        <v>354316</v>
      </c>
      <c r="CN98" s="41">
        <v>2799384</v>
      </c>
      <c r="CP98" s="43">
        <v>28451311</v>
      </c>
      <c r="CS98" s="39">
        <v>26.8874</v>
      </c>
      <c r="CU98" s="39">
        <v>33.928600000000003</v>
      </c>
      <c r="CW98" s="39">
        <v>29.020900000000001</v>
      </c>
      <c r="CY98" s="39">
        <v>42.877499999999998</v>
      </c>
      <c r="DA98" s="44">
        <v>28.625599999999999</v>
      </c>
      <c r="DC98" s="1" t="str">
        <f t="shared" si="1"/>
        <v>No</v>
      </c>
    </row>
    <row r="99" spans="1:107">
      <c r="A99" s="7" t="s">
        <v>324</v>
      </c>
      <c r="B99" s="7" t="s">
        <v>325</v>
      </c>
      <c r="C99" s="37" t="s">
        <v>26</v>
      </c>
      <c r="D99" s="296">
        <v>4041</v>
      </c>
      <c r="E99" s="297">
        <v>40041</v>
      </c>
      <c r="F99" s="27" t="s">
        <v>142</v>
      </c>
      <c r="G99" s="27" t="s">
        <v>137</v>
      </c>
      <c r="H99" s="35">
        <v>2441770</v>
      </c>
      <c r="I99" s="35">
        <v>172</v>
      </c>
      <c r="J99" s="292"/>
      <c r="K99" s="8">
        <v>1019714</v>
      </c>
      <c r="L99" s="8"/>
      <c r="M99" s="8">
        <v>178384</v>
      </c>
      <c r="N99" s="9"/>
      <c r="O99" s="8">
        <v>113446</v>
      </c>
      <c r="P99" s="9"/>
      <c r="Q99" s="8">
        <v>163207</v>
      </c>
      <c r="R99" s="9"/>
      <c r="S99" s="8">
        <v>32720</v>
      </c>
      <c r="T99" s="9"/>
      <c r="U99" s="33">
        <v>1507471</v>
      </c>
      <c r="V99" s="9"/>
      <c r="W99" s="30">
        <v>554</v>
      </c>
      <c r="X99" s="9"/>
      <c r="Y99" s="30">
        <v>95</v>
      </c>
      <c r="Z99" s="9"/>
      <c r="AA99" s="30">
        <v>61</v>
      </c>
      <c r="AB99" s="9"/>
      <c r="AC99" s="30">
        <v>108</v>
      </c>
      <c r="AD99" s="9"/>
      <c r="AE99" s="80">
        <v>17</v>
      </c>
      <c r="AF99" s="46"/>
      <c r="AG99" s="88">
        <v>835</v>
      </c>
      <c r="AH99" s="47"/>
      <c r="AJ99" s="83">
        <v>1011464</v>
      </c>
      <c r="AL99" s="83">
        <v>176804</v>
      </c>
      <c r="AN99" s="83">
        <v>112245</v>
      </c>
      <c r="AP99" s="83">
        <v>162965</v>
      </c>
      <c r="AR99" s="83">
        <v>32720</v>
      </c>
      <c r="AT99" s="204">
        <v>1496198</v>
      </c>
      <c r="AV99" s="46">
        <v>540</v>
      </c>
      <c r="AX99" s="46">
        <v>94</v>
      </c>
      <c r="AZ99" s="46">
        <v>60</v>
      </c>
      <c r="BB99" s="46">
        <v>106</v>
      </c>
      <c r="BD99" s="46">
        <v>17</v>
      </c>
      <c r="BF99" s="209">
        <v>817</v>
      </c>
      <c r="BI99" s="83">
        <v>0</v>
      </c>
      <c r="BK99" s="83">
        <v>1580</v>
      </c>
      <c r="BM99" s="83">
        <v>1201</v>
      </c>
      <c r="BO99" s="83">
        <v>242</v>
      </c>
      <c r="BQ99" s="83">
        <v>0</v>
      </c>
      <c r="BS99" s="85">
        <v>11273</v>
      </c>
      <c r="BU99" s="46">
        <v>14</v>
      </c>
      <c r="BW99" s="46">
        <v>1</v>
      </c>
      <c r="BY99" s="46">
        <v>1</v>
      </c>
      <c r="CA99" s="46">
        <v>2</v>
      </c>
      <c r="CC99" s="46">
        <v>0</v>
      </c>
      <c r="CE99" s="209">
        <v>0</v>
      </c>
      <c r="CH99" s="41">
        <v>21200991</v>
      </c>
      <c r="CJ99" s="41">
        <v>4261183</v>
      </c>
      <c r="CL99" s="41">
        <v>2200783</v>
      </c>
      <c r="CN99" s="41">
        <v>7458156</v>
      </c>
      <c r="CP99" s="43">
        <v>35121113</v>
      </c>
      <c r="CS99" s="39">
        <v>20.7911</v>
      </c>
      <c r="CU99" s="39">
        <v>23.887699999999999</v>
      </c>
      <c r="CW99" s="39">
        <v>19.3994</v>
      </c>
      <c r="CY99" s="39">
        <v>45.697499999999998</v>
      </c>
      <c r="DA99" s="44">
        <v>23.297999999999998</v>
      </c>
      <c r="DC99" s="1" t="str">
        <f t="shared" si="1"/>
        <v>No</v>
      </c>
    </row>
    <row r="100" spans="1:107">
      <c r="A100" s="7" t="s">
        <v>987</v>
      </c>
      <c r="B100" s="7" t="s">
        <v>135</v>
      </c>
      <c r="C100" s="37" t="s">
        <v>4</v>
      </c>
      <c r="D100" s="296">
        <v>12</v>
      </c>
      <c r="E100" s="297">
        <v>12</v>
      </c>
      <c r="F100" s="27" t="s">
        <v>140</v>
      </c>
      <c r="G100" s="27" t="s">
        <v>137</v>
      </c>
      <c r="H100" s="35">
        <v>251243</v>
      </c>
      <c r="I100" s="35">
        <v>162</v>
      </c>
      <c r="J100" s="292"/>
      <c r="K100" s="8">
        <v>197084</v>
      </c>
      <c r="L100" s="8"/>
      <c r="M100" s="8">
        <v>56491</v>
      </c>
      <c r="N100" s="9"/>
      <c r="O100" s="8">
        <v>7411</v>
      </c>
      <c r="P100" s="9"/>
      <c r="Q100" s="8">
        <v>33977</v>
      </c>
      <c r="R100" s="9"/>
      <c r="S100" s="8">
        <v>1829</v>
      </c>
      <c r="T100" s="9"/>
      <c r="U100" s="33">
        <v>296792</v>
      </c>
      <c r="V100" s="9"/>
      <c r="W100" s="30">
        <v>103</v>
      </c>
      <c r="X100" s="9"/>
      <c r="Y100" s="30">
        <v>34</v>
      </c>
      <c r="Z100" s="9"/>
      <c r="AA100" s="30">
        <v>5</v>
      </c>
      <c r="AB100" s="9"/>
      <c r="AC100" s="30">
        <v>19</v>
      </c>
      <c r="AD100" s="9"/>
      <c r="AE100" s="80">
        <v>1</v>
      </c>
      <c r="AF100" s="46"/>
      <c r="AG100" s="88">
        <v>162</v>
      </c>
      <c r="AH100" s="47"/>
      <c r="AJ100" s="83">
        <v>197084</v>
      </c>
      <c r="AL100" s="83">
        <v>56491</v>
      </c>
      <c r="AN100" s="83">
        <v>7411</v>
      </c>
      <c r="AP100" s="83">
        <v>33977</v>
      </c>
      <c r="AR100" s="83">
        <v>1829</v>
      </c>
      <c r="AT100" s="204">
        <v>296792</v>
      </c>
      <c r="AV100" s="46">
        <v>103</v>
      </c>
      <c r="AX100" s="46">
        <v>34</v>
      </c>
      <c r="AZ100" s="46">
        <v>5</v>
      </c>
      <c r="BB100" s="46">
        <v>19</v>
      </c>
      <c r="BD100" s="46">
        <v>1</v>
      </c>
      <c r="BF100" s="209">
        <v>162</v>
      </c>
      <c r="BI100" s="83">
        <v>0</v>
      </c>
      <c r="BK100" s="83">
        <v>0</v>
      </c>
      <c r="BM100" s="83">
        <v>0</v>
      </c>
      <c r="BO100" s="83">
        <v>0</v>
      </c>
      <c r="BQ100" s="83">
        <v>0</v>
      </c>
      <c r="BS100" s="85">
        <v>0</v>
      </c>
      <c r="BU100" s="46">
        <v>0</v>
      </c>
      <c r="BW100" s="46">
        <v>0</v>
      </c>
      <c r="BY100" s="46">
        <v>0</v>
      </c>
      <c r="CA100" s="46">
        <v>0</v>
      </c>
      <c r="CC100" s="46">
        <v>0</v>
      </c>
      <c r="CE100" s="209">
        <v>0</v>
      </c>
      <c r="CH100" s="41">
        <v>6240296</v>
      </c>
      <c r="CJ100" s="41">
        <v>2148789</v>
      </c>
      <c r="CL100" s="41">
        <v>121296</v>
      </c>
      <c r="CN100" s="41">
        <v>411589</v>
      </c>
      <c r="CP100" s="43">
        <v>8921970</v>
      </c>
      <c r="CS100" s="39">
        <v>31.6631</v>
      </c>
      <c r="CU100" s="39">
        <v>38.037700000000001</v>
      </c>
      <c r="CW100" s="39">
        <v>16.367000000000001</v>
      </c>
      <c r="CY100" s="39">
        <v>12.113799999999999</v>
      </c>
      <c r="DA100" s="44">
        <v>30.061399999999999</v>
      </c>
      <c r="DC100" s="1" t="str">
        <f t="shared" si="1"/>
        <v>No</v>
      </c>
    </row>
    <row r="101" spans="1:107">
      <c r="A101" s="7" t="s">
        <v>988</v>
      </c>
      <c r="B101" s="7" t="s">
        <v>296</v>
      </c>
      <c r="C101" s="37" t="s">
        <v>26</v>
      </c>
      <c r="D101" s="296">
        <v>4030</v>
      </c>
      <c r="E101" s="297">
        <v>40030</v>
      </c>
      <c r="F101" s="27" t="s">
        <v>140</v>
      </c>
      <c r="G101" s="27" t="s">
        <v>137</v>
      </c>
      <c r="H101" s="35">
        <v>187781</v>
      </c>
      <c r="I101" s="35">
        <v>158</v>
      </c>
      <c r="J101" s="292"/>
      <c r="K101" s="8">
        <v>396990</v>
      </c>
      <c r="L101" s="8"/>
      <c r="M101" s="8">
        <v>68106</v>
      </c>
      <c r="N101" s="9"/>
      <c r="O101" s="8">
        <v>6422</v>
      </c>
      <c r="P101" s="9"/>
      <c r="Q101" s="8">
        <v>87505</v>
      </c>
      <c r="R101" s="9"/>
      <c r="S101" s="8">
        <v>0</v>
      </c>
      <c r="T101" s="9"/>
      <c r="U101" s="33">
        <v>559023</v>
      </c>
      <c r="V101" s="9"/>
      <c r="W101" s="30">
        <v>202</v>
      </c>
      <c r="X101" s="9"/>
      <c r="Y101" s="30">
        <v>40</v>
      </c>
      <c r="Z101" s="9"/>
      <c r="AA101" s="30">
        <v>4</v>
      </c>
      <c r="AB101" s="9"/>
      <c r="AC101" s="30">
        <v>50</v>
      </c>
      <c r="AD101" s="9"/>
      <c r="AE101" s="80">
        <v>0</v>
      </c>
      <c r="AF101" s="46"/>
      <c r="AG101" s="88">
        <v>296</v>
      </c>
      <c r="AH101" s="47"/>
      <c r="AJ101" s="83">
        <v>396990</v>
      </c>
      <c r="AL101" s="83">
        <v>68106</v>
      </c>
      <c r="AN101" s="83">
        <v>6422</v>
      </c>
      <c r="AP101" s="83">
        <v>84102</v>
      </c>
      <c r="AR101" s="83">
        <v>0</v>
      </c>
      <c r="AT101" s="204">
        <v>555620</v>
      </c>
      <c r="AV101" s="46">
        <v>202</v>
      </c>
      <c r="AX101" s="46">
        <v>40</v>
      </c>
      <c r="AZ101" s="46">
        <v>4</v>
      </c>
      <c r="BB101" s="46">
        <v>45</v>
      </c>
      <c r="BD101" s="46">
        <v>0</v>
      </c>
      <c r="BF101" s="209">
        <v>291</v>
      </c>
      <c r="BI101" s="83">
        <v>0</v>
      </c>
      <c r="BK101" s="83">
        <v>0</v>
      </c>
      <c r="BM101" s="83">
        <v>0</v>
      </c>
      <c r="BO101" s="83">
        <v>3403</v>
      </c>
      <c r="BQ101" s="83">
        <v>0</v>
      </c>
      <c r="BS101" s="85">
        <v>3403</v>
      </c>
      <c r="BU101" s="46">
        <v>0</v>
      </c>
      <c r="BW101" s="46">
        <v>0</v>
      </c>
      <c r="BY101" s="46">
        <v>0</v>
      </c>
      <c r="CA101" s="46">
        <v>5</v>
      </c>
      <c r="CC101" s="46">
        <v>0</v>
      </c>
      <c r="CE101" s="209">
        <v>5</v>
      </c>
      <c r="CH101" s="41">
        <v>7738442</v>
      </c>
      <c r="CJ101" s="41">
        <v>1232160</v>
      </c>
      <c r="CL101" s="41">
        <v>94158</v>
      </c>
      <c r="CN101" s="41">
        <v>2096727</v>
      </c>
      <c r="CP101" s="43">
        <v>11161487</v>
      </c>
      <c r="CS101" s="39">
        <v>19.492799999999999</v>
      </c>
      <c r="CU101" s="39">
        <v>18.091799999999999</v>
      </c>
      <c r="CW101" s="39">
        <v>14.661799999999999</v>
      </c>
      <c r="CY101" s="39">
        <v>23.961200000000002</v>
      </c>
      <c r="DA101" s="44">
        <v>19.966100000000001</v>
      </c>
      <c r="DC101" s="1" t="str">
        <f t="shared" si="1"/>
        <v>No</v>
      </c>
    </row>
    <row r="102" spans="1:107">
      <c r="A102" s="7" t="s">
        <v>268</v>
      </c>
      <c r="B102" s="7" t="s">
        <v>269</v>
      </c>
      <c r="C102" s="37" t="s">
        <v>26</v>
      </c>
      <c r="D102" s="296">
        <v>4032</v>
      </c>
      <c r="E102" s="297">
        <v>40032</v>
      </c>
      <c r="F102" s="27" t="s">
        <v>140</v>
      </c>
      <c r="G102" s="27" t="s">
        <v>137</v>
      </c>
      <c r="H102" s="35">
        <v>349064</v>
      </c>
      <c r="I102" s="35">
        <v>156</v>
      </c>
      <c r="J102" s="292"/>
      <c r="K102" s="8">
        <v>433199</v>
      </c>
      <c r="L102" s="8"/>
      <c r="M102" s="8">
        <v>64123</v>
      </c>
      <c r="N102" s="9"/>
      <c r="O102" s="8">
        <v>25256</v>
      </c>
      <c r="P102" s="9"/>
      <c r="Q102" s="8">
        <v>59496</v>
      </c>
      <c r="R102" s="9"/>
      <c r="S102" s="8">
        <v>0</v>
      </c>
      <c r="T102" s="9"/>
      <c r="U102" s="33">
        <v>582074</v>
      </c>
      <c r="V102" s="9"/>
      <c r="W102" s="30">
        <v>230</v>
      </c>
      <c r="X102" s="9"/>
      <c r="Y102" s="30">
        <v>30</v>
      </c>
      <c r="Z102" s="9"/>
      <c r="AA102" s="30">
        <v>13</v>
      </c>
      <c r="AB102" s="9"/>
      <c r="AC102" s="30">
        <v>37.5</v>
      </c>
      <c r="AD102" s="9"/>
      <c r="AE102" s="80">
        <v>0</v>
      </c>
      <c r="AF102" s="46"/>
      <c r="AG102" s="88">
        <v>310.5</v>
      </c>
      <c r="AH102" s="47"/>
      <c r="AJ102" s="83">
        <v>426959</v>
      </c>
      <c r="AL102" s="83">
        <v>61363</v>
      </c>
      <c r="AN102" s="83">
        <v>25256</v>
      </c>
      <c r="AP102" s="83">
        <v>55736</v>
      </c>
      <c r="AR102" s="83">
        <v>0</v>
      </c>
      <c r="AT102" s="204">
        <v>569314</v>
      </c>
      <c r="AV102" s="46">
        <v>226</v>
      </c>
      <c r="AX102" s="46">
        <v>29</v>
      </c>
      <c r="AZ102" s="46">
        <v>13</v>
      </c>
      <c r="BB102" s="46">
        <v>34</v>
      </c>
      <c r="BD102" s="46">
        <v>0</v>
      </c>
      <c r="BF102" s="209">
        <v>302</v>
      </c>
      <c r="BI102" s="83">
        <v>0</v>
      </c>
      <c r="BK102" s="83">
        <v>2760</v>
      </c>
      <c r="BM102" s="83">
        <v>0</v>
      </c>
      <c r="BO102" s="83">
        <v>3760</v>
      </c>
      <c r="BQ102" s="83">
        <v>0</v>
      </c>
      <c r="BS102" s="85">
        <v>12760</v>
      </c>
      <c r="BU102" s="46">
        <v>4</v>
      </c>
      <c r="BW102" s="46">
        <v>1</v>
      </c>
      <c r="BY102" s="46">
        <v>0</v>
      </c>
      <c r="CA102" s="46">
        <v>3.5</v>
      </c>
      <c r="CC102" s="46">
        <v>0</v>
      </c>
      <c r="CE102" s="209">
        <v>0</v>
      </c>
      <c r="CH102" s="41">
        <v>7309383</v>
      </c>
      <c r="CJ102" s="41">
        <v>1053152</v>
      </c>
      <c r="CL102" s="41">
        <v>462715</v>
      </c>
      <c r="CN102" s="41">
        <v>918197</v>
      </c>
      <c r="CP102" s="43">
        <v>9743447</v>
      </c>
      <c r="CS102" s="39">
        <v>16.873000000000001</v>
      </c>
      <c r="CU102" s="39">
        <v>16.4239</v>
      </c>
      <c r="CW102" s="39">
        <v>18.321000000000002</v>
      </c>
      <c r="CY102" s="39">
        <v>15.4329</v>
      </c>
      <c r="DA102" s="44">
        <v>16.7392</v>
      </c>
      <c r="DC102" s="1" t="str">
        <f t="shared" si="1"/>
        <v>No</v>
      </c>
    </row>
    <row r="103" spans="1:107">
      <c r="A103" s="7" t="s">
        <v>301</v>
      </c>
      <c r="B103" s="7" t="s">
        <v>302</v>
      </c>
      <c r="C103" s="37" t="s">
        <v>12</v>
      </c>
      <c r="D103" s="296">
        <v>9016</v>
      </c>
      <c r="E103" s="297">
        <v>90016</v>
      </c>
      <c r="F103" s="27" t="s">
        <v>142</v>
      </c>
      <c r="G103" s="27" t="s">
        <v>137</v>
      </c>
      <c r="H103" s="35">
        <v>3281212</v>
      </c>
      <c r="I103" s="35">
        <v>154</v>
      </c>
      <c r="J103" s="292"/>
      <c r="K103" s="8">
        <v>682298</v>
      </c>
      <c r="L103" s="8"/>
      <c r="M103" s="8">
        <v>112644</v>
      </c>
      <c r="N103" s="9"/>
      <c r="O103" s="8">
        <v>12939</v>
      </c>
      <c r="P103" s="9"/>
      <c r="Q103" s="8">
        <v>182438</v>
      </c>
      <c r="R103" s="9"/>
      <c r="S103" s="8">
        <v>4121</v>
      </c>
      <c r="T103" s="9"/>
      <c r="U103" s="33">
        <v>994440</v>
      </c>
      <c r="V103" s="9"/>
      <c r="W103" s="30">
        <v>374</v>
      </c>
      <c r="X103" s="9"/>
      <c r="Y103" s="30">
        <v>65</v>
      </c>
      <c r="Z103" s="9"/>
      <c r="AA103" s="30">
        <v>7</v>
      </c>
      <c r="AB103" s="9"/>
      <c r="AC103" s="30">
        <v>108</v>
      </c>
      <c r="AD103" s="9"/>
      <c r="AE103" s="80">
        <v>0</v>
      </c>
      <c r="AF103" s="46"/>
      <c r="AG103" s="88">
        <v>554</v>
      </c>
      <c r="AH103" s="47"/>
      <c r="AJ103" s="83">
        <v>612848</v>
      </c>
      <c r="AL103" s="83">
        <v>106131</v>
      </c>
      <c r="AN103" s="83">
        <v>12939</v>
      </c>
      <c r="AP103" s="83">
        <v>182235</v>
      </c>
      <c r="AR103" s="83">
        <v>3826</v>
      </c>
      <c r="AT103" s="204">
        <v>917979</v>
      </c>
      <c r="AV103" s="46">
        <v>316</v>
      </c>
      <c r="AX103" s="46">
        <v>65</v>
      </c>
      <c r="AZ103" s="46">
        <v>7</v>
      </c>
      <c r="BB103" s="46">
        <v>108</v>
      </c>
      <c r="BD103" s="46">
        <v>0</v>
      </c>
      <c r="BF103" s="209">
        <v>496</v>
      </c>
      <c r="BI103" s="83">
        <v>19573</v>
      </c>
      <c r="BK103" s="83">
        <v>6513</v>
      </c>
      <c r="BM103" s="83">
        <v>0</v>
      </c>
      <c r="BO103" s="83">
        <v>203</v>
      </c>
      <c r="BQ103" s="83">
        <v>295</v>
      </c>
      <c r="BS103" s="85">
        <v>76461</v>
      </c>
      <c r="BU103" s="46">
        <v>58</v>
      </c>
      <c r="BW103" s="46">
        <v>0</v>
      </c>
      <c r="BY103" s="46">
        <v>0</v>
      </c>
      <c r="CA103" s="46">
        <v>0</v>
      </c>
      <c r="CC103" s="46">
        <v>0</v>
      </c>
      <c r="CE103" s="209">
        <v>0</v>
      </c>
      <c r="CH103" s="41">
        <v>26044772</v>
      </c>
      <c r="CJ103" s="41">
        <v>5130636</v>
      </c>
      <c r="CL103" s="41">
        <v>612204</v>
      </c>
      <c r="CN103" s="41">
        <v>8410471</v>
      </c>
      <c r="CP103" s="43">
        <v>40198083</v>
      </c>
      <c r="CS103" s="39">
        <v>38.1721</v>
      </c>
      <c r="CU103" s="39">
        <v>45.547400000000003</v>
      </c>
      <c r="CW103" s="39">
        <v>47.314599999999999</v>
      </c>
      <c r="CY103" s="39">
        <v>46.1004</v>
      </c>
      <c r="DA103" s="44">
        <v>40.422800000000002</v>
      </c>
      <c r="DC103" s="1" t="str">
        <f t="shared" si="1"/>
        <v>No</v>
      </c>
    </row>
    <row r="104" spans="1:107">
      <c r="A104" s="7" t="s">
        <v>989</v>
      </c>
      <c r="B104" s="7" t="s">
        <v>295</v>
      </c>
      <c r="C104" s="37" t="s">
        <v>12</v>
      </c>
      <c r="D104" s="296">
        <v>9027</v>
      </c>
      <c r="E104" s="297">
        <v>90027</v>
      </c>
      <c r="F104" s="27" t="s">
        <v>140</v>
      </c>
      <c r="G104" s="27" t="s">
        <v>137</v>
      </c>
      <c r="H104" s="35">
        <v>654628</v>
      </c>
      <c r="I104" s="35">
        <v>150</v>
      </c>
      <c r="J104" s="292"/>
      <c r="K104" s="8">
        <v>562296</v>
      </c>
      <c r="L104" s="8"/>
      <c r="M104" s="8">
        <v>99271</v>
      </c>
      <c r="N104" s="9"/>
      <c r="O104" s="8">
        <v>17294</v>
      </c>
      <c r="P104" s="9"/>
      <c r="Q104" s="8">
        <v>42343</v>
      </c>
      <c r="R104" s="9"/>
      <c r="S104" s="8">
        <v>0</v>
      </c>
      <c r="T104" s="9"/>
      <c r="U104" s="33">
        <v>721204</v>
      </c>
      <c r="V104" s="9"/>
      <c r="W104" s="30">
        <v>299</v>
      </c>
      <c r="X104" s="9"/>
      <c r="Y104" s="30">
        <v>63</v>
      </c>
      <c r="Z104" s="9"/>
      <c r="AA104" s="30">
        <v>15</v>
      </c>
      <c r="AB104" s="9"/>
      <c r="AC104" s="30">
        <v>24</v>
      </c>
      <c r="AD104" s="9"/>
      <c r="AE104" s="80">
        <v>0</v>
      </c>
      <c r="AF104" s="46"/>
      <c r="AG104" s="88">
        <v>401</v>
      </c>
      <c r="AH104" s="47"/>
      <c r="AJ104" s="83">
        <v>562296</v>
      </c>
      <c r="AL104" s="83">
        <v>99271</v>
      </c>
      <c r="AN104" s="83">
        <v>17294</v>
      </c>
      <c r="AP104" s="83">
        <v>42343</v>
      </c>
      <c r="AR104" s="83">
        <v>0</v>
      </c>
      <c r="AT104" s="204">
        <v>721204</v>
      </c>
      <c r="AV104" s="46">
        <v>299</v>
      </c>
      <c r="AX104" s="46">
        <v>63</v>
      </c>
      <c r="AZ104" s="46">
        <v>15</v>
      </c>
      <c r="BB104" s="46">
        <v>24</v>
      </c>
      <c r="BD104" s="46">
        <v>0</v>
      </c>
      <c r="BF104" s="209">
        <v>401</v>
      </c>
      <c r="BI104" s="83">
        <v>0</v>
      </c>
      <c r="BK104" s="83">
        <v>0</v>
      </c>
      <c r="BM104" s="83">
        <v>0</v>
      </c>
      <c r="BO104" s="83">
        <v>0</v>
      </c>
      <c r="BQ104" s="83">
        <v>0</v>
      </c>
      <c r="BS104" s="85">
        <v>0</v>
      </c>
      <c r="BU104" s="46">
        <v>0</v>
      </c>
      <c r="BW104" s="46">
        <v>0</v>
      </c>
      <c r="BY104" s="46">
        <v>0</v>
      </c>
      <c r="CA104" s="46">
        <v>0</v>
      </c>
      <c r="CC104" s="46">
        <v>0</v>
      </c>
      <c r="CE104" s="209">
        <v>0</v>
      </c>
      <c r="CH104" s="41">
        <v>15850289</v>
      </c>
      <c r="CJ104" s="41">
        <v>2877578</v>
      </c>
      <c r="CL104" s="41">
        <v>528045</v>
      </c>
      <c r="CN104" s="41">
        <v>1273118</v>
      </c>
      <c r="CP104" s="43">
        <v>20529030</v>
      </c>
      <c r="CS104" s="39">
        <v>28.188500000000001</v>
      </c>
      <c r="CU104" s="39">
        <v>28.987100000000002</v>
      </c>
      <c r="CW104" s="39">
        <v>30.5334</v>
      </c>
      <c r="CY104" s="39">
        <v>30.066800000000001</v>
      </c>
      <c r="DA104" s="44">
        <v>28.4649</v>
      </c>
      <c r="DC104" s="1" t="str">
        <f t="shared" si="1"/>
        <v>No</v>
      </c>
    </row>
    <row r="105" spans="1:107">
      <c r="A105" s="7" t="s">
        <v>990</v>
      </c>
      <c r="B105" s="7" t="s">
        <v>373</v>
      </c>
      <c r="C105" s="37" t="s">
        <v>67</v>
      </c>
      <c r="D105" s="296">
        <v>4003</v>
      </c>
      <c r="E105" s="297">
        <v>40003</v>
      </c>
      <c r="F105" s="27" t="s">
        <v>140</v>
      </c>
      <c r="G105" s="27" t="s">
        <v>137</v>
      </c>
      <c r="H105" s="35">
        <v>1060061</v>
      </c>
      <c r="I105" s="35">
        <v>145</v>
      </c>
      <c r="J105" s="292"/>
      <c r="K105" s="8">
        <v>640228</v>
      </c>
      <c r="L105" s="8"/>
      <c r="M105" s="8">
        <v>152522</v>
      </c>
      <c r="N105" s="9"/>
      <c r="O105" s="8">
        <v>11029</v>
      </c>
      <c r="P105" s="9"/>
      <c r="Q105" s="8">
        <v>118820</v>
      </c>
      <c r="R105" s="9"/>
      <c r="S105" s="8">
        <v>0</v>
      </c>
      <c r="T105" s="9"/>
      <c r="U105" s="33">
        <v>922599</v>
      </c>
      <c r="V105" s="9"/>
      <c r="W105" s="30">
        <v>336</v>
      </c>
      <c r="X105" s="9"/>
      <c r="Y105" s="30">
        <v>97</v>
      </c>
      <c r="Z105" s="9"/>
      <c r="AA105" s="30">
        <v>9</v>
      </c>
      <c r="AB105" s="9"/>
      <c r="AC105" s="30">
        <v>62</v>
      </c>
      <c r="AD105" s="9"/>
      <c r="AE105" s="80">
        <v>0</v>
      </c>
      <c r="AF105" s="46"/>
      <c r="AG105" s="88">
        <v>504</v>
      </c>
      <c r="AH105" s="47"/>
      <c r="AJ105" s="83">
        <v>638415</v>
      </c>
      <c r="AL105" s="83">
        <v>152522</v>
      </c>
      <c r="AN105" s="83">
        <v>11029</v>
      </c>
      <c r="AP105" s="83">
        <v>114784</v>
      </c>
      <c r="AR105" s="83">
        <v>0</v>
      </c>
      <c r="AT105" s="204">
        <v>916750</v>
      </c>
      <c r="AV105" s="46">
        <v>333</v>
      </c>
      <c r="AX105" s="46">
        <v>97</v>
      </c>
      <c r="AZ105" s="46">
        <v>9</v>
      </c>
      <c r="BB105" s="46">
        <v>59</v>
      </c>
      <c r="BD105" s="46">
        <v>0</v>
      </c>
      <c r="BF105" s="209">
        <v>498</v>
      </c>
      <c r="BI105" s="83">
        <v>1813</v>
      </c>
      <c r="BK105" s="83">
        <v>0</v>
      </c>
      <c r="BM105" s="83">
        <v>0</v>
      </c>
      <c r="BO105" s="83">
        <v>4036</v>
      </c>
      <c r="BQ105" s="83">
        <v>0</v>
      </c>
      <c r="BS105" s="85">
        <v>5849</v>
      </c>
      <c r="BU105" s="46">
        <v>3</v>
      </c>
      <c r="BW105" s="46">
        <v>0</v>
      </c>
      <c r="BY105" s="46">
        <v>0</v>
      </c>
      <c r="CA105" s="46">
        <v>3</v>
      </c>
      <c r="CC105" s="46">
        <v>0</v>
      </c>
      <c r="CE105" s="209">
        <v>0</v>
      </c>
      <c r="CH105" s="41">
        <v>12764576</v>
      </c>
      <c r="CJ105" s="41">
        <v>3403237</v>
      </c>
      <c r="CL105" s="41">
        <v>215573</v>
      </c>
      <c r="CN105" s="41">
        <v>2634993</v>
      </c>
      <c r="CP105" s="43">
        <v>19018379</v>
      </c>
      <c r="CS105" s="39">
        <v>19.9375</v>
      </c>
      <c r="CU105" s="39">
        <v>22.313099999999999</v>
      </c>
      <c r="CW105" s="39">
        <v>19.545999999999999</v>
      </c>
      <c r="CY105" s="39">
        <v>22.176300000000001</v>
      </c>
      <c r="DA105" s="44">
        <v>20.613900000000001</v>
      </c>
      <c r="DC105" s="1" t="str">
        <f t="shared" si="1"/>
        <v>No</v>
      </c>
    </row>
    <row r="106" spans="1:107">
      <c r="A106" s="7" t="s">
        <v>364</v>
      </c>
      <c r="B106" s="7" t="s">
        <v>365</v>
      </c>
      <c r="C106" s="37" t="s">
        <v>30</v>
      </c>
      <c r="D106" s="296">
        <v>5146</v>
      </c>
      <c r="E106" s="297">
        <v>50146</v>
      </c>
      <c r="F106" s="27" t="s">
        <v>142</v>
      </c>
      <c r="G106" s="27" t="s">
        <v>137</v>
      </c>
      <c r="H106" s="35">
        <v>2150706</v>
      </c>
      <c r="I106" s="35">
        <v>144</v>
      </c>
      <c r="J106" s="292"/>
      <c r="K106" s="8">
        <v>0</v>
      </c>
      <c r="L106" s="8"/>
      <c r="M106" s="8">
        <v>1855</v>
      </c>
      <c r="N106" s="9"/>
      <c r="O106" s="8">
        <v>0</v>
      </c>
      <c r="P106" s="9"/>
      <c r="Q106" s="8">
        <v>5444</v>
      </c>
      <c r="R106" s="9"/>
      <c r="S106" s="8">
        <v>0</v>
      </c>
      <c r="T106" s="9"/>
      <c r="U106" s="33">
        <v>7299</v>
      </c>
      <c r="V106" s="9"/>
      <c r="W106" s="30">
        <v>0</v>
      </c>
      <c r="X106" s="9"/>
      <c r="Y106" s="30">
        <v>1</v>
      </c>
      <c r="Z106" s="9"/>
      <c r="AA106" s="30">
        <v>0</v>
      </c>
      <c r="AB106" s="9"/>
      <c r="AC106" s="30">
        <v>3.6</v>
      </c>
      <c r="AD106" s="9"/>
      <c r="AE106" s="80">
        <v>0</v>
      </c>
      <c r="AF106" s="46"/>
      <c r="AG106" s="88">
        <v>4.5999999999999996</v>
      </c>
      <c r="AH106" s="47"/>
      <c r="AJ106" s="83">
        <v>0</v>
      </c>
      <c r="AL106" s="83">
        <v>1855</v>
      </c>
      <c r="AN106" s="83">
        <v>0</v>
      </c>
      <c r="AP106" s="83">
        <v>5444</v>
      </c>
      <c r="AR106" s="83">
        <v>0</v>
      </c>
      <c r="AT106" s="204">
        <v>7299</v>
      </c>
      <c r="AV106" s="46">
        <v>0</v>
      </c>
      <c r="AX106" s="46">
        <v>1</v>
      </c>
      <c r="AZ106" s="46">
        <v>0</v>
      </c>
      <c r="BB106" s="46">
        <v>3.6</v>
      </c>
      <c r="BD106" s="46">
        <v>0</v>
      </c>
      <c r="BF106" s="209">
        <v>4.5999999999999996</v>
      </c>
      <c r="BI106" s="83">
        <v>0</v>
      </c>
      <c r="BK106" s="83">
        <v>0</v>
      </c>
      <c r="BM106" s="83">
        <v>0</v>
      </c>
      <c r="BO106" s="83">
        <v>0</v>
      </c>
      <c r="BQ106" s="83">
        <v>0</v>
      </c>
      <c r="BS106" s="85">
        <v>0</v>
      </c>
      <c r="BU106" s="46">
        <v>0</v>
      </c>
      <c r="BW106" s="46">
        <v>0</v>
      </c>
      <c r="BY106" s="46">
        <v>0</v>
      </c>
      <c r="CA106" s="46">
        <v>0</v>
      </c>
      <c r="CC106" s="46">
        <v>0</v>
      </c>
      <c r="CE106" s="209">
        <v>0</v>
      </c>
      <c r="CH106" s="41">
        <v>0</v>
      </c>
      <c r="CJ106" s="41">
        <v>47519</v>
      </c>
      <c r="CL106" s="41">
        <v>0</v>
      </c>
      <c r="CN106" s="41">
        <v>142057</v>
      </c>
      <c r="CP106" s="43">
        <v>189576</v>
      </c>
      <c r="CU106" s="39">
        <v>25.616700000000002</v>
      </c>
      <c r="CY106" s="39">
        <v>26.094200000000001</v>
      </c>
      <c r="DA106" s="44">
        <v>25.972899999999999</v>
      </c>
      <c r="DC106" s="1" t="str">
        <f t="shared" si="1"/>
        <v>No</v>
      </c>
    </row>
    <row r="107" spans="1:107">
      <c r="A107" s="7" t="s">
        <v>991</v>
      </c>
      <c r="B107" s="7" t="s">
        <v>208</v>
      </c>
      <c r="C107" s="37" t="s">
        <v>12</v>
      </c>
      <c r="D107" s="296">
        <v>9078</v>
      </c>
      <c r="E107" s="297">
        <v>90078</v>
      </c>
      <c r="F107" s="27" t="s">
        <v>142</v>
      </c>
      <c r="G107" s="27" t="s">
        <v>137</v>
      </c>
      <c r="H107" s="35">
        <v>615968</v>
      </c>
      <c r="I107" s="35">
        <v>140</v>
      </c>
      <c r="J107" s="292"/>
      <c r="K107" s="8">
        <v>330445</v>
      </c>
      <c r="L107" s="8"/>
      <c r="M107" s="8">
        <v>53383</v>
      </c>
      <c r="N107" s="9"/>
      <c r="O107" s="8">
        <v>10596</v>
      </c>
      <c r="P107" s="9"/>
      <c r="Q107" s="8">
        <v>60687</v>
      </c>
      <c r="R107" s="9"/>
      <c r="S107" s="8">
        <v>0</v>
      </c>
      <c r="T107" s="9"/>
      <c r="U107" s="33">
        <v>455111</v>
      </c>
      <c r="V107" s="9"/>
      <c r="W107" s="30">
        <v>182</v>
      </c>
      <c r="X107" s="9"/>
      <c r="Y107" s="30">
        <v>31</v>
      </c>
      <c r="Z107" s="9"/>
      <c r="AA107" s="30">
        <v>6</v>
      </c>
      <c r="AB107" s="9"/>
      <c r="AC107" s="30">
        <v>35</v>
      </c>
      <c r="AD107" s="9"/>
      <c r="AE107" s="80">
        <v>0</v>
      </c>
      <c r="AF107" s="46"/>
      <c r="AG107" s="88">
        <v>254</v>
      </c>
      <c r="AH107" s="47"/>
      <c r="AJ107" s="83">
        <v>324398</v>
      </c>
      <c r="AL107" s="83">
        <v>53383</v>
      </c>
      <c r="AN107" s="83">
        <v>10596</v>
      </c>
      <c r="AP107" s="83">
        <v>60687</v>
      </c>
      <c r="AR107" s="83">
        <v>0</v>
      </c>
      <c r="AT107" s="204">
        <v>449064</v>
      </c>
      <c r="AV107" s="46">
        <v>176</v>
      </c>
      <c r="AX107" s="46">
        <v>31</v>
      </c>
      <c r="AZ107" s="46">
        <v>6</v>
      </c>
      <c r="BB107" s="46">
        <v>35</v>
      </c>
      <c r="BD107" s="46">
        <v>0</v>
      </c>
      <c r="BF107" s="209">
        <v>248</v>
      </c>
      <c r="BI107" s="83">
        <v>0</v>
      </c>
      <c r="BK107" s="83">
        <v>0</v>
      </c>
      <c r="BM107" s="83">
        <v>0</v>
      </c>
      <c r="BO107" s="83">
        <v>0</v>
      </c>
      <c r="BQ107" s="83">
        <v>0</v>
      </c>
      <c r="BS107" s="85">
        <v>6047</v>
      </c>
      <c r="BU107" s="46">
        <v>6</v>
      </c>
      <c r="BW107" s="46">
        <v>0</v>
      </c>
      <c r="BY107" s="46">
        <v>0</v>
      </c>
      <c r="CA107" s="46">
        <v>0</v>
      </c>
      <c r="CC107" s="46">
        <v>0</v>
      </c>
      <c r="CE107" s="209">
        <v>0</v>
      </c>
      <c r="CH107" s="41">
        <v>9445245</v>
      </c>
      <c r="CJ107" s="41">
        <v>1958790</v>
      </c>
      <c r="CL107" s="41">
        <v>323198</v>
      </c>
      <c r="CN107" s="41">
        <v>2452685</v>
      </c>
      <c r="CP107" s="43">
        <v>14179918</v>
      </c>
      <c r="CS107" s="39">
        <v>28.583400000000001</v>
      </c>
      <c r="CU107" s="39">
        <v>36.693100000000001</v>
      </c>
      <c r="CW107" s="39">
        <v>30.501899999999999</v>
      </c>
      <c r="CY107" s="39">
        <v>40.415300000000002</v>
      </c>
      <c r="DA107" s="44">
        <v>31.1571</v>
      </c>
      <c r="DC107" s="1" t="str">
        <f t="shared" si="1"/>
        <v>No</v>
      </c>
    </row>
    <row r="108" spans="1:107">
      <c r="A108" s="7" t="s">
        <v>992</v>
      </c>
      <c r="B108" s="7" t="s">
        <v>444</v>
      </c>
      <c r="C108" s="37" t="s">
        <v>44</v>
      </c>
      <c r="D108" s="296">
        <v>4108</v>
      </c>
      <c r="E108" s="297">
        <v>40108</v>
      </c>
      <c r="F108" s="27" t="s">
        <v>142</v>
      </c>
      <c r="G108" s="27" t="s">
        <v>137</v>
      </c>
      <c r="H108" s="35">
        <v>347602</v>
      </c>
      <c r="I108" s="35">
        <v>140</v>
      </c>
      <c r="J108" s="292"/>
      <c r="K108" s="8">
        <v>303756</v>
      </c>
      <c r="L108" s="8"/>
      <c r="M108" s="8">
        <v>58334</v>
      </c>
      <c r="N108" s="9"/>
      <c r="O108" s="8">
        <v>0</v>
      </c>
      <c r="P108" s="9"/>
      <c r="Q108" s="8">
        <v>83687</v>
      </c>
      <c r="R108" s="9"/>
      <c r="S108" s="8">
        <v>0</v>
      </c>
      <c r="T108" s="9"/>
      <c r="U108" s="33">
        <v>445777</v>
      </c>
      <c r="V108" s="9"/>
      <c r="W108" s="30">
        <v>158.5</v>
      </c>
      <c r="X108" s="9"/>
      <c r="Y108" s="30">
        <v>30</v>
      </c>
      <c r="Z108" s="9"/>
      <c r="AA108" s="30">
        <v>0</v>
      </c>
      <c r="AB108" s="9"/>
      <c r="AC108" s="30">
        <v>50.5</v>
      </c>
      <c r="AD108" s="9"/>
      <c r="AE108" s="80">
        <v>0</v>
      </c>
      <c r="AF108" s="46"/>
      <c r="AG108" s="88">
        <v>239</v>
      </c>
      <c r="AH108" s="47"/>
      <c r="AJ108" s="83">
        <v>291149</v>
      </c>
      <c r="AL108" s="83">
        <v>58334</v>
      </c>
      <c r="AN108" s="83">
        <v>0</v>
      </c>
      <c r="AP108" s="83">
        <v>78060</v>
      </c>
      <c r="AR108" s="83">
        <v>0</v>
      </c>
      <c r="AT108" s="204">
        <v>427543</v>
      </c>
      <c r="AV108" s="46">
        <v>144.5</v>
      </c>
      <c r="AX108" s="46">
        <v>30</v>
      </c>
      <c r="AZ108" s="46">
        <v>0</v>
      </c>
      <c r="BB108" s="46">
        <v>44.5</v>
      </c>
      <c r="BD108" s="46">
        <v>0</v>
      </c>
      <c r="BF108" s="209">
        <v>219</v>
      </c>
      <c r="BI108" s="83">
        <v>0</v>
      </c>
      <c r="BK108" s="83">
        <v>0</v>
      </c>
      <c r="BM108" s="83">
        <v>0</v>
      </c>
      <c r="BO108" s="83">
        <v>5627</v>
      </c>
      <c r="BQ108" s="83">
        <v>0</v>
      </c>
      <c r="BS108" s="85">
        <v>18234</v>
      </c>
      <c r="BU108" s="46">
        <v>14</v>
      </c>
      <c r="BW108" s="46">
        <v>0</v>
      </c>
      <c r="BY108" s="46">
        <v>0</v>
      </c>
      <c r="CA108" s="46">
        <v>6</v>
      </c>
      <c r="CC108" s="46">
        <v>0</v>
      </c>
      <c r="CE108" s="209">
        <v>0</v>
      </c>
      <c r="CH108" s="41">
        <v>6850675</v>
      </c>
      <c r="CJ108" s="41">
        <v>1579864</v>
      </c>
      <c r="CL108" s="41">
        <v>0</v>
      </c>
      <c r="CN108" s="41">
        <v>2530874</v>
      </c>
      <c r="CP108" s="43">
        <v>10961413</v>
      </c>
      <c r="CS108" s="39">
        <v>22.5532</v>
      </c>
      <c r="CU108" s="39">
        <v>27.083100000000002</v>
      </c>
      <c r="CY108" s="39">
        <v>30.242100000000001</v>
      </c>
      <c r="DA108" s="44">
        <v>24.589500000000001</v>
      </c>
      <c r="DC108" s="1" t="str">
        <f t="shared" si="1"/>
        <v>No</v>
      </c>
    </row>
    <row r="109" spans="1:107">
      <c r="A109" s="7" t="s">
        <v>18</v>
      </c>
      <c r="B109" s="7" t="s">
        <v>458</v>
      </c>
      <c r="C109" s="37" t="s">
        <v>12</v>
      </c>
      <c r="D109" s="296">
        <v>9223</v>
      </c>
      <c r="E109" s="297">
        <v>90223</v>
      </c>
      <c r="F109" s="27" t="s">
        <v>142</v>
      </c>
      <c r="G109" s="27" t="s">
        <v>137</v>
      </c>
      <c r="H109" s="35">
        <v>1723634</v>
      </c>
      <c r="I109" s="35">
        <v>137</v>
      </c>
      <c r="J109" s="292"/>
      <c r="K109" s="8">
        <v>333084</v>
      </c>
      <c r="L109" s="8"/>
      <c r="M109" s="8">
        <v>21150</v>
      </c>
      <c r="N109" s="9"/>
      <c r="O109" s="8">
        <v>2598</v>
      </c>
      <c r="P109" s="9"/>
      <c r="Q109" s="8">
        <v>34401</v>
      </c>
      <c r="R109" s="9"/>
      <c r="S109" s="8">
        <v>0</v>
      </c>
      <c r="T109" s="9"/>
      <c r="U109" s="33">
        <v>391233</v>
      </c>
      <c r="V109" s="9"/>
      <c r="W109" s="30">
        <v>152</v>
      </c>
      <c r="X109" s="9"/>
      <c r="Y109" s="30">
        <v>11.8</v>
      </c>
      <c r="Z109" s="9"/>
      <c r="AA109" s="30">
        <v>1.4</v>
      </c>
      <c r="AB109" s="9"/>
      <c r="AC109" s="30">
        <v>18.600000000000001</v>
      </c>
      <c r="AD109" s="9"/>
      <c r="AE109" s="80">
        <v>0</v>
      </c>
      <c r="AF109" s="46"/>
      <c r="AG109" s="88">
        <v>183.8</v>
      </c>
      <c r="AH109" s="47"/>
      <c r="AJ109" s="83">
        <v>323644</v>
      </c>
      <c r="AL109" s="83">
        <v>21150</v>
      </c>
      <c r="AN109" s="83">
        <v>2598</v>
      </c>
      <c r="AP109" s="83">
        <v>33706</v>
      </c>
      <c r="AR109" s="83">
        <v>0</v>
      </c>
      <c r="AT109" s="204">
        <v>381098</v>
      </c>
      <c r="AV109" s="46">
        <v>143.30000000000001</v>
      </c>
      <c r="AX109" s="46">
        <v>11.8</v>
      </c>
      <c r="AZ109" s="46">
        <v>1.4</v>
      </c>
      <c r="BB109" s="46">
        <v>17.899999999999999</v>
      </c>
      <c r="BD109" s="46">
        <v>0</v>
      </c>
      <c r="BF109" s="209">
        <v>174.4</v>
      </c>
      <c r="BI109" s="83">
        <v>3790</v>
      </c>
      <c r="BK109" s="83">
        <v>0</v>
      </c>
      <c r="BM109" s="83">
        <v>0</v>
      </c>
      <c r="BO109" s="83">
        <v>695</v>
      </c>
      <c r="BQ109" s="83">
        <v>0</v>
      </c>
      <c r="BS109" s="85">
        <v>10135</v>
      </c>
      <c r="BU109" s="46">
        <v>8.6999999999999993</v>
      </c>
      <c r="BW109" s="46">
        <v>0</v>
      </c>
      <c r="BY109" s="46">
        <v>0</v>
      </c>
      <c r="CA109" s="46">
        <v>0.7</v>
      </c>
      <c r="CC109" s="46">
        <v>0</v>
      </c>
      <c r="CE109" s="209">
        <v>0</v>
      </c>
      <c r="CH109" s="41">
        <v>5668156</v>
      </c>
      <c r="CJ109" s="41">
        <v>489141</v>
      </c>
      <c r="CL109" s="41">
        <v>63895</v>
      </c>
      <c r="CN109" s="41">
        <v>830864</v>
      </c>
      <c r="CP109" s="43">
        <v>7052056</v>
      </c>
      <c r="CS109" s="39">
        <v>17.017199999999999</v>
      </c>
      <c r="CU109" s="39">
        <v>23.127199999999998</v>
      </c>
      <c r="CW109" s="39">
        <v>24.593900000000001</v>
      </c>
      <c r="CY109" s="39">
        <v>24.1523</v>
      </c>
      <c r="DA109" s="44">
        <v>18.025200000000002</v>
      </c>
      <c r="DC109" s="1" t="str">
        <f t="shared" si="1"/>
        <v>No</v>
      </c>
    </row>
    <row r="110" spans="1:107">
      <c r="A110" s="7" t="s">
        <v>993</v>
      </c>
      <c r="B110" s="7" t="s">
        <v>488</v>
      </c>
      <c r="C110" s="37" t="s">
        <v>26</v>
      </c>
      <c r="D110" s="296">
        <v>4063</v>
      </c>
      <c r="E110" s="297">
        <v>40063</v>
      </c>
      <c r="F110" s="27" t="s">
        <v>140</v>
      </c>
      <c r="G110" s="27" t="s">
        <v>137</v>
      </c>
      <c r="H110" s="35">
        <v>452791</v>
      </c>
      <c r="I110" s="35">
        <v>135</v>
      </c>
      <c r="J110" s="292"/>
      <c r="K110" s="8">
        <v>257998</v>
      </c>
      <c r="L110" s="8"/>
      <c r="M110" s="8">
        <v>0</v>
      </c>
      <c r="N110" s="9"/>
      <c r="O110" s="8">
        <v>0</v>
      </c>
      <c r="P110" s="9"/>
      <c r="Q110" s="8">
        <v>12540</v>
      </c>
      <c r="R110" s="9"/>
      <c r="S110" s="8">
        <v>0</v>
      </c>
      <c r="T110" s="9"/>
      <c r="U110" s="33">
        <v>270538</v>
      </c>
      <c r="V110" s="9"/>
      <c r="W110" s="30">
        <v>144</v>
      </c>
      <c r="X110" s="9"/>
      <c r="Y110" s="30">
        <v>0</v>
      </c>
      <c r="Z110" s="9"/>
      <c r="AA110" s="30">
        <v>0</v>
      </c>
      <c r="AB110" s="9"/>
      <c r="AC110" s="30">
        <v>9</v>
      </c>
      <c r="AD110" s="9"/>
      <c r="AE110" s="80">
        <v>0</v>
      </c>
      <c r="AF110" s="46"/>
      <c r="AG110" s="88">
        <v>153</v>
      </c>
      <c r="AH110" s="47"/>
      <c r="AJ110" s="83">
        <v>239434</v>
      </c>
      <c r="AL110" s="83">
        <v>0</v>
      </c>
      <c r="AN110" s="83">
        <v>0</v>
      </c>
      <c r="AP110" s="83">
        <v>11698</v>
      </c>
      <c r="AR110" s="83">
        <v>0</v>
      </c>
      <c r="AT110" s="204">
        <v>251132</v>
      </c>
      <c r="AV110" s="46">
        <v>131</v>
      </c>
      <c r="AX110" s="46">
        <v>0</v>
      </c>
      <c r="AZ110" s="46">
        <v>0</v>
      </c>
      <c r="BB110" s="46">
        <v>8</v>
      </c>
      <c r="BD110" s="46">
        <v>0</v>
      </c>
      <c r="BF110" s="209">
        <v>139</v>
      </c>
      <c r="BI110" s="83">
        <v>0</v>
      </c>
      <c r="BK110" s="83">
        <v>0</v>
      </c>
      <c r="BM110" s="83">
        <v>0</v>
      </c>
      <c r="BO110" s="83">
        <v>842</v>
      </c>
      <c r="BQ110" s="83">
        <v>0</v>
      </c>
      <c r="BS110" s="85">
        <v>19406</v>
      </c>
      <c r="BU110" s="46">
        <v>13</v>
      </c>
      <c r="BW110" s="46">
        <v>0</v>
      </c>
      <c r="BY110" s="46">
        <v>0</v>
      </c>
      <c r="CA110" s="46">
        <v>1</v>
      </c>
      <c r="CC110" s="46">
        <v>0</v>
      </c>
      <c r="CE110" s="209">
        <v>0</v>
      </c>
      <c r="CH110" s="41">
        <v>3841844</v>
      </c>
      <c r="CJ110" s="41">
        <v>0</v>
      </c>
      <c r="CL110" s="41">
        <v>0</v>
      </c>
      <c r="CN110" s="41">
        <v>349219</v>
      </c>
      <c r="CP110" s="43">
        <v>4191063</v>
      </c>
      <c r="CS110" s="39">
        <v>14.891</v>
      </c>
      <c r="CY110" s="39">
        <v>27.848400000000002</v>
      </c>
      <c r="DA110" s="44">
        <v>15.4916</v>
      </c>
      <c r="DC110" s="1" t="str">
        <f t="shared" si="1"/>
        <v>No</v>
      </c>
    </row>
    <row r="111" spans="1:107">
      <c r="A111" s="7" t="s">
        <v>994</v>
      </c>
      <c r="B111" s="7" t="s">
        <v>271</v>
      </c>
      <c r="C111" s="37" t="s">
        <v>61</v>
      </c>
      <c r="D111" s="296">
        <v>3014</v>
      </c>
      <c r="E111" s="297">
        <v>30014</v>
      </c>
      <c r="F111" s="27" t="s">
        <v>142</v>
      </c>
      <c r="G111" s="27" t="s">
        <v>137</v>
      </c>
      <c r="H111" s="35">
        <v>444474</v>
      </c>
      <c r="I111" s="35">
        <v>125</v>
      </c>
      <c r="J111" s="292"/>
      <c r="K111" s="8">
        <v>320532</v>
      </c>
      <c r="L111" s="8"/>
      <c r="M111" s="8">
        <v>64470</v>
      </c>
      <c r="N111" s="9"/>
      <c r="O111" s="8">
        <v>9732</v>
      </c>
      <c r="P111" s="9"/>
      <c r="Q111" s="8">
        <v>27083</v>
      </c>
      <c r="R111" s="9"/>
      <c r="S111" s="8">
        <v>0</v>
      </c>
      <c r="T111" s="9"/>
      <c r="U111" s="33">
        <v>421817</v>
      </c>
      <c r="V111" s="9"/>
      <c r="W111" s="30">
        <v>151</v>
      </c>
      <c r="X111" s="9"/>
      <c r="Y111" s="30">
        <v>29.81</v>
      </c>
      <c r="Z111" s="9"/>
      <c r="AA111" s="30">
        <v>3</v>
      </c>
      <c r="AB111" s="9"/>
      <c r="AC111" s="30">
        <v>10.19</v>
      </c>
      <c r="AD111" s="9"/>
      <c r="AE111" s="80">
        <v>0</v>
      </c>
      <c r="AF111" s="46"/>
      <c r="AG111" s="88">
        <v>194</v>
      </c>
      <c r="AH111" s="47"/>
      <c r="AJ111" s="83">
        <v>318357</v>
      </c>
      <c r="AL111" s="83">
        <v>64470</v>
      </c>
      <c r="AN111" s="83">
        <v>9732</v>
      </c>
      <c r="AP111" s="83">
        <v>27083</v>
      </c>
      <c r="AR111" s="83">
        <v>0</v>
      </c>
      <c r="AT111" s="204">
        <v>419642</v>
      </c>
      <c r="AV111" s="46">
        <v>150</v>
      </c>
      <c r="AX111" s="46">
        <v>29.81</v>
      </c>
      <c r="AZ111" s="46">
        <v>3</v>
      </c>
      <c r="BB111" s="46">
        <v>10.19</v>
      </c>
      <c r="BD111" s="46">
        <v>0</v>
      </c>
      <c r="BF111" s="209">
        <v>193</v>
      </c>
      <c r="BI111" s="83">
        <v>0</v>
      </c>
      <c r="BK111" s="83">
        <v>0</v>
      </c>
      <c r="BM111" s="83">
        <v>0</v>
      </c>
      <c r="BO111" s="83">
        <v>0</v>
      </c>
      <c r="BQ111" s="83">
        <v>0</v>
      </c>
      <c r="BS111" s="85">
        <v>2175</v>
      </c>
      <c r="BU111" s="46">
        <v>1</v>
      </c>
      <c r="BW111" s="46">
        <v>0</v>
      </c>
      <c r="BY111" s="46">
        <v>0</v>
      </c>
      <c r="CA111" s="46">
        <v>0</v>
      </c>
      <c r="CC111" s="46">
        <v>0</v>
      </c>
      <c r="CE111" s="209">
        <v>0</v>
      </c>
      <c r="CH111" s="41">
        <v>6898504</v>
      </c>
      <c r="CJ111" s="41">
        <v>1519831</v>
      </c>
      <c r="CL111" s="41">
        <v>263826</v>
      </c>
      <c r="CN111" s="41">
        <v>706129</v>
      </c>
      <c r="CP111" s="43">
        <v>9388290</v>
      </c>
      <c r="CS111" s="39">
        <v>21.521999999999998</v>
      </c>
      <c r="CU111" s="39">
        <v>23.574200000000001</v>
      </c>
      <c r="CW111" s="39">
        <v>27.109100000000002</v>
      </c>
      <c r="CY111" s="39">
        <v>26.072800000000001</v>
      </c>
      <c r="DA111" s="44">
        <v>22.256799999999998</v>
      </c>
      <c r="DC111" s="1" t="str">
        <f t="shared" si="1"/>
        <v>No</v>
      </c>
    </row>
    <row r="112" spans="1:107">
      <c r="A112" s="7" t="s">
        <v>615</v>
      </c>
      <c r="B112" s="7" t="s">
        <v>271</v>
      </c>
      <c r="C112" s="37" t="s">
        <v>30</v>
      </c>
      <c r="D112" s="296">
        <v>5211</v>
      </c>
      <c r="E112" s="297">
        <v>50211</v>
      </c>
      <c r="F112" s="27" t="s">
        <v>142</v>
      </c>
      <c r="G112" s="27" t="s">
        <v>137</v>
      </c>
      <c r="H112" s="35">
        <v>67821</v>
      </c>
      <c r="I112" s="35">
        <v>125</v>
      </c>
      <c r="J112" s="292"/>
      <c r="K112" s="8">
        <v>366932</v>
      </c>
      <c r="L112" s="8"/>
      <c r="M112" s="8">
        <v>38697</v>
      </c>
      <c r="N112" s="9"/>
      <c r="O112" s="8">
        <v>557</v>
      </c>
      <c r="P112" s="9"/>
      <c r="Q112" s="8">
        <v>61607</v>
      </c>
      <c r="R112" s="9"/>
      <c r="S112" s="8">
        <v>0</v>
      </c>
      <c r="T112" s="9"/>
      <c r="U112" s="33">
        <v>467793</v>
      </c>
      <c r="V112" s="9"/>
      <c r="W112" s="30">
        <v>180</v>
      </c>
      <c r="X112" s="9"/>
      <c r="Y112" s="30">
        <v>22</v>
      </c>
      <c r="Z112" s="9"/>
      <c r="AA112" s="30">
        <v>1</v>
      </c>
      <c r="AB112" s="9"/>
      <c r="AC112" s="30">
        <v>33</v>
      </c>
      <c r="AD112" s="9"/>
      <c r="AE112" s="80">
        <v>0</v>
      </c>
      <c r="AF112" s="46"/>
      <c r="AG112" s="88">
        <v>236</v>
      </c>
      <c r="AH112" s="47"/>
      <c r="AJ112" s="83">
        <v>366221</v>
      </c>
      <c r="AL112" s="83">
        <v>38181</v>
      </c>
      <c r="AN112" s="83">
        <v>0</v>
      </c>
      <c r="AP112" s="83">
        <v>61607</v>
      </c>
      <c r="AR112" s="83">
        <v>0</v>
      </c>
      <c r="AT112" s="204">
        <v>466009</v>
      </c>
      <c r="AV112" s="46">
        <v>179</v>
      </c>
      <c r="AX112" s="46">
        <v>20</v>
      </c>
      <c r="AZ112" s="46">
        <v>0</v>
      </c>
      <c r="BB112" s="46">
        <v>33</v>
      </c>
      <c r="BD112" s="46">
        <v>0</v>
      </c>
      <c r="BF112" s="209">
        <v>232</v>
      </c>
      <c r="BI112" s="83">
        <v>0</v>
      </c>
      <c r="BK112" s="83">
        <v>516</v>
      </c>
      <c r="BM112" s="83">
        <v>557</v>
      </c>
      <c r="BO112" s="83">
        <v>0</v>
      </c>
      <c r="BQ112" s="83">
        <v>0</v>
      </c>
      <c r="BS112" s="85">
        <v>1784</v>
      </c>
      <c r="BU112" s="46">
        <v>1</v>
      </c>
      <c r="BW112" s="46">
        <v>2</v>
      </c>
      <c r="BY112" s="46">
        <v>1</v>
      </c>
      <c r="CA112" s="46">
        <v>0</v>
      </c>
      <c r="CC112" s="46">
        <v>0</v>
      </c>
      <c r="CE112" s="209">
        <v>0</v>
      </c>
      <c r="CH112" s="41">
        <v>5248673</v>
      </c>
      <c r="CJ112" s="41">
        <v>710644</v>
      </c>
      <c r="CL112" s="41">
        <v>5057</v>
      </c>
      <c r="CN112" s="41">
        <v>1474350</v>
      </c>
      <c r="CP112" s="43">
        <v>7438724</v>
      </c>
      <c r="CS112" s="39">
        <v>14.3042</v>
      </c>
      <c r="CU112" s="39">
        <v>18.3643</v>
      </c>
      <c r="CW112" s="39">
        <v>9.0790000000000006</v>
      </c>
      <c r="CY112" s="39">
        <v>23.9315</v>
      </c>
      <c r="DA112" s="44">
        <v>15.9017</v>
      </c>
      <c r="DC112" s="1" t="str">
        <f t="shared" si="1"/>
        <v>No</v>
      </c>
    </row>
    <row r="113" spans="1:107">
      <c r="A113" s="7" t="s">
        <v>381</v>
      </c>
      <c r="B113" s="7" t="s">
        <v>382</v>
      </c>
      <c r="C113" s="37" t="s">
        <v>63</v>
      </c>
      <c r="D113" s="296">
        <v>4086</v>
      </c>
      <c r="E113" s="297">
        <v>40086</v>
      </c>
      <c r="F113" s="27" t="s">
        <v>142</v>
      </c>
      <c r="G113" s="27" t="s">
        <v>137</v>
      </c>
      <c r="H113" s="35">
        <v>2148346</v>
      </c>
      <c r="I113" s="35">
        <v>124</v>
      </c>
      <c r="J113" s="292"/>
      <c r="K113" s="8">
        <v>734714</v>
      </c>
      <c r="L113" s="8"/>
      <c r="M113" s="8">
        <v>300488</v>
      </c>
      <c r="N113" s="9"/>
      <c r="O113" s="8">
        <v>60113</v>
      </c>
      <c r="P113" s="9"/>
      <c r="Q113" s="8">
        <v>174659</v>
      </c>
      <c r="R113" s="9"/>
      <c r="S113" s="8">
        <v>0</v>
      </c>
      <c r="T113" s="9"/>
      <c r="U113" s="33">
        <v>1269974</v>
      </c>
      <c r="V113" s="9"/>
      <c r="W113" s="30">
        <v>430</v>
      </c>
      <c r="X113" s="9"/>
      <c r="Y113" s="30">
        <v>173</v>
      </c>
      <c r="Z113" s="9"/>
      <c r="AA113" s="30">
        <v>35</v>
      </c>
      <c r="AB113" s="9"/>
      <c r="AC113" s="30">
        <v>99</v>
      </c>
      <c r="AD113" s="9"/>
      <c r="AE113" s="80">
        <v>0</v>
      </c>
      <c r="AF113" s="46"/>
      <c r="AG113" s="88">
        <v>737</v>
      </c>
      <c r="AH113" s="47"/>
      <c r="AJ113" s="83">
        <v>734714</v>
      </c>
      <c r="AL113" s="83">
        <v>300488</v>
      </c>
      <c r="AN113" s="83">
        <v>60113</v>
      </c>
      <c r="AP113" s="83">
        <v>174659</v>
      </c>
      <c r="AR113" s="83">
        <v>0</v>
      </c>
      <c r="AT113" s="204">
        <v>1269974</v>
      </c>
      <c r="AV113" s="46">
        <v>430</v>
      </c>
      <c r="AX113" s="46">
        <v>173</v>
      </c>
      <c r="AZ113" s="46">
        <v>35</v>
      </c>
      <c r="BB113" s="46">
        <v>99</v>
      </c>
      <c r="BD113" s="46">
        <v>0</v>
      </c>
      <c r="BF113" s="209">
        <v>737</v>
      </c>
      <c r="BI113" s="83">
        <v>0</v>
      </c>
      <c r="BK113" s="83">
        <v>0</v>
      </c>
      <c r="BM113" s="83">
        <v>0</v>
      </c>
      <c r="BO113" s="83">
        <v>0</v>
      </c>
      <c r="BQ113" s="83">
        <v>0</v>
      </c>
      <c r="BS113" s="85">
        <v>0</v>
      </c>
      <c r="BU113" s="46">
        <v>0</v>
      </c>
      <c r="BW113" s="46">
        <v>0</v>
      </c>
      <c r="BY113" s="46">
        <v>0</v>
      </c>
      <c r="CA113" s="46">
        <v>0</v>
      </c>
      <c r="CC113" s="46">
        <v>0</v>
      </c>
      <c r="CE113" s="209">
        <v>0</v>
      </c>
      <c r="CH113" s="41">
        <v>11338382</v>
      </c>
      <c r="CJ113" s="41">
        <v>4304436</v>
      </c>
      <c r="CL113" s="41">
        <v>995600</v>
      </c>
      <c r="CN113" s="41">
        <v>3792282</v>
      </c>
      <c r="CP113" s="43">
        <v>20430700</v>
      </c>
      <c r="CS113" s="39">
        <v>15.432399999999999</v>
      </c>
      <c r="CU113" s="39">
        <v>14.3248</v>
      </c>
      <c r="CW113" s="39">
        <v>16.562100000000001</v>
      </c>
      <c r="CY113" s="39">
        <v>21.712499999999999</v>
      </c>
      <c r="DA113" s="44">
        <v>16.087499999999999</v>
      </c>
      <c r="DC113" s="1" t="str">
        <f t="shared" si="1"/>
        <v>No</v>
      </c>
    </row>
    <row r="114" spans="1:107">
      <c r="A114" s="7" t="s">
        <v>521</v>
      </c>
      <c r="B114" s="7" t="s">
        <v>522</v>
      </c>
      <c r="C114" s="37" t="s">
        <v>34</v>
      </c>
      <c r="D114" s="296">
        <v>4019</v>
      </c>
      <c r="E114" s="297">
        <v>40019</v>
      </c>
      <c r="F114" s="27" t="s">
        <v>142</v>
      </c>
      <c r="G114" s="27" t="s">
        <v>137</v>
      </c>
      <c r="H114" s="35">
        <v>1624827</v>
      </c>
      <c r="I114" s="35">
        <v>123</v>
      </c>
      <c r="J114" s="292"/>
      <c r="K114" s="8">
        <v>458248</v>
      </c>
      <c r="L114" s="8"/>
      <c r="M114" s="8">
        <v>67209</v>
      </c>
      <c r="N114" s="9"/>
      <c r="O114" s="8">
        <v>9029</v>
      </c>
      <c r="P114" s="9"/>
      <c r="Q114" s="8">
        <v>37249</v>
      </c>
      <c r="R114" s="9"/>
      <c r="S114" s="8">
        <v>0</v>
      </c>
      <c r="T114" s="9"/>
      <c r="U114" s="33">
        <v>571735</v>
      </c>
      <c r="V114" s="9"/>
      <c r="W114" s="30">
        <v>243.5</v>
      </c>
      <c r="X114" s="9"/>
      <c r="Y114" s="30">
        <v>36.5</v>
      </c>
      <c r="Z114" s="9"/>
      <c r="AA114" s="30">
        <v>4.5</v>
      </c>
      <c r="AB114" s="9"/>
      <c r="AC114" s="30">
        <v>22</v>
      </c>
      <c r="AD114" s="9"/>
      <c r="AE114" s="80">
        <v>0</v>
      </c>
      <c r="AF114" s="46"/>
      <c r="AG114" s="88">
        <v>306.5</v>
      </c>
      <c r="AH114" s="47"/>
      <c r="AJ114" s="83">
        <v>414504</v>
      </c>
      <c r="AL114" s="83">
        <v>62672</v>
      </c>
      <c r="AN114" s="83">
        <v>7661</v>
      </c>
      <c r="AP114" s="83">
        <v>33903</v>
      </c>
      <c r="AR114" s="83">
        <v>0</v>
      </c>
      <c r="AT114" s="204">
        <v>518740</v>
      </c>
      <c r="AV114" s="46">
        <v>208.5</v>
      </c>
      <c r="AX114" s="46">
        <v>32.5</v>
      </c>
      <c r="AZ114" s="46">
        <v>3.5</v>
      </c>
      <c r="BB114" s="46">
        <v>19</v>
      </c>
      <c r="BD114" s="46">
        <v>0</v>
      </c>
      <c r="BF114" s="209">
        <v>263.5</v>
      </c>
      <c r="BI114" s="83">
        <v>0</v>
      </c>
      <c r="BK114" s="83">
        <v>4537</v>
      </c>
      <c r="BM114" s="83">
        <v>1368</v>
      </c>
      <c r="BO114" s="83">
        <v>3346</v>
      </c>
      <c r="BQ114" s="83">
        <v>0</v>
      </c>
      <c r="BS114" s="85">
        <v>52995</v>
      </c>
      <c r="BU114" s="46">
        <v>35</v>
      </c>
      <c r="BW114" s="46">
        <v>4</v>
      </c>
      <c r="BY114" s="46">
        <v>1</v>
      </c>
      <c r="CA114" s="46">
        <v>3</v>
      </c>
      <c r="CC114" s="46">
        <v>0</v>
      </c>
      <c r="CE114" s="209">
        <v>0</v>
      </c>
      <c r="CH114" s="41">
        <v>8773961</v>
      </c>
      <c r="CJ114" s="41">
        <v>1486965</v>
      </c>
      <c r="CL114" s="41">
        <v>202223</v>
      </c>
      <c r="CN114" s="41">
        <v>851448</v>
      </c>
      <c r="CP114" s="43">
        <v>11314597</v>
      </c>
      <c r="CS114" s="39">
        <v>19.146799999999999</v>
      </c>
      <c r="CU114" s="39">
        <v>22.124500000000001</v>
      </c>
      <c r="CW114" s="39">
        <v>22.397099999999998</v>
      </c>
      <c r="CY114" s="39">
        <v>22.8583</v>
      </c>
      <c r="DA114" s="44">
        <v>19.789899999999999</v>
      </c>
      <c r="DC114" s="1" t="str">
        <f t="shared" si="1"/>
        <v>No</v>
      </c>
    </row>
    <row r="115" spans="1:107">
      <c r="A115" s="7" t="s">
        <v>399</v>
      </c>
      <c r="B115" s="7" t="s">
        <v>400</v>
      </c>
      <c r="C115" s="37" t="s">
        <v>12</v>
      </c>
      <c r="D115" s="296">
        <v>9062</v>
      </c>
      <c r="E115" s="297">
        <v>90062</v>
      </c>
      <c r="F115" s="27" t="s">
        <v>142</v>
      </c>
      <c r="G115" s="27" t="s">
        <v>137</v>
      </c>
      <c r="H115" s="35">
        <v>114237</v>
      </c>
      <c r="I115" s="35">
        <v>120</v>
      </c>
      <c r="J115" s="292"/>
      <c r="K115" s="8">
        <v>325490</v>
      </c>
      <c r="L115" s="8"/>
      <c r="M115" s="8">
        <v>72856</v>
      </c>
      <c r="N115" s="9"/>
      <c r="O115" s="8">
        <v>16890</v>
      </c>
      <c r="P115" s="9"/>
      <c r="Q115" s="8">
        <v>71393</v>
      </c>
      <c r="R115" s="9"/>
      <c r="S115" s="8">
        <v>0</v>
      </c>
      <c r="T115" s="9"/>
      <c r="U115" s="33">
        <v>486629</v>
      </c>
      <c r="V115" s="9"/>
      <c r="W115" s="30">
        <v>164</v>
      </c>
      <c r="X115" s="9"/>
      <c r="Y115" s="30">
        <v>40</v>
      </c>
      <c r="Z115" s="9"/>
      <c r="AA115" s="30">
        <v>8</v>
      </c>
      <c r="AB115" s="9"/>
      <c r="AC115" s="30">
        <v>39</v>
      </c>
      <c r="AD115" s="9"/>
      <c r="AE115" s="80">
        <v>0</v>
      </c>
      <c r="AF115" s="46"/>
      <c r="AG115" s="88">
        <v>251</v>
      </c>
      <c r="AH115" s="47"/>
      <c r="AJ115" s="83">
        <v>325490</v>
      </c>
      <c r="AL115" s="83">
        <v>72856</v>
      </c>
      <c r="AN115" s="83">
        <v>16890</v>
      </c>
      <c r="AP115" s="83">
        <v>71143</v>
      </c>
      <c r="AR115" s="83">
        <v>0</v>
      </c>
      <c r="AT115" s="204">
        <v>486379</v>
      </c>
      <c r="AV115" s="46">
        <v>164</v>
      </c>
      <c r="AX115" s="46">
        <v>40</v>
      </c>
      <c r="AZ115" s="46">
        <v>8</v>
      </c>
      <c r="BB115" s="46">
        <v>38</v>
      </c>
      <c r="BD115" s="46">
        <v>0</v>
      </c>
      <c r="BF115" s="209">
        <v>250</v>
      </c>
      <c r="BI115" s="83">
        <v>0</v>
      </c>
      <c r="BK115" s="83">
        <v>0</v>
      </c>
      <c r="BM115" s="83">
        <v>0</v>
      </c>
      <c r="BO115" s="83">
        <v>250</v>
      </c>
      <c r="BQ115" s="83">
        <v>0</v>
      </c>
      <c r="BS115" s="85">
        <v>250</v>
      </c>
      <c r="BU115" s="46">
        <v>0</v>
      </c>
      <c r="BW115" s="46">
        <v>0</v>
      </c>
      <c r="BY115" s="46">
        <v>0</v>
      </c>
      <c r="CA115" s="46">
        <v>1</v>
      </c>
      <c r="CC115" s="46">
        <v>0</v>
      </c>
      <c r="CE115" s="209">
        <v>0</v>
      </c>
      <c r="CH115" s="41">
        <v>9906145</v>
      </c>
      <c r="CJ115" s="41">
        <v>2305316</v>
      </c>
      <c r="CL115" s="41">
        <v>505711</v>
      </c>
      <c r="CN115" s="41">
        <v>2607297</v>
      </c>
      <c r="CP115" s="43">
        <v>15324469</v>
      </c>
      <c r="CS115" s="39">
        <v>30.4346</v>
      </c>
      <c r="CU115" s="39">
        <v>31.642099999999999</v>
      </c>
      <c r="CW115" s="39">
        <v>29.941400000000002</v>
      </c>
      <c r="CY115" s="39">
        <v>36.520299999999999</v>
      </c>
      <c r="DA115" s="44">
        <v>31.491099999999999</v>
      </c>
      <c r="DC115" s="1" t="str">
        <f t="shared" si="1"/>
        <v>No</v>
      </c>
    </row>
    <row r="116" spans="1:107">
      <c r="A116" s="7" t="s">
        <v>286</v>
      </c>
      <c r="B116" s="7" t="s">
        <v>287</v>
      </c>
      <c r="C116" s="37" t="s">
        <v>61</v>
      </c>
      <c r="D116" s="296">
        <v>3013</v>
      </c>
      <c r="E116" s="297">
        <v>30013</v>
      </c>
      <c r="F116" s="27" t="s">
        <v>142</v>
      </c>
      <c r="G116" s="27" t="s">
        <v>137</v>
      </c>
      <c r="H116" s="35">
        <v>196611</v>
      </c>
      <c r="I116" s="35">
        <v>117</v>
      </c>
      <c r="J116" s="292"/>
      <c r="K116" s="8">
        <v>336902</v>
      </c>
      <c r="L116" s="8"/>
      <c r="M116" s="8">
        <v>59826</v>
      </c>
      <c r="N116" s="9"/>
      <c r="O116" s="8">
        <v>3494</v>
      </c>
      <c r="P116" s="9"/>
      <c r="Q116" s="8">
        <v>35672</v>
      </c>
      <c r="R116" s="9"/>
      <c r="S116" s="8">
        <v>0</v>
      </c>
      <c r="T116" s="9"/>
      <c r="U116" s="33">
        <v>435894</v>
      </c>
      <c r="V116" s="9"/>
      <c r="W116" s="30">
        <v>185</v>
      </c>
      <c r="X116" s="9"/>
      <c r="Y116" s="30">
        <v>28</v>
      </c>
      <c r="Z116" s="9"/>
      <c r="AA116" s="30">
        <v>2.25</v>
      </c>
      <c r="AB116" s="9"/>
      <c r="AC116" s="30">
        <v>17</v>
      </c>
      <c r="AD116" s="9"/>
      <c r="AE116" s="80">
        <v>0</v>
      </c>
      <c r="AF116" s="46"/>
      <c r="AG116" s="88">
        <v>232.25</v>
      </c>
      <c r="AH116" s="47"/>
      <c r="AJ116" s="83">
        <v>300315</v>
      </c>
      <c r="AL116" s="83">
        <v>59826</v>
      </c>
      <c r="AN116" s="83">
        <v>3494</v>
      </c>
      <c r="AP116" s="83">
        <v>35672</v>
      </c>
      <c r="AR116" s="83">
        <v>0</v>
      </c>
      <c r="AT116" s="204">
        <v>399307</v>
      </c>
      <c r="AV116" s="46">
        <v>156</v>
      </c>
      <c r="AX116" s="46">
        <v>28</v>
      </c>
      <c r="AZ116" s="46">
        <v>2.25</v>
      </c>
      <c r="BB116" s="46">
        <v>17</v>
      </c>
      <c r="BD116" s="46">
        <v>0</v>
      </c>
      <c r="BF116" s="209">
        <v>203.25</v>
      </c>
      <c r="BI116" s="83">
        <v>3822</v>
      </c>
      <c r="BK116" s="83">
        <v>0</v>
      </c>
      <c r="BM116" s="83">
        <v>0</v>
      </c>
      <c r="BO116" s="83">
        <v>0</v>
      </c>
      <c r="BQ116" s="83">
        <v>0</v>
      </c>
      <c r="BS116" s="85">
        <v>36587</v>
      </c>
      <c r="BU116" s="46">
        <v>29</v>
      </c>
      <c r="BW116" s="46">
        <v>0</v>
      </c>
      <c r="BY116" s="46">
        <v>0</v>
      </c>
      <c r="CA116" s="46">
        <v>0</v>
      </c>
      <c r="CC116" s="46">
        <v>0</v>
      </c>
      <c r="CE116" s="209">
        <v>0</v>
      </c>
      <c r="CH116" s="41">
        <v>7645449</v>
      </c>
      <c r="CJ116" s="41">
        <v>1530538</v>
      </c>
      <c r="CL116" s="41">
        <v>68700</v>
      </c>
      <c r="CN116" s="41">
        <v>840440</v>
      </c>
      <c r="CP116" s="43">
        <v>10085127</v>
      </c>
      <c r="CS116" s="39">
        <v>22.6934</v>
      </c>
      <c r="CU116" s="39">
        <v>25.583200000000001</v>
      </c>
      <c r="CW116" s="39">
        <v>19.662299999999998</v>
      </c>
      <c r="CY116" s="39">
        <v>23.560199999999998</v>
      </c>
      <c r="DA116" s="44">
        <v>23.136700000000001</v>
      </c>
      <c r="DC116" s="1" t="str">
        <f t="shared" si="1"/>
        <v>No</v>
      </c>
    </row>
    <row r="117" spans="1:107">
      <c r="A117" s="7" t="s">
        <v>545</v>
      </c>
      <c r="B117" s="7" t="s">
        <v>546</v>
      </c>
      <c r="C117" s="37" t="s">
        <v>73</v>
      </c>
      <c r="D117" s="296">
        <v>21</v>
      </c>
      <c r="E117" s="297">
        <v>21</v>
      </c>
      <c r="F117" s="27" t="s">
        <v>142</v>
      </c>
      <c r="G117" s="27" t="s">
        <v>137</v>
      </c>
      <c r="H117" s="35">
        <v>114473</v>
      </c>
      <c r="I117" s="35">
        <v>114</v>
      </c>
      <c r="J117" s="292"/>
      <c r="K117" s="8">
        <v>367419</v>
      </c>
      <c r="L117" s="8"/>
      <c r="M117" s="8">
        <v>45493</v>
      </c>
      <c r="N117" s="9"/>
      <c r="O117" s="8">
        <v>10226</v>
      </c>
      <c r="P117" s="9"/>
      <c r="Q117" s="8">
        <v>51695</v>
      </c>
      <c r="R117" s="9"/>
      <c r="S117" s="8">
        <v>2521</v>
      </c>
      <c r="T117" s="9"/>
      <c r="U117" s="33">
        <v>477354</v>
      </c>
      <c r="V117" s="9"/>
      <c r="W117" s="30">
        <v>213.9</v>
      </c>
      <c r="X117" s="9"/>
      <c r="Y117" s="30">
        <v>24.39</v>
      </c>
      <c r="Z117" s="9"/>
      <c r="AA117" s="30">
        <v>5.5</v>
      </c>
      <c r="AB117" s="9"/>
      <c r="AC117" s="30">
        <v>28</v>
      </c>
      <c r="AD117" s="9"/>
      <c r="AE117" s="80">
        <v>1.2</v>
      </c>
      <c r="AF117" s="46"/>
      <c r="AG117" s="88">
        <v>272.99</v>
      </c>
      <c r="AH117" s="47"/>
      <c r="AJ117" s="83">
        <v>365290</v>
      </c>
      <c r="AL117" s="83">
        <v>45493</v>
      </c>
      <c r="AN117" s="83">
        <v>10226</v>
      </c>
      <c r="AP117" s="83">
        <v>51569</v>
      </c>
      <c r="AR117" s="83">
        <v>2521</v>
      </c>
      <c r="AT117" s="204">
        <v>475099</v>
      </c>
      <c r="AV117" s="46">
        <v>212</v>
      </c>
      <c r="AX117" s="46">
        <v>24.39</v>
      </c>
      <c r="AZ117" s="46">
        <v>5.5</v>
      </c>
      <c r="BB117" s="46">
        <v>27.9</v>
      </c>
      <c r="BD117" s="46">
        <v>1.2</v>
      </c>
      <c r="BF117" s="209">
        <v>270.99</v>
      </c>
      <c r="BI117" s="83">
        <v>1130</v>
      </c>
      <c r="BK117" s="83">
        <v>0</v>
      </c>
      <c r="BM117" s="83">
        <v>0</v>
      </c>
      <c r="BO117" s="83">
        <v>126</v>
      </c>
      <c r="BQ117" s="83">
        <v>0</v>
      </c>
      <c r="BS117" s="85">
        <v>2255</v>
      </c>
      <c r="BU117" s="46">
        <v>1.9</v>
      </c>
      <c r="BW117" s="46">
        <v>0</v>
      </c>
      <c r="BY117" s="46">
        <v>0</v>
      </c>
      <c r="CA117" s="46">
        <v>0.1</v>
      </c>
      <c r="CC117" s="46">
        <v>0</v>
      </c>
      <c r="CE117" s="209">
        <v>0</v>
      </c>
      <c r="CH117" s="41">
        <v>10373742</v>
      </c>
      <c r="CJ117" s="41">
        <v>1350470</v>
      </c>
      <c r="CL117" s="41">
        <v>265098</v>
      </c>
      <c r="CN117" s="41">
        <v>2105985</v>
      </c>
      <c r="CP117" s="43">
        <v>14095295</v>
      </c>
      <c r="CS117" s="39">
        <v>28.234100000000002</v>
      </c>
      <c r="CU117" s="39">
        <v>29.685199999999998</v>
      </c>
      <c r="CW117" s="39">
        <v>25.9239</v>
      </c>
      <c r="CY117" s="39">
        <v>40.738700000000001</v>
      </c>
      <c r="DA117" s="44">
        <v>29.527999999999999</v>
      </c>
      <c r="DC117" s="1" t="str">
        <f t="shared" si="1"/>
        <v>No</v>
      </c>
    </row>
    <row r="118" spans="1:107">
      <c r="A118" s="7" t="s">
        <v>217</v>
      </c>
      <c r="B118" s="7" t="s">
        <v>218</v>
      </c>
      <c r="C118" s="37" t="s">
        <v>30</v>
      </c>
      <c r="D118" s="296">
        <v>5060</v>
      </c>
      <c r="E118" s="297">
        <v>50060</v>
      </c>
      <c r="F118" s="27" t="s">
        <v>142</v>
      </c>
      <c r="G118" s="27" t="s">
        <v>137</v>
      </c>
      <c r="H118" s="35">
        <v>145361</v>
      </c>
      <c r="I118" s="35">
        <v>113</v>
      </c>
      <c r="J118" s="292"/>
      <c r="K118" s="8">
        <v>421809</v>
      </c>
      <c r="L118" s="8"/>
      <c r="M118" s="8">
        <v>76771</v>
      </c>
      <c r="N118" s="9"/>
      <c r="O118" s="8">
        <v>15385</v>
      </c>
      <c r="P118" s="9"/>
      <c r="Q118" s="8">
        <v>43063</v>
      </c>
      <c r="R118" s="9"/>
      <c r="S118" s="8">
        <v>0</v>
      </c>
      <c r="T118" s="9"/>
      <c r="U118" s="33">
        <v>557028</v>
      </c>
      <c r="V118" s="9"/>
      <c r="W118" s="30">
        <v>295.06</v>
      </c>
      <c r="X118" s="9"/>
      <c r="Y118" s="30">
        <v>45.3</v>
      </c>
      <c r="Z118" s="9"/>
      <c r="AA118" s="30">
        <v>10.130000000000001</v>
      </c>
      <c r="AB118" s="9"/>
      <c r="AC118" s="30">
        <v>28.75</v>
      </c>
      <c r="AD118" s="9"/>
      <c r="AE118" s="80">
        <v>0</v>
      </c>
      <c r="AF118" s="46"/>
      <c r="AG118" s="88">
        <v>379.24</v>
      </c>
      <c r="AH118" s="47"/>
      <c r="AJ118" s="83">
        <v>292976</v>
      </c>
      <c r="AL118" s="83">
        <v>74379</v>
      </c>
      <c r="AN118" s="83">
        <v>9369</v>
      </c>
      <c r="AP118" s="83">
        <v>31275</v>
      </c>
      <c r="AR118" s="83">
        <v>0</v>
      </c>
      <c r="AT118" s="204">
        <v>407999</v>
      </c>
      <c r="AV118" s="46">
        <v>160.76</v>
      </c>
      <c r="AX118" s="46">
        <v>42.9</v>
      </c>
      <c r="AZ118" s="46">
        <v>5.13</v>
      </c>
      <c r="BB118" s="46">
        <v>16.75</v>
      </c>
      <c r="BD118" s="46">
        <v>0</v>
      </c>
      <c r="BF118" s="209">
        <v>225.54</v>
      </c>
      <c r="BI118" s="83">
        <v>19494</v>
      </c>
      <c r="BK118" s="83">
        <v>2392</v>
      </c>
      <c r="BM118" s="83">
        <v>6016</v>
      </c>
      <c r="BO118" s="83">
        <v>11788</v>
      </c>
      <c r="BQ118" s="83">
        <v>0</v>
      </c>
      <c r="BS118" s="85">
        <v>149029</v>
      </c>
      <c r="BU118" s="46">
        <v>134.30000000000001</v>
      </c>
      <c r="BW118" s="46">
        <v>2.4</v>
      </c>
      <c r="BY118" s="46">
        <v>5</v>
      </c>
      <c r="CA118" s="46">
        <v>12</v>
      </c>
      <c r="CC118" s="46">
        <v>0</v>
      </c>
      <c r="CE118" s="209">
        <v>0</v>
      </c>
      <c r="CH118" s="41">
        <v>10785125</v>
      </c>
      <c r="CJ118" s="41">
        <v>2098882</v>
      </c>
      <c r="CL118" s="41">
        <v>286139</v>
      </c>
      <c r="CN118" s="41">
        <v>1745847</v>
      </c>
      <c r="CP118" s="43">
        <v>14915993</v>
      </c>
      <c r="CS118" s="39">
        <v>25.5687</v>
      </c>
      <c r="CU118" s="39">
        <v>27.339500000000001</v>
      </c>
      <c r="CW118" s="39">
        <v>18.598600000000001</v>
      </c>
      <c r="CY118" s="39">
        <v>40.541699999999999</v>
      </c>
      <c r="DA118" s="44">
        <v>26.777799999999999</v>
      </c>
      <c r="DC118" s="1" t="str">
        <f t="shared" si="1"/>
        <v>No</v>
      </c>
    </row>
    <row r="119" spans="1:107">
      <c r="A119" s="7" t="s">
        <v>523</v>
      </c>
      <c r="B119" s="7" t="s">
        <v>524</v>
      </c>
      <c r="C119" s="37" t="s">
        <v>46</v>
      </c>
      <c r="D119" s="296">
        <v>7002</v>
      </c>
      <c r="E119" s="297">
        <v>70002</v>
      </c>
      <c r="F119" s="27" t="s">
        <v>142</v>
      </c>
      <c r="G119" s="27" t="s">
        <v>137</v>
      </c>
      <c r="H119" s="35">
        <v>725008</v>
      </c>
      <c r="I119" s="35">
        <v>113</v>
      </c>
      <c r="J119" s="292"/>
      <c r="K119" s="8">
        <v>407164</v>
      </c>
      <c r="L119" s="8"/>
      <c r="M119" s="8">
        <v>63765</v>
      </c>
      <c r="N119" s="9"/>
      <c r="O119" s="8">
        <v>23658</v>
      </c>
      <c r="P119" s="9"/>
      <c r="Q119" s="8">
        <v>66990</v>
      </c>
      <c r="R119" s="9"/>
      <c r="S119" s="8">
        <v>0</v>
      </c>
      <c r="T119" s="9"/>
      <c r="U119" s="33">
        <v>561577</v>
      </c>
      <c r="V119" s="9"/>
      <c r="W119" s="30">
        <v>220</v>
      </c>
      <c r="X119" s="9"/>
      <c r="Y119" s="30">
        <v>35</v>
      </c>
      <c r="Z119" s="9"/>
      <c r="AA119" s="30">
        <v>15</v>
      </c>
      <c r="AB119" s="9"/>
      <c r="AC119" s="30">
        <v>38</v>
      </c>
      <c r="AD119" s="9"/>
      <c r="AE119" s="80">
        <v>0</v>
      </c>
      <c r="AF119" s="46"/>
      <c r="AG119" s="88">
        <v>308</v>
      </c>
      <c r="AH119" s="47"/>
      <c r="AJ119" s="83">
        <v>407164</v>
      </c>
      <c r="AL119" s="83">
        <v>63021</v>
      </c>
      <c r="AN119" s="83">
        <v>23158</v>
      </c>
      <c r="AP119" s="83">
        <v>64679</v>
      </c>
      <c r="AR119" s="83">
        <v>0</v>
      </c>
      <c r="AT119" s="204">
        <v>558022</v>
      </c>
      <c r="AV119" s="46">
        <v>220</v>
      </c>
      <c r="AX119" s="46">
        <v>34</v>
      </c>
      <c r="AZ119" s="46">
        <v>14</v>
      </c>
      <c r="BB119" s="46">
        <v>36</v>
      </c>
      <c r="BD119" s="46">
        <v>0</v>
      </c>
      <c r="BF119" s="209">
        <v>304</v>
      </c>
      <c r="BI119" s="83">
        <v>0</v>
      </c>
      <c r="BK119" s="83">
        <v>744</v>
      </c>
      <c r="BM119" s="83">
        <v>500</v>
      </c>
      <c r="BO119" s="83">
        <v>2311</v>
      </c>
      <c r="BQ119" s="83">
        <v>0</v>
      </c>
      <c r="BS119" s="85">
        <v>3555</v>
      </c>
      <c r="BU119" s="46">
        <v>0</v>
      </c>
      <c r="BW119" s="46">
        <v>1</v>
      </c>
      <c r="BY119" s="46">
        <v>1</v>
      </c>
      <c r="CA119" s="46">
        <v>2</v>
      </c>
      <c r="CC119" s="46">
        <v>0</v>
      </c>
      <c r="CE119" s="209">
        <v>0</v>
      </c>
      <c r="CH119" s="41">
        <v>10224239</v>
      </c>
      <c r="CJ119" s="41">
        <v>1789444</v>
      </c>
      <c r="CL119" s="41">
        <v>545888</v>
      </c>
      <c r="CN119" s="41">
        <v>923577</v>
      </c>
      <c r="CP119" s="43">
        <v>13483148</v>
      </c>
      <c r="CS119" s="39">
        <v>25.110900000000001</v>
      </c>
      <c r="CU119" s="39">
        <v>28.063099999999999</v>
      </c>
      <c r="CW119" s="39">
        <v>23.074100000000001</v>
      </c>
      <c r="CY119" s="39">
        <v>13.786799999999999</v>
      </c>
      <c r="DA119" s="44">
        <v>24.009399999999999</v>
      </c>
      <c r="DC119" s="1" t="str">
        <f t="shared" si="1"/>
        <v>No</v>
      </c>
    </row>
    <row r="120" spans="1:107">
      <c r="A120" s="7" t="s">
        <v>264</v>
      </c>
      <c r="B120" s="7" t="s">
        <v>265</v>
      </c>
      <c r="C120" s="37" t="s">
        <v>68</v>
      </c>
      <c r="D120" s="296">
        <v>6051</v>
      </c>
      <c r="E120" s="297">
        <v>60051</v>
      </c>
      <c r="F120" s="27" t="s">
        <v>142</v>
      </c>
      <c r="G120" s="27" t="s">
        <v>137</v>
      </c>
      <c r="H120" s="35">
        <v>320069</v>
      </c>
      <c r="I120" s="35">
        <v>112</v>
      </c>
      <c r="J120" s="292"/>
      <c r="K120" s="8">
        <v>336168</v>
      </c>
      <c r="L120" s="8"/>
      <c r="M120" s="8">
        <v>75935</v>
      </c>
      <c r="N120" s="9"/>
      <c r="O120" s="8">
        <v>30173</v>
      </c>
      <c r="P120" s="9"/>
      <c r="Q120" s="8">
        <v>62115</v>
      </c>
      <c r="R120" s="9"/>
      <c r="S120" s="8">
        <v>0</v>
      </c>
      <c r="T120" s="9"/>
      <c r="U120" s="33">
        <v>504391</v>
      </c>
      <c r="V120" s="9"/>
      <c r="W120" s="30">
        <v>138.68</v>
      </c>
      <c r="X120" s="9"/>
      <c r="Y120" s="30">
        <v>39.17</v>
      </c>
      <c r="Z120" s="9"/>
      <c r="AA120" s="30">
        <v>15.89</v>
      </c>
      <c r="AB120" s="9"/>
      <c r="AC120" s="30">
        <v>33.049999999999997</v>
      </c>
      <c r="AD120" s="9"/>
      <c r="AE120" s="80">
        <v>0</v>
      </c>
      <c r="AF120" s="46"/>
      <c r="AG120" s="88">
        <v>226.79</v>
      </c>
      <c r="AH120" s="47"/>
      <c r="AJ120" s="83">
        <v>331470</v>
      </c>
      <c r="AL120" s="83">
        <v>75935</v>
      </c>
      <c r="AN120" s="83">
        <v>29378</v>
      </c>
      <c r="AP120" s="83">
        <v>58856</v>
      </c>
      <c r="AR120" s="83">
        <v>0</v>
      </c>
      <c r="AT120" s="204">
        <v>495639</v>
      </c>
      <c r="AV120" s="46">
        <v>132.52000000000001</v>
      </c>
      <c r="AX120" s="46">
        <v>39.17</v>
      </c>
      <c r="AZ120" s="46">
        <v>15.01</v>
      </c>
      <c r="BB120" s="46">
        <v>32.049999999999997</v>
      </c>
      <c r="BD120" s="46">
        <v>0</v>
      </c>
      <c r="BF120" s="209">
        <v>218.75</v>
      </c>
      <c r="BI120" s="83">
        <v>373</v>
      </c>
      <c r="BK120" s="83">
        <v>0</v>
      </c>
      <c r="BM120" s="83">
        <v>795</v>
      </c>
      <c r="BO120" s="83">
        <v>3259</v>
      </c>
      <c r="BQ120" s="83">
        <v>0</v>
      </c>
      <c r="BS120" s="85">
        <v>8752</v>
      </c>
      <c r="BU120" s="46">
        <v>6.16</v>
      </c>
      <c r="BW120" s="46">
        <v>0</v>
      </c>
      <c r="BY120" s="46">
        <v>0.88</v>
      </c>
      <c r="CA120" s="46">
        <v>1</v>
      </c>
      <c r="CC120" s="46">
        <v>0</v>
      </c>
      <c r="CE120" s="209">
        <v>8.0399999999999991</v>
      </c>
      <c r="CH120" s="41">
        <v>5890800</v>
      </c>
      <c r="CJ120" s="41">
        <v>1688478</v>
      </c>
      <c r="CL120" s="41">
        <v>453303</v>
      </c>
      <c r="CN120" s="41">
        <v>1931135</v>
      </c>
      <c r="CP120" s="43">
        <v>9963716</v>
      </c>
      <c r="CS120" s="39">
        <v>17.523399999999999</v>
      </c>
      <c r="CU120" s="39">
        <v>22.235800000000001</v>
      </c>
      <c r="CW120" s="39">
        <v>15.0235</v>
      </c>
      <c r="CY120" s="39">
        <v>31.089700000000001</v>
      </c>
      <c r="DA120" s="44">
        <v>19.754000000000001</v>
      </c>
      <c r="DC120" s="1" t="str">
        <f t="shared" si="1"/>
        <v>No</v>
      </c>
    </row>
    <row r="121" spans="1:107">
      <c r="A121" s="7" t="s">
        <v>995</v>
      </c>
      <c r="B121" s="7" t="s">
        <v>354</v>
      </c>
      <c r="C121" s="37" t="s">
        <v>26</v>
      </c>
      <c r="D121" s="296">
        <v>4028</v>
      </c>
      <c r="E121" s="297">
        <v>40028</v>
      </c>
      <c r="F121" s="27" t="s">
        <v>140</v>
      </c>
      <c r="G121" s="27" t="s">
        <v>137</v>
      </c>
      <c r="H121" s="35">
        <v>530290</v>
      </c>
      <c r="I121" s="35">
        <v>111</v>
      </c>
      <c r="J121" s="292"/>
      <c r="K121" s="8">
        <v>424714</v>
      </c>
      <c r="L121" s="8"/>
      <c r="M121" s="8">
        <v>55493</v>
      </c>
      <c r="N121" s="9"/>
      <c r="O121" s="8">
        <v>11556</v>
      </c>
      <c r="P121" s="9"/>
      <c r="Q121" s="8">
        <v>31455</v>
      </c>
      <c r="R121" s="9"/>
      <c r="S121" s="8">
        <v>0</v>
      </c>
      <c r="T121" s="9"/>
      <c r="U121" s="33">
        <v>523218</v>
      </c>
      <c r="V121" s="9"/>
      <c r="W121" s="30">
        <v>236.8</v>
      </c>
      <c r="X121" s="9"/>
      <c r="Y121" s="30">
        <v>32.94</v>
      </c>
      <c r="Z121" s="9"/>
      <c r="AA121" s="30">
        <v>6</v>
      </c>
      <c r="AB121" s="9"/>
      <c r="AC121" s="30">
        <v>18.850000000000001</v>
      </c>
      <c r="AD121" s="9"/>
      <c r="AE121" s="80">
        <v>0</v>
      </c>
      <c r="AF121" s="46"/>
      <c r="AG121" s="88">
        <v>294.58999999999997</v>
      </c>
      <c r="AH121" s="47"/>
      <c r="AJ121" s="83">
        <v>395747</v>
      </c>
      <c r="AL121" s="83">
        <v>46100</v>
      </c>
      <c r="AN121" s="83">
        <v>11556</v>
      </c>
      <c r="AP121" s="83">
        <v>31295</v>
      </c>
      <c r="AR121" s="83">
        <v>0</v>
      </c>
      <c r="AT121" s="204">
        <v>484698</v>
      </c>
      <c r="AV121" s="46">
        <v>215.8</v>
      </c>
      <c r="AX121" s="46">
        <v>26</v>
      </c>
      <c r="AZ121" s="46">
        <v>6</v>
      </c>
      <c r="BB121" s="46">
        <v>18.2</v>
      </c>
      <c r="BD121" s="46">
        <v>0</v>
      </c>
      <c r="BF121" s="209">
        <v>266</v>
      </c>
      <c r="BI121" s="83">
        <v>3249</v>
      </c>
      <c r="BK121" s="83">
        <v>9393</v>
      </c>
      <c r="BM121" s="83">
        <v>0</v>
      </c>
      <c r="BO121" s="83">
        <v>160</v>
      </c>
      <c r="BQ121" s="83">
        <v>0</v>
      </c>
      <c r="BS121" s="85">
        <v>38520</v>
      </c>
      <c r="BU121" s="46">
        <v>21</v>
      </c>
      <c r="BW121" s="46">
        <v>6.94</v>
      </c>
      <c r="BY121" s="46">
        <v>0</v>
      </c>
      <c r="CA121" s="46">
        <v>0.65</v>
      </c>
      <c r="CC121" s="46">
        <v>0</v>
      </c>
      <c r="CE121" s="209">
        <v>28.59</v>
      </c>
      <c r="CH121" s="41">
        <v>7690563</v>
      </c>
      <c r="CJ121" s="41">
        <v>1276643</v>
      </c>
      <c r="CL121" s="41">
        <v>361360</v>
      </c>
      <c r="CN121" s="41">
        <v>753918</v>
      </c>
      <c r="CP121" s="43">
        <v>10082484</v>
      </c>
      <c r="CS121" s="39">
        <v>18.107600000000001</v>
      </c>
      <c r="CU121" s="39">
        <v>23.005500000000001</v>
      </c>
      <c r="CW121" s="39">
        <v>31.270299999999999</v>
      </c>
      <c r="CY121" s="39">
        <v>23.9681</v>
      </c>
      <c r="DA121" s="44">
        <v>19.270099999999999</v>
      </c>
      <c r="DC121" s="1" t="str">
        <f t="shared" si="1"/>
        <v>No</v>
      </c>
    </row>
    <row r="122" spans="1:107">
      <c r="A122" s="7" t="s">
        <v>215</v>
      </c>
      <c r="B122" s="7" t="s">
        <v>216</v>
      </c>
      <c r="C122" s="37" t="s">
        <v>61</v>
      </c>
      <c r="D122" s="296">
        <v>3054</v>
      </c>
      <c r="E122" s="297">
        <v>30054</v>
      </c>
      <c r="F122" s="27" t="s">
        <v>142</v>
      </c>
      <c r="G122" s="27" t="s">
        <v>137</v>
      </c>
      <c r="H122" s="35">
        <v>87454</v>
      </c>
      <c r="I122" s="35">
        <v>110</v>
      </c>
      <c r="J122" s="292"/>
      <c r="K122" s="8">
        <v>253580</v>
      </c>
      <c r="L122" s="8"/>
      <c r="M122" s="8">
        <v>34005</v>
      </c>
      <c r="N122" s="9"/>
      <c r="O122" s="8">
        <v>14679</v>
      </c>
      <c r="P122" s="9"/>
      <c r="Q122" s="8">
        <v>37952</v>
      </c>
      <c r="R122" s="9"/>
      <c r="S122" s="8">
        <v>0</v>
      </c>
      <c r="T122" s="9"/>
      <c r="U122" s="33">
        <v>340216</v>
      </c>
      <c r="V122" s="9"/>
      <c r="W122" s="30">
        <v>148.91</v>
      </c>
      <c r="X122" s="9"/>
      <c r="Y122" s="30">
        <v>20.57</v>
      </c>
      <c r="Z122" s="9"/>
      <c r="AA122" s="30">
        <v>9.1199999999999992</v>
      </c>
      <c r="AB122" s="9"/>
      <c r="AC122" s="30">
        <v>24.6</v>
      </c>
      <c r="AD122" s="9"/>
      <c r="AE122" s="80">
        <v>0</v>
      </c>
      <c r="AF122" s="46"/>
      <c r="AG122" s="88">
        <v>203.2</v>
      </c>
      <c r="AH122" s="47"/>
      <c r="AJ122" s="83">
        <v>253580</v>
      </c>
      <c r="AL122" s="83">
        <v>34005</v>
      </c>
      <c r="AN122" s="83">
        <v>14679</v>
      </c>
      <c r="AP122" s="83">
        <v>37952</v>
      </c>
      <c r="AR122" s="83">
        <v>0</v>
      </c>
      <c r="AT122" s="204">
        <v>340216</v>
      </c>
      <c r="AV122" s="46">
        <v>148.91</v>
      </c>
      <c r="AX122" s="46">
        <v>20.57</v>
      </c>
      <c r="AZ122" s="46">
        <v>9.1199999999999992</v>
      </c>
      <c r="BB122" s="46">
        <v>24.6</v>
      </c>
      <c r="BD122" s="46">
        <v>0</v>
      </c>
      <c r="BF122" s="209">
        <v>203.2</v>
      </c>
      <c r="BI122" s="83">
        <v>0</v>
      </c>
      <c r="BK122" s="83">
        <v>0</v>
      </c>
      <c r="BM122" s="83">
        <v>0</v>
      </c>
      <c r="BO122" s="83">
        <v>0</v>
      </c>
      <c r="BQ122" s="83">
        <v>0</v>
      </c>
      <c r="BS122" s="85">
        <v>0</v>
      </c>
      <c r="BU122" s="46">
        <v>0</v>
      </c>
      <c r="BW122" s="46">
        <v>0</v>
      </c>
      <c r="BY122" s="46">
        <v>0</v>
      </c>
      <c r="CA122" s="46">
        <v>0</v>
      </c>
      <c r="CC122" s="46">
        <v>0</v>
      </c>
      <c r="CE122" s="209">
        <v>0</v>
      </c>
      <c r="CH122" s="41">
        <v>5681875</v>
      </c>
      <c r="CJ122" s="41">
        <v>1176833</v>
      </c>
      <c r="CL122" s="41">
        <v>195581</v>
      </c>
      <c r="CN122" s="41">
        <v>1094188</v>
      </c>
      <c r="CP122" s="43">
        <v>8148477</v>
      </c>
      <c r="CS122" s="39">
        <v>22.406600000000001</v>
      </c>
      <c r="CU122" s="39">
        <v>34.607599999999998</v>
      </c>
      <c r="CW122" s="39">
        <v>13.3239</v>
      </c>
      <c r="CY122" s="39">
        <v>28.8308</v>
      </c>
      <c r="DA122" s="44">
        <v>23.950900000000001</v>
      </c>
      <c r="DC122" s="1" t="str">
        <f t="shared" si="1"/>
        <v>No</v>
      </c>
    </row>
    <row r="123" spans="1:107">
      <c r="A123" s="7" t="s">
        <v>996</v>
      </c>
      <c r="B123" s="7" t="s">
        <v>150</v>
      </c>
      <c r="C123" s="37" t="s">
        <v>37</v>
      </c>
      <c r="D123" s="296">
        <v>3085</v>
      </c>
      <c r="E123" s="297">
        <v>30085</v>
      </c>
      <c r="F123" s="27" t="s">
        <v>140</v>
      </c>
      <c r="G123" s="27" t="s">
        <v>137</v>
      </c>
      <c r="H123" s="35">
        <v>4586770</v>
      </c>
      <c r="I123" s="35">
        <v>109</v>
      </c>
      <c r="J123" s="292"/>
      <c r="K123" s="8">
        <v>62715</v>
      </c>
      <c r="L123" s="8"/>
      <c r="M123" s="8">
        <v>3068</v>
      </c>
      <c r="N123" s="9"/>
      <c r="O123" s="8">
        <v>1886</v>
      </c>
      <c r="P123" s="9"/>
      <c r="Q123" s="8">
        <v>18791</v>
      </c>
      <c r="R123" s="9"/>
      <c r="S123" s="8">
        <v>0</v>
      </c>
      <c r="T123" s="9"/>
      <c r="U123" s="33">
        <v>86460</v>
      </c>
      <c r="V123" s="9"/>
      <c r="W123" s="30">
        <v>44.85</v>
      </c>
      <c r="X123" s="9"/>
      <c r="Y123" s="30">
        <v>2.2000000000000002</v>
      </c>
      <c r="Z123" s="9"/>
      <c r="AA123" s="30">
        <v>1.1000000000000001</v>
      </c>
      <c r="AB123" s="9"/>
      <c r="AC123" s="30">
        <v>10.199999999999999</v>
      </c>
      <c r="AD123" s="9"/>
      <c r="AE123" s="80">
        <v>0</v>
      </c>
      <c r="AF123" s="46"/>
      <c r="AG123" s="88">
        <v>58.35</v>
      </c>
      <c r="AH123" s="47"/>
      <c r="AJ123" s="83">
        <v>57113</v>
      </c>
      <c r="AL123" s="83">
        <v>3068</v>
      </c>
      <c r="AN123" s="83">
        <v>1886</v>
      </c>
      <c r="AP123" s="83">
        <v>18791</v>
      </c>
      <c r="AR123" s="83">
        <v>0</v>
      </c>
      <c r="AT123" s="204">
        <v>80858</v>
      </c>
      <c r="AV123" s="46">
        <v>41</v>
      </c>
      <c r="AX123" s="46">
        <v>2.2000000000000002</v>
      </c>
      <c r="AZ123" s="46">
        <v>1.1000000000000001</v>
      </c>
      <c r="BB123" s="46">
        <v>10.199999999999999</v>
      </c>
      <c r="BD123" s="46">
        <v>0</v>
      </c>
      <c r="BF123" s="209">
        <v>54.5</v>
      </c>
      <c r="BI123" s="83">
        <v>5602</v>
      </c>
      <c r="BK123" s="83">
        <v>0</v>
      </c>
      <c r="BM123" s="83">
        <v>0</v>
      </c>
      <c r="BO123" s="83">
        <v>0</v>
      </c>
      <c r="BQ123" s="83">
        <v>0</v>
      </c>
      <c r="BS123" s="85">
        <v>5602</v>
      </c>
      <c r="BU123" s="46">
        <v>3.85</v>
      </c>
      <c r="BW123" s="46">
        <v>0</v>
      </c>
      <c r="BY123" s="46">
        <v>0</v>
      </c>
      <c r="CA123" s="46">
        <v>0</v>
      </c>
      <c r="CC123" s="46">
        <v>0</v>
      </c>
      <c r="CE123" s="209">
        <v>0</v>
      </c>
      <c r="CH123" s="41">
        <v>1185516</v>
      </c>
      <c r="CJ123" s="41">
        <v>128091</v>
      </c>
      <c r="CL123" s="41">
        <v>55781</v>
      </c>
      <c r="CN123" s="41">
        <v>617164</v>
      </c>
      <c r="CP123" s="43">
        <v>1986552</v>
      </c>
      <c r="CS123" s="39">
        <v>18.903199999999998</v>
      </c>
      <c r="CU123" s="39">
        <v>41.750700000000002</v>
      </c>
      <c r="CW123" s="39">
        <v>29.5764</v>
      </c>
      <c r="CY123" s="39">
        <v>32.843600000000002</v>
      </c>
      <c r="DA123" s="44">
        <v>22.976500000000001</v>
      </c>
      <c r="DC123" s="1" t="str">
        <f t="shared" si="1"/>
        <v>No</v>
      </c>
    </row>
    <row r="124" spans="1:107">
      <c r="A124" s="7" t="s">
        <v>519</v>
      </c>
      <c r="B124" s="7" t="s">
        <v>520</v>
      </c>
      <c r="C124" s="37" t="s">
        <v>34</v>
      </c>
      <c r="D124" s="296">
        <v>4017</v>
      </c>
      <c r="E124" s="297">
        <v>40017</v>
      </c>
      <c r="F124" s="27" t="s">
        <v>142</v>
      </c>
      <c r="G124" s="27" t="s">
        <v>137</v>
      </c>
      <c r="H124" s="35">
        <v>290263</v>
      </c>
      <c r="I124" s="35">
        <v>108</v>
      </c>
      <c r="J124" s="292"/>
      <c r="K124" s="8">
        <v>269973</v>
      </c>
      <c r="L124" s="8"/>
      <c r="M124" s="8">
        <v>69589</v>
      </c>
      <c r="N124" s="9"/>
      <c r="O124" s="8">
        <v>7840</v>
      </c>
      <c r="P124" s="9"/>
      <c r="Q124" s="8">
        <v>31566</v>
      </c>
      <c r="R124" s="9"/>
      <c r="S124" s="8">
        <v>0</v>
      </c>
      <c r="T124" s="9"/>
      <c r="U124" s="33">
        <v>378968</v>
      </c>
      <c r="V124" s="9"/>
      <c r="W124" s="30">
        <v>143</v>
      </c>
      <c r="X124" s="9"/>
      <c r="Y124" s="30">
        <v>39</v>
      </c>
      <c r="Z124" s="9"/>
      <c r="AA124" s="30">
        <v>6</v>
      </c>
      <c r="AB124" s="9"/>
      <c r="AC124" s="30">
        <v>17</v>
      </c>
      <c r="AD124" s="9"/>
      <c r="AE124" s="80">
        <v>0</v>
      </c>
      <c r="AF124" s="46"/>
      <c r="AG124" s="88">
        <v>205</v>
      </c>
      <c r="AH124" s="47"/>
      <c r="AJ124" s="83">
        <v>266548</v>
      </c>
      <c r="AL124" s="83">
        <v>69589</v>
      </c>
      <c r="AN124" s="83">
        <v>7840</v>
      </c>
      <c r="AP124" s="83">
        <v>31566</v>
      </c>
      <c r="AR124" s="83">
        <v>0</v>
      </c>
      <c r="AT124" s="204">
        <v>375543</v>
      </c>
      <c r="AV124" s="46">
        <v>138</v>
      </c>
      <c r="AX124" s="46">
        <v>39</v>
      </c>
      <c r="AZ124" s="46">
        <v>6</v>
      </c>
      <c r="BB124" s="46">
        <v>17</v>
      </c>
      <c r="BD124" s="46">
        <v>0</v>
      </c>
      <c r="BF124" s="209">
        <v>200</v>
      </c>
      <c r="BI124" s="83">
        <v>901</v>
      </c>
      <c r="BK124" s="83">
        <v>0</v>
      </c>
      <c r="BM124" s="83">
        <v>0</v>
      </c>
      <c r="BO124" s="83">
        <v>0</v>
      </c>
      <c r="BQ124" s="83">
        <v>0</v>
      </c>
      <c r="BS124" s="85">
        <v>3425</v>
      </c>
      <c r="BU124" s="46">
        <v>5</v>
      </c>
      <c r="BW124" s="46">
        <v>0</v>
      </c>
      <c r="BY124" s="46">
        <v>0</v>
      </c>
      <c r="CA124" s="46">
        <v>0</v>
      </c>
      <c r="CC124" s="46">
        <v>0</v>
      </c>
      <c r="CE124" s="209">
        <v>0</v>
      </c>
      <c r="CH124" s="41">
        <v>6078641</v>
      </c>
      <c r="CJ124" s="41">
        <v>1743801</v>
      </c>
      <c r="CL124" s="41">
        <v>176248</v>
      </c>
      <c r="CN124" s="41">
        <v>766427</v>
      </c>
      <c r="CP124" s="43">
        <v>8765117</v>
      </c>
      <c r="CS124" s="39">
        <v>22.515699999999999</v>
      </c>
      <c r="CU124" s="39">
        <v>25.058599999999998</v>
      </c>
      <c r="CW124" s="39">
        <v>22.480599999999999</v>
      </c>
      <c r="CY124" s="39">
        <v>24.280100000000001</v>
      </c>
      <c r="DA124" s="44">
        <v>23.128900000000002</v>
      </c>
      <c r="DC124" s="1" t="str">
        <f t="shared" si="1"/>
        <v>No</v>
      </c>
    </row>
    <row r="125" spans="1:107">
      <c r="A125" s="7" t="s">
        <v>997</v>
      </c>
      <c r="B125" s="7" t="s">
        <v>398</v>
      </c>
      <c r="C125" s="37" t="s">
        <v>12</v>
      </c>
      <c r="D125" s="296">
        <v>9041</v>
      </c>
      <c r="E125" s="297">
        <v>90041</v>
      </c>
      <c r="F125" s="27" t="s">
        <v>140</v>
      </c>
      <c r="G125" s="27" t="s">
        <v>137</v>
      </c>
      <c r="H125" s="35">
        <v>12150996</v>
      </c>
      <c r="I125" s="35">
        <v>107</v>
      </c>
      <c r="J125" s="292"/>
      <c r="K125" s="8">
        <v>281680</v>
      </c>
      <c r="L125" s="8"/>
      <c r="M125" s="8">
        <v>52151</v>
      </c>
      <c r="N125" s="9"/>
      <c r="O125" s="8">
        <v>10999</v>
      </c>
      <c r="P125" s="9"/>
      <c r="Q125" s="8">
        <v>22916</v>
      </c>
      <c r="R125" s="9"/>
      <c r="S125" s="8">
        <v>0</v>
      </c>
      <c r="T125" s="9"/>
      <c r="U125" s="33">
        <v>367746</v>
      </c>
      <c r="V125" s="9"/>
      <c r="W125" s="30">
        <v>148</v>
      </c>
      <c r="X125" s="9"/>
      <c r="Y125" s="30">
        <v>29</v>
      </c>
      <c r="Z125" s="9"/>
      <c r="AA125" s="30">
        <v>7</v>
      </c>
      <c r="AB125" s="9"/>
      <c r="AC125" s="30">
        <v>14</v>
      </c>
      <c r="AD125" s="9"/>
      <c r="AE125" s="80">
        <v>0</v>
      </c>
      <c r="AF125" s="46"/>
      <c r="AG125" s="88">
        <v>198</v>
      </c>
      <c r="AH125" s="47"/>
      <c r="AJ125" s="83">
        <v>208077</v>
      </c>
      <c r="AL125" s="83">
        <v>52151</v>
      </c>
      <c r="AN125" s="83">
        <v>10999</v>
      </c>
      <c r="AP125" s="83">
        <v>16535</v>
      </c>
      <c r="AR125" s="83">
        <v>0</v>
      </c>
      <c r="AT125" s="204">
        <v>287762</v>
      </c>
      <c r="AV125" s="46">
        <v>112</v>
      </c>
      <c r="AX125" s="46">
        <v>29</v>
      </c>
      <c r="AZ125" s="46">
        <v>7</v>
      </c>
      <c r="BB125" s="46">
        <v>10</v>
      </c>
      <c r="BD125" s="46">
        <v>0</v>
      </c>
      <c r="BF125" s="209">
        <v>158</v>
      </c>
      <c r="BI125" s="83">
        <v>817</v>
      </c>
      <c r="BK125" s="83">
        <v>0</v>
      </c>
      <c r="BM125" s="83">
        <v>0</v>
      </c>
      <c r="BO125" s="83">
        <v>6381</v>
      </c>
      <c r="BQ125" s="83">
        <v>0</v>
      </c>
      <c r="BS125" s="85">
        <v>79984</v>
      </c>
      <c r="BU125" s="46">
        <v>36</v>
      </c>
      <c r="BW125" s="46">
        <v>0</v>
      </c>
      <c r="BY125" s="46">
        <v>0</v>
      </c>
      <c r="CA125" s="46">
        <v>4</v>
      </c>
      <c r="CC125" s="46">
        <v>0</v>
      </c>
      <c r="CE125" s="209">
        <v>0</v>
      </c>
      <c r="CH125" s="41">
        <v>7277770</v>
      </c>
      <c r="CJ125" s="41">
        <v>1748295</v>
      </c>
      <c r="CL125" s="41">
        <v>309586</v>
      </c>
      <c r="CN125" s="41">
        <v>796994</v>
      </c>
      <c r="CP125" s="43">
        <v>10132645</v>
      </c>
      <c r="CS125" s="39">
        <v>25.837</v>
      </c>
      <c r="CU125" s="39">
        <v>33.523699999999998</v>
      </c>
      <c r="CW125" s="39">
        <v>28.146699999999999</v>
      </c>
      <c r="CY125" s="39">
        <v>34.7789</v>
      </c>
      <c r="DA125" s="44">
        <v>27.5534</v>
      </c>
      <c r="DC125" s="1" t="str">
        <f t="shared" si="1"/>
        <v>No</v>
      </c>
    </row>
    <row r="126" spans="1:107">
      <c r="A126" s="7" t="s">
        <v>471</v>
      </c>
      <c r="B126" s="7" t="s">
        <v>472</v>
      </c>
      <c r="C126" s="37" t="s">
        <v>12</v>
      </c>
      <c r="D126" s="296">
        <v>9006</v>
      </c>
      <c r="E126" s="297">
        <v>90006</v>
      </c>
      <c r="F126" s="27" t="s">
        <v>142</v>
      </c>
      <c r="G126" s="27" t="s">
        <v>137</v>
      </c>
      <c r="H126" s="35">
        <v>163703</v>
      </c>
      <c r="I126" s="35">
        <v>105</v>
      </c>
      <c r="J126" s="292"/>
      <c r="K126" s="8">
        <v>391724</v>
      </c>
      <c r="L126" s="8"/>
      <c r="M126" s="8">
        <v>65181</v>
      </c>
      <c r="N126" s="9"/>
      <c r="O126" s="8">
        <v>28477</v>
      </c>
      <c r="P126" s="9"/>
      <c r="Q126" s="8">
        <v>111676</v>
      </c>
      <c r="R126" s="9"/>
      <c r="S126" s="8">
        <v>698</v>
      </c>
      <c r="T126" s="9"/>
      <c r="U126" s="33">
        <v>597756</v>
      </c>
      <c r="V126" s="9"/>
      <c r="W126" s="30">
        <v>205.3</v>
      </c>
      <c r="X126" s="9"/>
      <c r="Y126" s="30">
        <v>34.299999999999997</v>
      </c>
      <c r="Z126" s="9"/>
      <c r="AA126" s="30">
        <v>15</v>
      </c>
      <c r="AB126" s="9"/>
      <c r="AC126" s="30">
        <v>59.3</v>
      </c>
      <c r="AD126" s="9"/>
      <c r="AE126" s="80">
        <v>0.34</v>
      </c>
      <c r="AF126" s="46"/>
      <c r="AG126" s="88">
        <v>314.24</v>
      </c>
      <c r="AH126" s="47"/>
      <c r="AJ126" s="83">
        <v>391724</v>
      </c>
      <c r="AL126" s="83">
        <v>65181</v>
      </c>
      <c r="AN126" s="83">
        <v>28477</v>
      </c>
      <c r="AP126" s="83">
        <v>111676</v>
      </c>
      <c r="AR126" s="83">
        <v>698</v>
      </c>
      <c r="AT126" s="204">
        <v>597756</v>
      </c>
      <c r="AV126" s="46">
        <v>205.3</v>
      </c>
      <c r="AX126" s="46">
        <v>34.299999999999997</v>
      </c>
      <c r="AZ126" s="46">
        <v>15</v>
      </c>
      <c r="BB126" s="46">
        <v>59.3</v>
      </c>
      <c r="BD126" s="46">
        <v>0.34</v>
      </c>
      <c r="BF126" s="209">
        <v>314.24</v>
      </c>
      <c r="BI126" s="83">
        <v>0</v>
      </c>
      <c r="BK126" s="83">
        <v>0</v>
      </c>
      <c r="BM126" s="83">
        <v>0</v>
      </c>
      <c r="BO126" s="83">
        <v>0</v>
      </c>
      <c r="BQ126" s="83">
        <v>0</v>
      </c>
      <c r="BS126" s="85">
        <v>0</v>
      </c>
      <c r="BU126" s="46">
        <v>0</v>
      </c>
      <c r="BW126" s="46">
        <v>0</v>
      </c>
      <c r="BY126" s="46">
        <v>0</v>
      </c>
      <c r="CA126" s="46">
        <v>0</v>
      </c>
      <c r="CC126" s="46">
        <v>0</v>
      </c>
      <c r="CE126" s="209">
        <v>0</v>
      </c>
      <c r="CH126" s="41">
        <v>13137821</v>
      </c>
      <c r="CJ126" s="41">
        <v>2284912</v>
      </c>
      <c r="CL126" s="41">
        <v>738708</v>
      </c>
      <c r="CN126" s="41">
        <v>3304206</v>
      </c>
      <c r="CP126" s="43">
        <v>19465647</v>
      </c>
      <c r="CS126" s="39">
        <v>33.538499999999999</v>
      </c>
      <c r="CU126" s="39">
        <v>35.054900000000004</v>
      </c>
      <c r="CW126" s="39">
        <v>25.9405</v>
      </c>
      <c r="CY126" s="39">
        <v>29.587399999999999</v>
      </c>
      <c r="DA126" s="44">
        <v>32.564500000000002</v>
      </c>
      <c r="DC126" s="1" t="str">
        <f t="shared" si="1"/>
        <v>No</v>
      </c>
    </row>
    <row r="127" spans="1:107">
      <c r="A127" s="7" t="s">
        <v>998</v>
      </c>
      <c r="B127" s="7" t="s">
        <v>229</v>
      </c>
      <c r="C127" s="37" t="s">
        <v>70</v>
      </c>
      <c r="D127" s="296">
        <v>3071</v>
      </c>
      <c r="E127" s="297">
        <v>30071</v>
      </c>
      <c r="F127" s="27" t="s">
        <v>140</v>
      </c>
      <c r="G127" s="27" t="s">
        <v>137</v>
      </c>
      <c r="H127" s="35">
        <v>4586770</v>
      </c>
      <c r="I127" s="35">
        <v>105</v>
      </c>
      <c r="J127" s="292"/>
      <c r="K127" s="8">
        <v>305357</v>
      </c>
      <c r="L127" s="8"/>
      <c r="M127" s="8">
        <v>46592</v>
      </c>
      <c r="N127" s="9"/>
      <c r="O127" s="8">
        <v>1888</v>
      </c>
      <c r="P127" s="9"/>
      <c r="Q127" s="8">
        <v>32024</v>
      </c>
      <c r="R127" s="9"/>
      <c r="S127" s="8">
        <v>0</v>
      </c>
      <c r="T127" s="9"/>
      <c r="U127" s="33">
        <v>385861</v>
      </c>
      <c r="V127" s="9"/>
      <c r="W127" s="30">
        <v>160</v>
      </c>
      <c r="X127" s="9"/>
      <c r="Y127" s="30">
        <v>27</v>
      </c>
      <c r="Z127" s="9"/>
      <c r="AA127" s="30">
        <v>1</v>
      </c>
      <c r="AB127" s="9"/>
      <c r="AC127" s="30">
        <v>19</v>
      </c>
      <c r="AD127" s="9"/>
      <c r="AE127" s="80">
        <v>0</v>
      </c>
      <c r="AF127" s="46"/>
      <c r="AG127" s="88">
        <v>207</v>
      </c>
      <c r="AH127" s="47"/>
      <c r="AJ127" s="83">
        <v>289922</v>
      </c>
      <c r="AL127" s="83">
        <v>46592</v>
      </c>
      <c r="AN127" s="83">
        <v>1888</v>
      </c>
      <c r="AP127" s="83">
        <v>28635</v>
      </c>
      <c r="AR127" s="83">
        <v>0</v>
      </c>
      <c r="AT127" s="204">
        <v>367037</v>
      </c>
      <c r="AV127" s="46">
        <v>142</v>
      </c>
      <c r="AX127" s="46">
        <v>27</v>
      </c>
      <c r="AZ127" s="46">
        <v>1</v>
      </c>
      <c r="BB127" s="46">
        <v>17</v>
      </c>
      <c r="BD127" s="46">
        <v>0</v>
      </c>
      <c r="BF127" s="209">
        <v>187</v>
      </c>
      <c r="BI127" s="83">
        <v>1382</v>
      </c>
      <c r="BK127" s="83">
        <v>0</v>
      </c>
      <c r="BM127" s="83">
        <v>0</v>
      </c>
      <c r="BO127" s="83">
        <v>3389</v>
      </c>
      <c r="BQ127" s="83">
        <v>0</v>
      </c>
      <c r="BS127" s="85">
        <v>18824</v>
      </c>
      <c r="BU127" s="46">
        <v>18</v>
      </c>
      <c r="BW127" s="46">
        <v>0</v>
      </c>
      <c r="BY127" s="46">
        <v>0</v>
      </c>
      <c r="CA127" s="46">
        <v>2</v>
      </c>
      <c r="CC127" s="46">
        <v>0</v>
      </c>
      <c r="CE127" s="209">
        <v>0</v>
      </c>
      <c r="CH127" s="41">
        <v>7074149</v>
      </c>
      <c r="CJ127" s="41">
        <v>1180302</v>
      </c>
      <c r="CL127" s="41">
        <v>49229</v>
      </c>
      <c r="CN127" s="41">
        <v>1162780</v>
      </c>
      <c r="CP127" s="43">
        <v>9466460</v>
      </c>
      <c r="CS127" s="39">
        <v>23.166799999999999</v>
      </c>
      <c r="CU127" s="39">
        <v>25.332699999999999</v>
      </c>
      <c r="CW127" s="39">
        <v>26.0747</v>
      </c>
      <c r="CY127" s="39">
        <v>36.309600000000003</v>
      </c>
      <c r="DA127" s="44">
        <v>24.533300000000001</v>
      </c>
      <c r="DC127" s="1" t="str">
        <f t="shared" si="1"/>
        <v>No</v>
      </c>
    </row>
    <row r="128" spans="1:107">
      <c r="A128" s="7" t="s">
        <v>571</v>
      </c>
      <c r="B128" s="7" t="s">
        <v>572</v>
      </c>
      <c r="C128" s="37" t="s">
        <v>68</v>
      </c>
      <c r="D128" s="296">
        <v>6101</v>
      </c>
      <c r="E128" s="297">
        <v>60101</v>
      </c>
      <c r="F128" s="27" t="s">
        <v>142</v>
      </c>
      <c r="G128" s="27" t="s">
        <v>137</v>
      </c>
      <c r="H128" s="35">
        <v>366174</v>
      </c>
      <c r="I128" s="35">
        <v>104</v>
      </c>
      <c r="J128" s="292"/>
      <c r="K128" s="8">
        <v>269341</v>
      </c>
      <c r="L128" s="8"/>
      <c r="M128" s="8">
        <v>33620</v>
      </c>
      <c r="N128" s="9"/>
      <c r="O128" s="8">
        <v>1955</v>
      </c>
      <c r="P128" s="9"/>
      <c r="Q128" s="8">
        <v>41706</v>
      </c>
      <c r="R128" s="9"/>
      <c r="S128" s="8">
        <v>0</v>
      </c>
      <c r="T128" s="9"/>
      <c r="U128" s="33">
        <v>346622</v>
      </c>
      <c r="V128" s="9"/>
      <c r="W128" s="30">
        <v>147</v>
      </c>
      <c r="X128" s="9"/>
      <c r="Y128" s="30">
        <v>16</v>
      </c>
      <c r="Z128" s="9"/>
      <c r="AA128" s="30">
        <v>1</v>
      </c>
      <c r="AB128" s="9"/>
      <c r="AC128" s="30">
        <v>23.97</v>
      </c>
      <c r="AD128" s="9"/>
      <c r="AE128" s="80">
        <v>0</v>
      </c>
      <c r="AF128" s="46"/>
      <c r="AG128" s="88">
        <v>187.97</v>
      </c>
      <c r="AH128" s="47"/>
      <c r="AJ128" s="83">
        <v>216493</v>
      </c>
      <c r="AL128" s="83">
        <v>33620</v>
      </c>
      <c r="AN128" s="83">
        <v>1955</v>
      </c>
      <c r="AP128" s="83">
        <v>41706</v>
      </c>
      <c r="AR128" s="83">
        <v>0</v>
      </c>
      <c r="AT128" s="204">
        <v>293774</v>
      </c>
      <c r="AV128" s="46">
        <v>107</v>
      </c>
      <c r="AX128" s="46">
        <v>16</v>
      </c>
      <c r="AZ128" s="46">
        <v>1</v>
      </c>
      <c r="BB128" s="46">
        <v>23.97</v>
      </c>
      <c r="BD128" s="46">
        <v>0</v>
      </c>
      <c r="BF128" s="209">
        <v>147.97</v>
      </c>
      <c r="BI128" s="83">
        <v>2759</v>
      </c>
      <c r="BK128" s="83">
        <v>0</v>
      </c>
      <c r="BM128" s="83">
        <v>0</v>
      </c>
      <c r="BO128" s="83">
        <v>0</v>
      </c>
      <c r="BQ128" s="83">
        <v>0</v>
      </c>
      <c r="BS128" s="85">
        <v>52848</v>
      </c>
      <c r="BU128" s="46">
        <v>40</v>
      </c>
      <c r="BW128" s="46">
        <v>0</v>
      </c>
      <c r="BY128" s="46">
        <v>0</v>
      </c>
      <c r="CA128" s="46">
        <v>0</v>
      </c>
      <c r="CC128" s="46">
        <v>0</v>
      </c>
      <c r="CE128" s="209">
        <v>0</v>
      </c>
      <c r="CH128" s="41">
        <v>5134764</v>
      </c>
      <c r="CJ128" s="41">
        <v>624244</v>
      </c>
      <c r="CL128" s="41">
        <v>45090</v>
      </c>
      <c r="CN128" s="41">
        <v>1677029</v>
      </c>
      <c r="CP128" s="43">
        <v>7481127</v>
      </c>
      <c r="CS128" s="39">
        <v>19.0642</v>
      </c>
      <c r="CU128" s="39">
        <v>18.567599999999999</v>
      </c>
      <c r="CW128" s="39">
        <v>23.0639</v>
      </c>
      <c r="CY128" s="39">
        <v>40.210700000000003</v>
      </c>
      <c r="DA128" s="44">
        <v>21.582999999999998</v>
      </c>
      <c r="DC128" s="1" t="str">
        <f t="shared" si="1"/>
        <v>No</v>
      </c>
    </row>
    <row r="129" spans="1:107">
      <c r="A129" s="7" t="s">
        <v>551</v>
      </c>
      <c r="B129" s="7" t="s">
        <v>552</v>
      </c>
      <c r="C129" s="37" t="s">
        <v>36</v>
      </c>
      <c r="D129" s="296">
        <v>1014</v>
      </c>
      <c r="E129" s="297">
        <v>10014</v>
      </c>
      <c r="F129" s="27" t="s">
        <v>142</v>
      </c>
      <c r="G129" s="27" t="s">
        <v>137</v>
      </c>
      <c r="H129" s="35">
        <v>486514</v>
      </c>
      <c r="I129" s="35">
        <v>99</v>
      </c>
      <c r="J129" s="292"/>
      <c r="K129" s="8">
        <v>269470</v>
      </c>
      <c r="L129" s="8"/>
      <c r="M129" s="8">
        <v>61102</v>
      </c>
      <c r="N129" s="9"/>
      <c r="O129" s="8">
        <v>11027</v>
      </c>
      <c r="P129" s="9"/>
      <c r="Q129" s="8">
        <v>32738</v>
      </c>
      <c r="R129" s="9"/>
      <c r="S129" s="8">
        <v>0</v>
      </c>
      <c r="T129" s="9"/>
      <c r="U129" s="33">
        <v>374337</v>
      </c>
      <c r="V129" s="9"/>
      <c r="W129" s="30">
        <v>118.3</v>
      </c>
      <c r="X129" s="9"/>
      <c r="Y129" s="30">
        <v>27</v>
      </c>
      <c r="Z129" s="9"/>
      <c r="AA129" s="30">
        <v>6</v>
      </c>
      <c r="AB129" s="9"/>
      <c r="AC129" s="30">
        <v>17.3</v>
      </c>
      <c r="AD129" s="9"/>
      <c r="AE129" s="80">
        <v>0</v>
      </c>
      <c r="AF129" s="46"/>
      <c r="AG129" s="88">
        <v>168.6</v>
      </c>
      <c r="AH129" s="47"/>
      <c r="AJ129" s="83">
        <v>252911</v>
      </c>
      <c r="AL129" s="83">
        <v>60786</v>
      </c>
      <c r="AN129" s="83">
        <v>11027</v>
      </c>
      <c r="AP129" s="83">
        <v>31802</v>
      </c>
      <c r="AR129" s="83">
        <v>0</v>
      </c>
      <c r="AT129" s="204">
        <v>356526</v>
      </c>
      <c r="AV129" s="46">
        <v>102.6</v>
      </c>
      <c r="AX129" s="46">
        <v>26.7</v>
      </c>
      <c r="AZ129" s="46">
        <v>6</v>
      </c>
      <c r="BB129" s="46">
        <v>16.399999999999999</v>
      </c>
      <c r="BD129" s="46">
        <v>0</v>
      </c>
      <c r="BF129" s="209">
        <v>151.69999999999999</v>
      </c>
      <c r="BI129" s="83">
        <v>1040</v>
      </c>
      <c r="BK129" s="83">
        <v>0</v>
      </c>
      <c r="BM129" s="83">
        <v>0</v>
      </c>
      <c r="BO129" s="83">
        <v>936</v>
      </c>
      <c r="BQ129" s="83">
        <v>0</v>
      </c>
      <c r="BS129" s="85">
        <v>17811</v>
      </c>
      <c r="BU129" s="46">
        <v>15.7</v>
      </c>
      <c r="BW129" s="46">
        <v>0.3</v>
      </c>
      <c r="BY129" s="46">
        <v>0</v>
      </c>
      <c r="CA129" s="46">
        <v>0.9</v>
      </c>
      <c r="CC129" s="46">
        <v>0</v>
      </c>
      <c r="CE129" s="209">
        <v>0</v>
      </c>
      <c r="CH129" s="41">
        <v>6629901</v>
      </c>
      <c r="CJ129" s="41">
        <v>1798280</v>
      </c>
      <c r="CL129" s="41">
        <v>329551</v>
      </c>
      <c r="CN129" s="41">
        <v>898077</v>
      </c>
      <c r="CP129" s="43">
        <v>9655809</v>
      </c>
      <c r="CS129" s="39">
        <v>24.6035</v>
      </c>
      <c r="CU129" s="39">
        <v>29.430800000000001</v>
      </c>
      <c r="CW129" s="39">
        <v>29.8858</v>
      </c>
      <c r="CY129" s="39">
        <v>27.432200000000002</v>
      </c>
      <c r="DA129" s="44">
        <v>25.7944</v>
      </c>
      <c r="DC129" s="1" t="str">
        <f t="shared" si="1"/>
        <v>No</v>
      </c>
    </row>
    <row r="130" spans="1:107">
      <c r="A130" s="7" t="s">
        <v>181</v>
      </c>
      <c r="B130" s="7" t="s">
        <v>182</v>
      </c>
      <c r="C130" s="37" t="s">
        <v>8</v>
      </c>
      <c r="D130" s="296">
        <v>4042</v>
      </c>
      <c r="E130" s="297">
        <v>40042</v>
      </c>
      <c r="F130" s="27" t="s">
        <v>142</v>
      </c>
      <c r="G130" s="27" t="s">
        <v>137</v>
      </c>
      <c r="H130" s="35">
        <v>749495</v>
      </c>
      <c r="I130" s="35">
        <v>99</v>
      </c>
      <c r="J130" s="292"/>
      <c r="K130" s="8">
        <v>449914</v>
      </c>
      <c r="L130" s="8"/>
      <c r="M130" s="8">
        <v>105747</v>
      </c>
      <c r="N130" s="9"/>
      <c r="O130" s="8">
        <v>14574</v>
      </c>
      <c r="P130" s="9"/>
      <c r="Q130" s="8">
        <v>88798</v>
      </c>
      <c r="R130" s="9"/>
      <c r="S130" s="8">
        <v>0</v>
      </c>
      <c r="T130" s="9"/>
      <c r="U130" s="33">
        <v>659033</v>
      </c>
      <c r="V130" s="9"/>
      <c r="W130" s="30">
        <v>191</v>
      </c>
      <c r="X130" s="9"/>
      <c r="Y130" s="30">
        <v>60</v>
      </c>
      <c r="Z130" s="9"/>
      <c r="AA130" s="30">
        <v>9</v>
      </c>
      <c r="AB130" s="9"/>
      <c r="AC130" s="30">
        <v>47</v>
      </c>
      <c r="AD130" s="9"/>
      <c r="AE130" s="80">
        <v>0</v>
      </c>
      <c r="AF130" s="46"/>
      <c r="AG130" s="88">
        <v>307</v>
      </c>
      <c r="AH130" s="47"/>
      <c r="AJ130" s="83">
        <v>446122</v>
      </c>
      <c r="AL130" s="83">
        <v>105747</v>
      </c>
      <c r="AN130" s="83">
        <v>14574</v>
      </c>
      <c r="AP130" s="83">
        <v>88798</v>
      </c>
      <c r="AR130" s="83">
        <v>0</v>
      </c>
      <c r="AT130" s="204">
        <v>655241</v>
      </c>
      <c r="AV130" s="46">
        <v>188</v>
      </c>
      <c r="AX130" s="46">
        <v>60</v>
      </c>
      <c r="AZ130" s="46">
        <v>9</v>
      </c>
      <c r="BB130" s="46">
        <v>47</v>
      </c>
      <c r="BD130" s="46">
        <v>0</v>
      </c>
      <c r="BF130" s="209">
        <v>304</v>
      </c>
      <c r="BI130" s="83">
        <v>0</v>
      </c>
      <c r="BK130" s="83">
        <v>0</v>
      </c>
      <c r="BM130" s="83">
        <v>0</v>
      </c>
      <c r="BO130" s="83">
        <v>0</v>
      </c>
      <c r="BQ130" s="83">
        <v>0</v>
      </c>
      <c r="BS130" s="85">
        <v>3792</v>
      </c>
      <c r="BU130" s="46">
        <v>3</v>
      </c>
      <c r="BW130" s="46">
        <v>0</v>
      </c>
      <c r="BY130" s="46">
        <v>0</v>
      </c>
      <c r="CA130" s="46">
        <v>0</v>
      </c>
      <c r="CC130" s="46">
        <v>0</v>
      </c>
      <c r="CE130" s="209">
        <v>0</v>
      </c>
      <c r="CH130" s="41">
        <v>7769847</v>
      </c>
      <c r="CJ130" s="41">
        <v>2440123</v>
      </c>
      <c r="CL130" s="41">
        <v>216095</v>
      </c>
      <c r="CN130" s="41">
        <v>2308453</v>
      </c>
      <c r="CP130" s="43">
        <v>12734518</v>
      </c>
      <c r="CS130" s="39">
        <v>17.269600000000001</v>
      </c>
      <c r="CU130" s="39">
        <v>23.075099999999999</v>
      </c>
      <c r="CW130" s="39">
        <v>14.827400000000001</v>
      </c>
      <c r="CY130" s="39">
        <v>25.996700000000001</v>
      </c>
      <c r="DA130" s="44">
        <v>19.323</v>
      </c>
      <c r="DC130" s="1" t="str">
        <f t="shared" si="1"/>
        <v>No</v>
      </c>
    </row>
    <row r="131" spans="1:107">
      <c r="A131" s="7" t="s">
        <v>261</v>
      </c>
      <c r="B131" s="7" t="s">
        <v>260</v>
      </c>
      <c r="C131" s="37" t="s">
        <v>22</v>
      </c>
      <c r="D131" s="296">
        <v>1055</v>
      </c>
      <c r="E131" s="297">
        <v>10055</v>
      </c>
      <c r="F131" s="27" t="s">
        <v>136</v>
      </c>
      <c r="G131" s="27" t="s">
        <v>137</v>
      </c>
      <c r="H131" s="35">
        <v>562839</v>
      </c>
      <c r="I131" s="35">
        <v>98</v>
      </c>
      <c r="J131" s="292"/>
      <c r="K131" s="8">
        <v>508838</v>
      </c>
      <c r="L131" s="8"/>
      <c r="M131" s="8">
        <v>114370</v>
      </c>
      <c r="N131" s="9"/>
      <c r="O131" s="8">
        <v>19913</v>
      </c>
      <c r="P131" s="9"/>
      <c r="Q131" s="8">
        <v>59872</v>
      </c>
      <c r="R131" s="9"/>
      <c r="S131" s="8">
        <v>0</v>
      </c>
      <c r="T131" s="9"/>
      <c r="U131" s="33">
        <v>702993</v>
      </c>
      <c r="V131" s="9"/>
      <c r="W131" s="30">
        <v>240</v>
      </c>
      <c r="X131" s="9"/>
      <c r="Y131" s="30">
        <v>56</v>
      </c>
      <c r="Z131" s="9"/>
      <c r="AA131" s="30">
        <v>10</v>
      </c>
      <c r="AB131" s="9"/>
      <c r="AC131" s="30">
        <v>42</v>
      </c>
      <c r="AD131" s="9"/>
      <c r="AE131" s="80">
        <v>0</v>
      </c>
      <c r="AF131" s="46"/>
      <c r="AG131" s="88">
        <v>348</v>
      </c>
      <c r="AH131" s="47"/>
      <c r="AJ131" s="83">
        <v>501172</v>
      </c>
      <c r="AL131" s="83">
        <v>114370</v>
      </c>
      <c r="AN131" s="83">
        <v>19913</v>
      </c>
      <c r="AP131" s="83">
        <v>47819</v>
      </c>
      <c r="AR131" s="83">
        <v>0</v>
      </c>
      <c r="AT131" s="204">
        <v>683274</v>
      </c>
      <c r="AV131" s="46">
        <v>231</v>
      </c>
      <c r="AX131" s="46">
        <v>56</v>
      </c>
      <c r="AZ131" s="46">
        <v>10</v>
      </c>
      <c r="BB131" s="46">
        <v>25</v>
      </c>
      <c r="BD131" s="46">
        <v>0</v>
      </c>
      <c r="BF131" s="209">
        <v>322</v>
      </c>
      <c r="BI131" s="83">
        <v>5979</v>
      </c>
      <c r="BK131" s="83">
        <v>0</v>
      </c>
      <c r="BM131" s="83">
        <v>0</v>
      </c>
      <c r="BO131" s="83">
        <v>12053</v>
      </c>
      <c r="BQ131" s="83">
        <v>0</v>
      </c>
      <c r="BS131" s="85">
        <v>19719</v>
      </c>
      <c r="BU131" s="46">
        <v>9</v>
      </c>
      <c r="BW131" s="46">
        <v>0</v>
      </c>
      <c r="BY131" s="46">
        <v>0</v>
      </c>
      <c r="CA131" s="46">
        <v>17</v>
      </c>
      <c r="CC131" s="46">
        <v>0</v>
      </c>
      <c r="CE131" s="209">
        <v>0</v>
      </c>
      <c r="CH131" s="41">
        <v>15329161</v>
      </c>
      <c r="CJ131" s="41">
        <v>3523166</v>
      </c>
      <c r="CL131" s="41">
        <v>694987</v>
      </c>
      <c r="CN131" s="41">
        <v>1808032</v>
      </c>
      <c r="CP131" s="43">
        <v>21355346</v>
      </c>
      <c r="CS131" s="39">
        <v>30.125800000000002</v>
      </c>
      <c r="CU131" s="39">
        <v>30.805</v>
      </c>
      <c r="CW131" s="39">
        <v>34.901200000000003</v>
      </c>
      <c r="CY131" s="39">
        <v>30.1983</v>
      </c>
      <c r="DA131" s="44">
        <v>30.377800000000001</v>
      </c>
      <c r="DC131" s="1" t="str">
        <f t="shared" ref="DC131:DC194" si="2">IF(DB131&amp;CZ131&amp;CX131&amp;CV131&amp;CT131&amp;CQ131&amp;CO131&amp;CM131&amp;CK131&amp;CI131&amp;CF131&amp;CD131&amp;CB131&amp;BZ131&amp;BX131&amp;BV131&amp;BT131&amp;BR131&amp;BP131&amp;BN131&amp;BL131&amp;BJ131&amp;BG131&amp;BE131&amp;BC131&amp;BA131&amp;AY131&amp;AW131&amp;AS131&amp;AQ131&amp;AO131&amp;AM131&amp;AK131&amp;AH131&amp;AF131&amp;AD131&amp;AB131&amp;Z131&amp;X131&amp;V131&amp;T131&amp;R131&amp;P131&amp;N131&amp;L131&lt;&gt;"","Yes","No")</f>
        <v>No</v>
      </c>
    </row>
    <row r="132" spans="1:107">
      <c r="A132" s="7" t="s">
        <v>497</v>
      </c>
      <c r="B132" s="7" t="s">
        <v>498</v>
      </c>
      <c r="C132" s="37" t="s">
        <v>48</v>
      </c>
      <c r="D132" s="296">
        <v>2128</v>
      </c>
      <c r="E132" s="297">
        <v>20128</v>
      </c>
      <c r="F132" s="27" t="s">
        <v>149</v>
      </c>
      <c r="G132" s="27" t="s">
        <v>137</v>
      </c>
      <c r="H132" s="35">
        <v>18351295</v>
      </c>
      <c r="I132" s="35">
        <v>98</v>
      </c>
      <c r="J132" s="292"/>
      <c r="K132" s="8">
        <v>315780</v>
      </c>
      <c r="L132" s="8"/>
      <c r="M132" s="8">
        <v>102644</v>
      </c>
      <c r="N132" s="9"/>
      <c r="O132" s="8">
        <v>0</v>
      </c>
      <c r="P132" s="9"/>
      <c r="Q132" s="8">
        <v>55584</v>
      </c>
      <c r="R132" s="9"/>
      <c r="S132" s="8">
        <v>0</v>
      </c>
      <c r="T132" s="9"/>
      <c r="U132" s="33">
        <v>474008</v>
      </c>
      <c r="V132" s="9"/>
      <c r="W132" s="30">
        <v>206</v>
      </c>
      <c r="X132" s="9"/>
      <c r="Y132" s="30">
        <v>38</v>
      </c>
      <c r="Z132" s="9"/>
      <c r="AA132" s="30">
        <v>0</v>
      </c>
      <c r="AB132" s="9"/>
      <c r="AC132" s="30">
        <v>19</v>
      </c>
      <c r="AD132" s="9"/>
      <c r="AE132" s="80">
        <v>0</v>
      </c>
      <c r="AF132" s="46"/>
      <c r="AG132" s="88">
        <v>263</v>
      </c>
      <c r="AH132" s="47"/>
      <c r="AJ132" s="83">
        <v>266859</v>
      </c>
      <c r="AL132" s="83">
        <v>101281</v>
      </c>
      <c r="AN132" s="83">
        <v>0</v>
      </c>
      <c r="AP132" s="83">
        <v>38471</v>
      </c>
      <c r="AR132" s="83">
        <v>0</v>
      </c>
      <c r="AT132" s="204">
        <v>406611</v>
      </c>
      <c r="AV132" s="46">
        <v>174</v>
      </c>
      <c r="AX132" s="46">
        <v>37</v>
      </c>
      <c r="AZ132" s="46">
        <v>0</v>
      </c>
      <c r="BB132" s="46">
        <v>13</v>
      </c>
      <c r="BD132" s="46">
        <v>0</v>
      </c>
      <c r="BF132" s="209">
        <v>224</v>
      </c>
      <c r="BI132" s="83">
        <v>48921</v>
      </c>
      <c r="BK132" s="83">
        <v>1363</v>
      </c>
      <c r="BM132" s="83">
        <v>0</v>
      </c>
      <c r="BO132" s="83">
        <v>17113</v>
      </c>
      <c r="BQ132" s="83">
        <v>0</v>
      </c>
      <c r="BS132" s="85">
        <v>67397</v>
      </c>
      <c r="BU132" s="46">
        <v>32</v>
      </c>
      <c r="BW132" s="46">
        <v>1</v>
      </c>
      <c r="BY132" s="46">
        <v>0</v>
      </c>
      <c r="CA132" s="46">
        <v>6</v>
      </c>
      <c r="CC132" s="46">
        <v>0</v>
      </c>
      <c r="CE132" s="209">
        <v>0</v>
      </c>
      <c r="CH132" s="41">
        <v>9411248</v>
      </c>
      <c r="CJ132" s="41">
        <v>2168885</v>
      </c>
      <c r="CL132" s="41">
        <v>0</v>
      </c>
      <c r="CN132" s="41">
        <v>1289077</v>
      </c>
      <c r="CP132" s="43">
        <v>12869210</v>
      </c>
      <c r="CS132" s="39">
        <v>29.8032</v>
      </c>
      <c r="CU132" s="39">
        <v>21.130199999999999</v>
      </c>
      <c r="CY132" s="39">
        <v>23.191500000000001</v>
      </c>
      <c r="DA132" s="44">
        <v>27.149799999999999</v>
      </c>
      <c r="DC132" s="1" t="str">
        <f t="shared" si="2"/>
        <v>No</v>
      </c>
    </row>
    <row r="133" spans="1:107">
      <c r="A133" s="7" t="s">
        <v>999</v>
      </c>
      <c r="B133" s="7" t="s">
        <v>220</v>
      </c>
      <c r="C133" s="37" t="s">
        <v>44</v>
      </c>
      <c r="D133" s="296">
        <v>4228</v>
      </c>
      <c r="E133" s="297">
        <v>40228</v>
      </c>
      <c r="F133" s="27" t="s">
        <v>140</v>
      </c>
      <c r="G133" s="27" t="s">
        <v>137</v>
      </c>
      <c r="H133" s="35">
        <v>1249442</v>
      </c>
      <c r="I133" s="35">
        <v>98</v>
      </c>
      <c r="J133" s="292"/>
      <c r="K133" s="8">
        <v>51153</v>
      </c>
      <c r="L133" s="8"/>
      <c r="M133" s="8">
        <v>0</v>
      </c>
      <c r="N133" s="9"/>
      <c r="O133" s="8">
        <v>0</v>
      </c>
      <c r="P133" s="9"/>
      <c r="Q133" s="8">
        <v>43152</v>
      </c>
      <c r="R133" s="9"/>
      <c r="S133" s="8">
        <v>0</v>
      </c>
      <c r="T133" s="9"/>
      <c r="U133" s="33">
        <v>94305</v>
      </c>
      <c r="V133" s="9"/>
      <c r="W133" s="30">
        <v>29</v>
      </c>
      <c r="X133" s="9"/>
      <c r="Y133" s="30">
        <v>0</v>
      </c>
      <c r="Z133" s="9"/>
      <c r="AA133" s="30">
        <v>0</v>
      </c>
      <c r="AB133" s="9"/>
      <c r="AC133" s="30">
        <v>24</v>
      </c>
      <c r="AD133" s="9"/>
      <c r="AE133" s="80">
        <v>0</v>
      </c>
      <c r="AF133" s="46"/>
      <c r="AG133" s="88">
        <v>53</v>
      </c>
      <c r="AH133" s="47"/>
      <c r="AJ133" s="83">
        <v>49166</v>
      </c>
      <c r="AL133" s="83">
        <v>0</v>
      </c>
      <c r="AN133" s="83">
        <v>0</v>
      </c>
      <c r="AP133" s="83">
        <v>43152</v>
      </c>
      <c r="AR133" s="83">
        <v>0</v>
      </c>
      <c r="AT133" s="204">
        <v>92318</v>
      </c>
      <c r="AV133" s="46">
        <v>27</v>
      </c>
      <c r="AX133" s="46">
        <v>0</v>
      </c>
      <c r="AZ133" s="46">
        <v>0</v>
      </c>
      <c r="BB133" s="46">
        <v>24</v>
      </c>
      <c r="BD133" s="46">
        <v>0</v>
      </c>
      <c r="BF133" s="209">
        <v>51</v>
      </c>
      <c r="BI133" s="83">
        <v>0</v>
      </c>
      <c r="BK133" s="83">
        <v>0</v>
      </c>
      <c r="BM133" s="83">
        <v>0</v>
      </c>
      <c r="BO133" s="83">
        <v>0</v>
      </c>
      <c r="BQ133" s="83">
        <v>0</v>
      </c>
      <c r="BS133" s="85">
        <v>1987</v>
      </c>
      <c r="BU133" s="46">
        <v>2</v>
      </c>
      <c r="BW133" s="46">
        <v>0</v>
      </c>
      <c r="BY133" s="46">
        <v>0</v>
      </c>
      <c r="CA133" s="46">
        <v>0</v>
      </c>
      <c r="CC133" s="46">
        <v>0</v>
      </c>
      <c r="CE133" s="209">
        <v>0</v>
      </c>
      <c r="CH133" s="41">
        <v>766753</v>
      </c>
      <c r="CJ133" s="41">
        <v>0</v>
      </c>
      <c r="CL133" s="41">
        <v>0</v>
      </c>
      <c r="CN133" s="41">
        <v>1097769</v>
      </c>
      <c r="CP133" s="43">
        <v>1864522</v>
      </c>
      <c r="CS133" s="39">
        <v>14.9894</v>
      </c>
      <c r="CY133" s="39">
        <v>25.439599999999999</v>
      </c>
      <c r="DA133" s="44">
        <v>19.7712</v>
      </c>
      <c r="DC133" s="1" t="str">
        <f t="shared" si="2"/>
        <v>No</v>
      </c>
    </row>
    <row r="134" spans="1:107">
      <c r="A134" s="7" t="s">
        <v>500</v>
      </c>
      <c r="B134" s="7" t="s">
        <v>501</v>
      </c>
      <c r="C134" s="37" t="s">
        <v>12</v>
      </c>
      <c r="D134" s="296">
        <v>9079</v>
      </c>
      <c r="E134" s="297">
        <v>90079</v>
      </c>
      <c r="F134" s="27" t="s">
        <v>142</v>
      </c>
      <c r="G134" s="27" t="s">
        <v>137</v>
      </c>
      <c r="H134" s="35">
        <v>345580</v>
      </c>
      <c r="I134" s="35">
        <v>96</v>
      </c>
      <c r="J134" s="292"/>
      <c r="K134" s="8">
        <v>462997</v>
      </c>
      <c r="L134" s="8"/>
      <c r="M134" s="8">
        <v>69798</v>
      </c>
      <c r="N134" s="9"/>
      <c r="O134" s="8">
        <v>25365</v>
      </c>
      <c r="P134" s="9"/>
      <c r="Q134" s="8">
        <v>106368</v>
      </c>
      <c r="R134" s="9"/>
      <c r="S134" s="8">
        <v>0</v>
      </c>
      <c r="T134" s="9"/>
      <c r="U134" s="33">
        <v>664528</v>
      </c>
      <c r="V134" s="9"/>
      <c r="W134" s="30">
        <v>237</v>
      </c>
      <c r="X134" s="9"/>
      <c r="Y134" s="30">
        <v>39</v>
      </c>
      <c r="Z134" s="9"/>
      <c r="AA134" s="30">
        <v>13</v>
      </c>
      <c r="AB134" s="9"/>
      <c r="AC134" s="30">
        <v>63.13</v>
      </c>
      <c r="AD134" s="9"/>
      <c r="AE134" s="80">
        <v>0</v>
      </c>
      <c r="AF134" s="46"/>
      <c r="AG134" s="88">
        <v>352.13</v>
      </c>
      <c r="AH134" s="47"/>
      <c r="AJ134" s="83">
        <v>441410</v>
      </c>
      <c r="AL134" s="83">
        <v>69798</v>
      </c>
      <c r="AN134" s="83">
        <v>25365</v>
      </c>
      <c r="AP134" s="83">
        <v>99748</v>
      </c>
      <c r="AR134" s="83">
        <v>0</v>
      </c>
      <c r="AT134" s="204">
        <v>636321</v>
      </c>
      <c r="AV134" s="46">
        <v>217</v>
      </c>
      <c r="AX134" s="46">
        <v>39</v>
      </c>
      <c r="AZ134" s="46">
        <v>13</v>
      </c>
      <c r="BB134" s="46">
        <v>55</v>
      </c>
      <c r="BD134" s="46">
        <v>0</v>
      </c>
      <c r="BF134" s="209">
        <v>324</v>
      </c>
      <c r="BI134" s="83">
        <v>0</v>
      </c>
      <c r="BK134" s="83">
        <v>0</v>
      </c>
      <c r="BM134" s="83">
        <v>0</v>
      </c>
      <c r="BO134" s="83">
        <v>6620</v>
      </c>
      <c r="BQ134" s="83">
        <v>0</v>
      </c>
      <c r="BS134" s="85">
        <v>28207</v>
      </c>
      <c r="BU134" s="46">
        <v>20</v>
      </c>
      <c r="BW134" s="46">
        <v>0</v>
      </c>
      <c r="BY134" s="46">
        <v>0</v>
      </c>
      <c r="CA134" s="46">
        <v>8.1300000000000008</v>
      </c>
      <c r="CC134" s="46">
        <v>0</v>
      </c>
      <c r="CE134" s="209">
        <v>0</v>
      </c>
      <c r="CH134" s="41">
        <v>9401251</v>
      </c>
      <c r="CJ134" s="41">
        <v>1922262</v>
      </c>
      <c r="CL134" s="41">
        <v>545797</v>
      </c>
      <c r="CN134" s="41">
        <v>2723436</v>
      </c>
      <c r="CP134" s="43">
        <v>14592746</v>
      </c>
      <c r="CS134" s="39">
        <v>20.305199999999999</v>
      </c>
      <c r="CU134" s="39">
        <v>27.540400000000002</v>
      </c>
      <c r="CW134" s="39">
        <v>21.517700000000001</v>
      </c>
      <c r="CY134" s="39">
        <v>25.603899999999999</v>
      </c>
      <c r="DA134" s="44">
        <v>21.959599999999998</v>
      </c>
      <c r="DC134" s="1" t="str">
        <f t="shared" si="2"/>
        <v>No</v>
      </c>
    </row>
    <row r="135" spans="1:107">
      <c r="A135" s="7" t="s">
        <v>1000</v>
      </c>
      <c r="B135" s="7" t="s">
        <v>443</v>
      </c>
      <c r="C135" s="37" t="s">
        <v>21</v>
      </c>
      <c r="D135" s="296">
        <v>8109</v>
      </c>
      <c r="E135" s="297">
        <v>80109</v>
      </c>
      <c r="F135" s="27" t="s">
        <v>196</v>
      </c>
      <c r="G135" s="27" t="s">
        <v>137</v>
      </c>
      <c r="H135" s="35">
        <v>2374203</v>
      </c>
      <c r="I135" s="35">
        <v>95</v>
      </c>
      <c r="J135" s="292"/>
      <c r="K135" s="8">
        <v>0</v>
      </c>
      <c r="L135" s="8"/>
      <c r="M135" s="8">
        <v>0</v>
      </c>
      <c r="N135" s="9"/>
      <c r="O135" s="8">
        <v>0</v>
      </c>
      <c r="P135" s="9"/>
      <c r="Q135" s="8">
        <v>10770</v>
      </c>
      <c r="R135" s="9"/>
      <c r="S135" s="8">
        <v>0</v>
      </c>
      <c r="T135" s="9"/>
      <c r="U135" s="33">
        <v>10770</v>
      </c>
      <c r="V135" s="9"/>
      <c r="W135" s="30">
        <v>0</v>
      </c>
      <c r="X135" s="9"/>
      <c r="Y135" s="30">
        <v>0</v>
      </c>
      <c r="Z135" s="9"/>
      <c r="AA135" s="30">
        <v>0</v>
      </c>
      <c r="AB135" s="9"/>
      <c r="AC135" s="30">
        <v>6</v>
      </c>
      <c r="AD135" s="9"/>
      <c r="AE135" s="80">
        <v>0</v>
      </c>
      <c r="AF135" s="46"/>
      <c r="AG135" s="88">
        <v>6</v>
      </c>
      <c r="AH135" s="47"/>
      <c r="AJ135" s="83">
        <v>0</v>
      </c>
      <c r="AL135" s="83">
        <v>0</v>
      </c>
      <c r="AN135" s="83">
        <v>0</v>
      </c>
      <c r="AP135" s="83">
        <v>6434</v>
      </c>
      <c r="AR135" s="83">
        <v>0</v>
      </c>
      <c r="AT135" s="204">
        <v>6434</v>
      </c>
      <c r="AV135" s="46">
        <v>0</v>
      </c>
      <c r="AX135" s="46">
        <v>0</v>
      </c>
      <c r="AZ135" s="46">
        <v>0</v>
      </c>
      <c r="BB135" s="46">
        <v>3</v>
      </c>
      <c r="BD135" s="46">
        <v>0</v>
      </c>
      <c r="BF135" s="209">
        <v>3</v>
      </c>
      <c r="BI135" s="83">
        <v>0</v>
      </c>
      <c r="BK135" s="83">
        <v>0</v>
      </c>
      <c r="BM135" s="83">
        <v>0</v>
      </c>
      <c r="BO135" s="83">
        <v>4336</v>
      </c>
      <c r="BQ135" s="83">
        <v>0</v>
      </c>
      <c r="BS135" s="85">
        <v>4336</v>
      </c>
      <c r="BU135" s="46">
        <v>0</v>
      </c>
      <c r="BW135" s="46">
        <v>0</v>
      </c>
      <c r="BY135" s="46">
        <v>0</v>
      </c>
      <c r="CA135" s="46">
        <v>3</v>
      </c>
      <c r="CC135" s="46">
        <v>0</v>
      </c>
      <c r="CE135" s="209">
        <v>0</v>
      </c>
      <c r="CH135" s="41">
        <v>0</v>
      </c>
      <c r="CJ135" s="41">
        <v>0</v>
      </c>
      <c r="CL135" s="41">
        <v>0</v>
      </c>
      <c r="CN135" s="41">
        <v>226710</v>
      </c>
      <c r="CP135" s="43">
        <v>226710</v>
      </c>
      <c r="CY135" s="39">
        <v>21.0501</v>
      </c>
      <c r="DA135" s="44">
        <v>21.0501</v>
      </c>
      <c r="DC135" s="1" t="str">
        <f t="shared" si="2"/>
        <v>No</v>
      </c>
    </row>
    <row r="136" spans="1:107">
      <c r="A136" s="7" t="s">
        <v>1001</v>
      </c>
      <c r="B136" s="7" t="s">
        <v>227</v>
      </c>
      <c r="C136" s="37" t="s">
        <v>68</v>
      </c>
      <c r="D136" s="296">
        <v>6010</v>
      </c>
      <c r="E136" s="297">
        <v>60010</v>
      </c>
      <c r="F136" s="27" t="s">
        <v>140</v>
      </c>
      <c r="G136" s="27" t="s">
        <v>137</v>
      </c>
      <c r="H136" s="35">
        <v>237356</v>
      </c>
      <c r="I136" s="35">
        <v>94</v>
      </c>
      <c r="J136" s="292"/>
      <c r="K136" s="8">
        <v>258501</v>
      </c>
      <c r="L136" s="8"/>
      <c r="M136" s="8">
        <v>70710</v>
      </c>
      <c r="N136" s="9"/>
      <c r="O136" s="8">
        <v>7761</v>
      </c>
      <c r="P136" s="9"/>
      <c r="Q136" s="8">
        <v>22784</v>
      </c>
      <c r="R136" s="9"/>
      <c r="S136" s="8">
        <v>0</v>
      </c>
      <c r="T136" s="9"/>
      <c r="U136" s="33">
        <v>359756</v>
      </c>
      <c r="V136" s="9"/>
      <c r="W136" s="30">
        <v>153</v>
      </c>
      <c r="X136" s="9"/>
      <c r="Y136" s="30">
        <v>37</v>
      </c>
      <c r="Z136" s="9"/>
      <c r="AA136" s="30">
        <v>4</v>
      </c>
      <c r="AB136" s="9"/>
      <c r="AC136" s="30">
        <v>12</v>
      </c>
      <c r="AD136" s="9"/>
      <c r="AE136" s="80">
        <v>0</v>
      </c>
      <c r="AF136" s="46"/>
      <c r="AG136" s="88">
        <v>206</v>
      </c>
      <c r="AH136" s="47"/>
      <c r="AJ136" s="83">
        <v>208026</v>
      </c>
      <c r="AL136" s="83">
        <v>70710</v>
      </c>
      <c r="AN136" s="83">
        <v>7761</v>
      </c>
      <c r="AP136" s="83">
        <v>22784</v>
      </c>
      <c r="AR136" s="83">
        <v>0</v>
      </c>
      <c r="AT136" s="204">
        <v>309281</v>
      </c>
      <c r="AV136" s="46">
        <v>107</v>
      </c>
      <c r="AX136" s="46">
        <v>37</v>
      </c>
      <c r="AZ136" s="46">
        <v>4</v>
      </c>
      <c r="BB136" s="46">
        <v>12</v>
      </c>
      <c r="BD136" s="46">
        <v>0</v>
      </c>
      <c r="BF136" s="209">
        <v>160</v>
      </c>
      <c r="BI136" s="83">
        <v>0</v>
      </c>
      <c r="BK136" s="83">
        <v>0</v>
      </c>
      <c r="BM136" s="83">
        <v>0</v>
      </c>
      <c r="BO136" s="83">
        <v>0</v>
      </c>
      <c r="BQ136" s="83">
        <v>0</v>
      </c>
      <c r="BS136" s="85">
        <v>50475</v>
      </c>
      <c r="BU136" s="46">
        <v>46</v>
      </c>
      <c r="BW136" s="46">
        <v>0</v>
      </c>
      <c r="BY136" s="46">
        <v>0</v>
      </c>
      <c r="CA136" s="46">
        <v>0</v>
      </c>
      <c r="CC136" s="46">
        <v>0</v>
      </c>
      <c r="CE136" s="209">
        <v>0</v>
      </c>
      <c r="CH136" s="41">
        <v>3586796</v>
      </c>
      <c r="CJ136" s="41">
        <v>1080093</v>
      </c>
      <c r="CL136" s="41">
        <v>117161</v>
      </c>
      <c r="CN136" s="41">
        <v>473974</v>
      </c>
      <c r="CP136" s="43">
        <v>5258024</v>
      </c>
      <c r="CS136" s="39">
        <v>13.875400000000001</v>
      </c>
      <c r="CU136" s="39">
        <v>15.275</v>
      </c>
      <c r="CW136" s="39">
        <v>15.0961</v>
      </c>
      <c r="CY136" s="39">
        <v>20.802900000000001</v>
      </c>
      <c r="DA136" s="44">
        <v>14.615500000000001</v>
      </c>
      <c r="DC136" s="1" t="str">
        <f t="shared" si="2"/>
        <v>No</v>
      </c>
    </row>
    <row r="137" spans="1:107">
      <c r="A137" s="7" t="s">
        <v>1002</v>
      </c>
      <c r="B137" s="7" t="s">
        <v>219</v>
      </c>
      <c r="C137" s="37" t="s">
        <v>44</v>
      </c>
      <c r="D137" s="296">
        <v>4051</v>
      </c>
      <c r="E137" s="297">
        <v>40051</v>
      </c>
      <c r="F137" s="27" t="s">
        <v>140</v>
      </c>
      <c r="G137" s="27" t="s">
        <v>137</v>
      </c>
      <c r="H137" s="35">
        <v>347602</v>
      </c>
      <c r="I137" s="35">
        <v>93</v>
      </c>
      <c r="J137" s="292"/>
      <c r="K137" s="8">
        <v>339478</v>
      </c>
      <c r="L137" s="8"/>
      <c r="M137" s="8">
        <v>61456</v>
      </c>
      <c r="N137" s="9"/>
      <c r="O137" s="8">
        <v>3732</v>
      </c>
      <c r="P137" s="9"/>
      <c r="Q137" s="8">
        <v>31282</v>
      </c>
      <c r="R137" s="9"/>
      <c r="S137" s="8">
        <v>0</v>
      </c>
      <c r="T137" s="9"/>
      <c r="U137" s="33">
        <v>435948</v>
      </c>
      <c r="V137" s="9"/>
      <c r="W137" s="30">
        <v>157.6</v>
      </c>
      <c r="X137" s="9"/>
      <c r="Y137" s="30">
        <v>29</v>
      </c>
      <c r="Z137" s="9"/>
      <c r="AA137" s="30">
        <v>2.04</v>
      </c>
      <c r="AB137" s="9"/>
      <c r="AC137" s="30">
        <v>14.5</v>
      </c>
      <c r="AD137" s="9"/>
      <c r="AE137" s="80">
        <v>0</v>
      </c>
      <c r="AF137" s="46"/>
      <c r="AG137" s="88">
        <v>203.14</v>
      </c>
      <c r="AH137" s="47"/>
      <c r="AJ137" s="83">
        <v>337001</v>
      </c>
      <c r="AL137" s="83">
        <v>61456</v>
      </c>
      <c r="AN137" s="83">
        <v>2385</v>
      </c>
      <c r="AP137" s="83">
        <v>31282</v>
      </c>
      <c r="AR137" s="83">
        <v>0</v>
      </c>
      <c r="AT137" s="204">
        <v>432124</v>
      </c>
      <c r="AV137" s="46">
        <v>156</v>
      </c>
      <c r="AX137" s="46">
        <v>29</v>
      </c>
      <c r="AZ137" s="46">
        <v>1.1599999999999999</v>
      </c>
      <c r="BB137" s="46">
        <v>14.5</v>
      </c>
      <c r="BD137" s="46">
        <v>0</v>
      </c>
      <c r="BF137" s="209">
        <v>200.66</v>
      </c>
      <c r="BI137" s="83">
        <v>0</v>
      </c>
      <c r="BK137" s="83">
        <v>0</v>
      </c>
      <c r="BM137" s="83">
        <v>1347</v>
      </c>
      <c r="BO137" s="83">
        <v>0</v>
      </c>
      <c r="BQ137" s="83">
        <v>0</v>
      </c>
      <c r="BS137" s="85">
        <v>3824</v>
      </c>
      <c r="BU137" s="46">
        <v>1.6</v>
      </c>
      <c r="BW137" s="46">
        <v>0</v>
      </c>
      <c r="BY137" s="46">
        <v>0.88</v>
      </c>
      <c r="CA137" s="46">
        <v>0</v>
      </c>
      <c r="CC137" s="46">
        <v>0</v>
      </c>
      <c r="CE137" s="209">
        <v>0</v>
      </c>
      <c r="CH137" s="41">
        <v>5201315</v>
      </c>
      <c r="CJ137" s="41">
        <v>1133528</v>
      </c>
      <c r="CL137" s="41">
        <v>95582</v>
      </c>
      <c r="CN137" s="41">
        <v>659076</v>
      </c>
      <c r="CP137" s="43">
        <v>7089501</v>
      </c>
      <c r="CS137" s="39">
        <v>15.3215</v>
      </c>
      <c r="CU137" s="39">
        <v>18.444500000000001</v>
      </c>
      <c r="CW137" s="39">
        <v>25.611499999999999</v>
      </c>
      <c r="CY137" s="39">
        <v>21.068899999999999</v>
      </c>
      <c r="DA137" s="44">
        <v>16.2623</v>
      </c>
      <c r="DC137" s="1" t="str">
        <f t="shared" si="2"/>
        <v>No</v>
      </c>
    </row>
    <row r="138" spans="1:107">
      <c r="A138" s="7" t="s">
        <v>467</v>
      </c>
      <c r="B138" s="7" t="s">
        <v>468</v>
      </c>
      <c r="C138" s="37" t="s">
        <v>12</v>
      </c>
      <c r="D138" s="296">
        <v>9020</v>
      </c>
      <c r="E138" s="297">
        <v>90020</v>
      </c>
      <c r="F138" s="27" t="s">
        <v>142</v>
      </c>
      <c r="G138" s="27" t="s">
        <v>137</v>
      </c>
      <c r="H138" s="35">
        <v>195861</v>
      </c>
      <c r="I138" s="35">
        <v>93</v>
      </c>
      <c r="J138" s="292"/>
      <c r="K138" s="8">
        <v>333821</v>
      </c>
      <c r="L138" s="8"/>
      <c r="M138" s="8">
        <v>50880</v>
      </c>
      <c r="N138" s="9"/>
      <c r="O138" s="8">
        <v>5939</v>
      </c>
      <c r="P138" s="9"/>
      <c r="Q138" s="8">
        <v>29976</v>
      </c>
      <c r="R138" s="9"/>
      <c r="S138" s="8">
        <v>693</v>
      </c>
      <c r="T138" s="9"/>
      <c r="U138" s="33">
        <v>421309</v>
      </c>
      <c r="V138" s="9"/>
      <c r="W138" s="30">
        <v>163.66</v>
      </c>
      <c r="X138" s="9"/>
      <c r="Y138" s="30">
        <v>27.7</v>
      </c>
      <c r="Z138" s="9"/>
      <c r="AA138" s="30">
        <v>3.34</v>
      </c>
      <c r="AB138" s="9"/>
      <c r="AC138" s="30">
        <v>17</v>
      </c>
      <c r="AD138" s="9"/>
      <c r="AE138" s="80">
        <v>0.3</v>
      </c>
      <c r="AF138" s="46"/>
      <c r="AG138" s="88">
        <v>212</v>
      </c>
      <c r="AH138" s="47"/>
      <c r="AJ138" s="83">
        <v>332784</v>
      </c>
      <c r="AL138" s="83">
        <v>36665</v>
      </c>
      <c r="AN138" s="83">
        <v>5432</v>
      </c>
      <c r="AP138" s="83">
        <v>29976</v>
      </c>
      <c r="AR138" s="83">
        <v>693</v>
      </c>
      <c r="AT138" s="204">
        <v>405550</v>
      </c>
      <c r="AV138" s="46">
        <v>163</v>
      </c>
      <c r="AX138" s="46">
        <v>19.7</v>
      </c>
      <c r="AZ138" s="46">
        <v>3</v>
      </c>
      <c r="BB138" s="46">
        <v>17</v>
      </c>
      <c r="BD138" s="46">
        <v>0.3</v>
      </c>
      <c r="BF138" s="209">
        <v>203</v>
      </c>
      <c r="BI138" s="83">
        <v>1037</v>
      </c>
      <c r="BK138" s="83">
        <v>14215</v>
      </c>
      <c r="BM138" s="83">
        <v>507</v>
      </c>
      <c r="BO138" s="83">
        <v>0</v>
      </c>
      <c r="BQ138" s="83">
        <v>0</v>
      </c>
      <c r="BS138" s="85">
        <v>15759</v>
      </c>
      <c r="BU138" s="46">
        <v>0.66</v>
      </c>
      <c r="BW138" s="46">
        <v>8</v>
      </c>
      <c r="BY138" s="46">
        <v>0.34</v>
      </c>
      <c r="CA138" s="46">
        <v>0</v>
      </c>
      <c r="CC138" s="46">
        <v>0</v>
      </c>
      <c r="CE138" s="209">
        <v>0</v>
      </c>
      <c r="CH138" s="41">
        <v>8933776</v>
      </c>
      <c r="CJ138" s="41">
        <v>1481732</v>
      </c>
      <c r="CL138" s="41">
        <v>174180</v>
      </c>
      <c r="CN138" s="41">
        <v>1230653</v>
      </c>
      <c r="CP138" s="43">
        <v>11820341</v>
      </c>
      <c r="CS138" s="39">
        <v>26.7622</v>
      </c>
      <c r="CU138" s="39">
        <v>29.1221</v>
      </c>
      <c r="CW138" s="39">
        <v>29.328199999999999</v>
      </c>
      <c r="CY138" s="39">
        <v>41.054600000000001</v>
      </c>
      <c r="DA138" s="44">
        <v>28.0562</v>
      </c>
      <c r="DC138" s="1" t="str">
        <f t="shared" si="2"/>
        <v>No</v>
      </c>
    </row>
    <row r="139" spans="1:107">
      <c r="A139" s="7" t="s">
        <v>465</v>
      </c>
      <c r="B139" s="7" t="s">
        <v>466</v>
      </c>
      <c r="C139" s="37" t="s">
        <v>12</v>
      </c>
      <c r="D139" s="296">
        <v>9012</v>
      </c>
      <c r="E139" s="297">
        <v>90012</v>
      </c>
      <c r="F139" s="27" t="s">
        <v>142</v>
      </c>
      <c r="G139" s="27" t="s">
        <v>137</v>
      </c>
      <c r="H139" s="35">
        <v>370583</v>
      </c>
      <c r="I139" s="35">
        <v>92</v>
      </c>
      <c r="J139" s="292"/>
      <c r="K139" s="8">
        <v>200265</v>
      </c>
      <c r="L139" s="8"/>
      <c r="M139" s="8">
        <v>64134</v>
      </c>
      <c r="N139" s="9"/>
      <c r="O139" s="8">
        <v>30594</v>
      </c>
      <c r="P139" s="9"/>
      <c r="Q139" s="8">
        <v>80262</v>
      </c>
      <c r="R139" s="9"/>
      <c r="S139" s="8">
        <v>0</v>
      </c>
      <c r="T139" s="9"/>
      <c r="U139" s="33">
        <v>375255</v>
      </c>
      <c r="V139" s="9"/>
      <c r="W139" s="30">
        <v>107</v>
      </c>
      <c r="X139" s="9"/>
      <c r="Y139" s="30">
        <v>29</v>
      </c>
      <c r="Z139" s="9"/>
      <c r="AA139" s="30">
        <v>14</v>
      </c>
      <c r="AB139" s="9"/>
      <c r="AC139" s="30">
        <v>47</v>
      </c>
      <c r="AD139" s="9"/>
      <c r="AE139" s="80">
        <v>0</v>
      </c>
      <c r="AF139" s="46"/>
      <c r="AG139" s="88">
        <v>197</v>
      </c>
      <c r="AH139" s="47"/>
      <c r="AJ139" s="83">
        <v>188485</v>
      </c>
      <c r="AL139" s="83">
        <v>64134</v>
      </c>
      <c r="AN139" s="83">
        <v>30594</v>
      </c>
      <c r="AP139" s="83">
        <v>74843</v>
      </c>
      <c r="AR139" s="83">
        <v>0</v>
      </c>
      <c r="AT139" s="204">
        <v>358056</v>
      </c>
      <c r="AV139" s="46">
        <v>98</v>
      </c>
      <c r="AX139" s="46">
        <v>29</v>
      </c>
      <c r="AZ139" s="46">
        <v>14</v>
      </c>
      <c r="BB139" s="46">
        <v>41</v>
      </c>
      <c r="BD139" s="46">
        <v>0</v>
      </c>
      <c r="BF139" s="209">
        <v>182</v>
      </c>
      <c r="BI139" s="83">
        <v>8806</v>
      </c>
      <c r="BK139" s="83">
        <v>0</v>
      </c>
      <c r="BM139" s="83">
        <v>0</v>
      </c>
      <c r="BO139" s="83">
        <v>5419</v>
      </c>
      <c r="BQ139" s="83">
        <v>0</v>
      </c>
      <c r="BS139" s="85">
        <v>17199</v>
      </c>
      <c r="BU139" s="46">
        <v>9</v>
      </c>
      <c r="BW139" s="46">
        <v>0</v>
      </c>
      <c r="BY139" s="46">
        <v>0</v>
      </c>
      <c r="CA139" s="46">
        <v>6</v>
      </c>
      <c r="CC139" s="46">
        <v>0</v>
      </c>
      <c r="CE139" s="209">
        <v>0</v>
      </c>
      <c r="CH139" s="41">
        <v>4643706</v>
      </c>
      <c r="CJ139" s="41">
        <v>1513639</v>
      </c>
      <c r="CL139" s="41">
        <v>439611</v>
      </c>
      <c r="CN139" s="41">
        <v>2492199</v>
      </c>
      <c r="CP139" s="43">
        <v>9089155</v>
      </c>
      <c r="CS139" s="39">
        <v>23.187799999999999</v>
      </c>
      <c r="CU139" s="39">
        <v>23.601199999999999</v>
      </c>
      <c r="CW139" s="39">
        <v>14.369199999999999</v>
      </c>
      <c r="CY139" s="39">
        <v>31.050799999999999</v>
      </c>
      <c r="DA139" s="44">
        <v>24.221299999999999</v>
      </c>
      <c r="DC139" s="1" t="str">
        <f t="shared" si="2"/>
        <v>No</v>
      </c>
    </row>
    <row r="140" spans="1:107">
      <c r="A140" s="7" t="s">
        <v>387</v>
      </c>
      <c r="B140" s="7" t="s">
        <v>388</v>
      </c>
      <c r="C140" s="37" t="s">
        <v>59</v>
      </c>
      <c r="D140" s="296">
        <v>6018</v>
      </c>
      <c r="E140" s="297">
        <v>60018</v>
      </c>
      <c r="F140" s="27" t="s">
        <v>140</v>
      </c>
      <c r="G140" s="27" t="s">
        <v>137</v>
      </c>
      <c r="H140" s="35">
        <v>655479</v>
      </c>
      <c r="I140" s="35">
        <v>92</v>
      </c>
      <c r="J140" s="292"/>
      <c r="K140" s="8">
        <v>252946</v>
      </c>
      <c r="L140" s="8"/>
      <c r="M140" s="8">
        <v>55506</v>
      </c>
      <c r="N140" s="9"/>
      <c r="O140" s="8">
        <v>3944</v>
      </c>
      <c r="P140" s="9"/>
      <c r="Q140" s="8">
        <v>70144</v>
      </c>
      <c r="R140" s="9"/>
      <c r="S140" s="8">
        <v>0</v>
      </c>
      <c r="T140" s="9"/>
      <c r="U140" s="33">
        <v>382540</v>
      </c>
      <c r="V140" s="9"/>
      <c r="W140" s="30">
        <v>114</v>
      </c>
      <c r="X140" s="9"/>
      <c r="Y140" s="30">
        <v>28</v>
      </c>
      <c r="Z140" s="9"/>
      <c r="AA140" s="30">
        <v>2</v>
      </c>
      <c r="AB140" s="9"/>
      <c r="AC140" s="30">
        <v>36</v>
      </c>
      <c r="AD140" s="9"/>
      <c r="AE140" s="80">
        <v>0</v>
      </c>
      <c r="AF140" s="46"/>
      <c r="AG140" s="88">
        <v>180</v>
      </c>
      <c r="AH140" s="47"/>
      <c r="AJ140" s="83">
        <v>252946</v>
      </c>
      <c r="AL140" s="83">
        <v>55506</v>
      </c>
      <c r="AN140" s="83">
        <v>3944</v>
      </c>
      <c r="AP140" s="83">
        <v>67907</v>
      </c>
      <c r="AR140" s="83">
        <v>0</v>
      </c>
      <c r="AT140" s="204">
        <v>380303</v>
      </c>
      <c r="AV140" s="46">
        <v>114</v>
      </c>
      <c r="AX140" s="46">
        <v>28</v>
      </c>
      <c r="AZ140" s="46">
        <v>2</v>
      </c>
      <c r="BB140" s="46">
        <v>34</v>
      </c>
      <c r="BD140" s="46">
        <v>0</v>
      </c>
      <c r="BF140" s="209">
        <v>178</v>
      </c>
      <c r="BI140" s="83">
        <v>0</v>
      </c>
      <c r="BK140" s="83">
        <v>0</v>
      </c>
      <c r="BM140" s="83">
        <v>0</v>
      </c>
      <c r="BO140" s="83">
        <v>2237</v>
      </c>
      <c r="BQ140" s="83">
        <v>0</v>
      </c>
      <c r="BS140" s="85">
        <v>2237</v>
      </c>
      <c r="BU140" s="46">
        <v>0</v>
      </c>
      <c r="BW140" s="46">
        <v>0</v>
      </c>
      <c r="BY140" s="46">
        <v>0</v>
      </c>
      <c r="CA140" s="46">
        <v>2</v>
      </c>
      <c r="CC140" s="46">
        <v>0</v>
      </c>
      <c r="CE140" s="209">
        <v>0</v>
      </c>
      <c r="CH140" s="41">
        <v>4350028</v>
      </c>
      <c r="CJ140" s="41">
        <v>893949</v>
      </c>
      <c r="CL140" s="41">
        <v>84724</v>
      </c>
      <c r="CN140" s="41">
        <v>1188263</v>
      </c>
      <c r="CP140" s="43">
        <v>6516964</v>
      </c>
      <c r="CS140" s="39">
        <v>17.197500000000002</v>
      </c>
      <c r="CU140" s="39">
        <v>16.105399999999999</v>
      </c>
      <c r="CW140" s="39">
        <v>21.4817</v>
      </c>
      <c r="CY140" s="39">
        <v>16.940300000000001</v>
      </c>
      <c r="DA140" s="44">
        <v>17.036000000000001</v>
      </c>
      <c r="DC140" s="1" t="str">
        <f t="shared" si="2"/>
        <v>No</v>
      </c>
    </row>
    <row r="141" spans="1:107">
      <c r="A141" s="7" t="s">
        <v>58</v>
      </c>
      <c r="B141" s="7" t="s">
        <v>348</v>
      </c>
      <c r="C141" s="37" t="s">
        <v>57</v>
      </c>
      <c r="D141" s="296">
        <v>5117</v>
      </c>
      <c r="E141" s="297">
        <v>50117</v>
      </c>
      <c r="F141" s="27" t="s">
        <v>142</v>
      </c>
      <c r="G141" s="27" t="s">
        <v>137</v>
      </c>
      <c r="H141" s="35">
        <v>1780673</v>
      </c>
      <c r="I141" s="35">
        <v>91</v>
      </c>
      <c r="J141" s="292"/>
      <c r="K141" s="8">
        <v>276227</v>
      </c>
      <c r="L141" s="8"/>
      <c r="M141" s="8">
        <v>21635</v>
      </c>
      <c r="N141" s="9"/>
      <c r="O141" s="8">
        <v>3732</v>
      </c>
      <c r="P141" s="9"/>
      <c r="Q141" s="8">
        <v>21549</v>
      </c>
      <c r="R141" s="9"/>
      <c r="S141" s="8">
        <v>0</v>
      </c>
      <c r="T141" s="9"/>
      <c r="U141" s="33">
        <v>323143</v>
      </c>
      <c r="V141" s="9"/>
      <c r="W141" s="30">
        <v>178</v>
      </c>
      <c r="X141" s="9"/>
      <c r="Y141" s="30">
        <v>11</v>
      </c>
      <c r="Z141" s="9"/>
      <c r="AA141" s="30">
        <v>2</v>
      </c>
      <c r="AB141" s="9"/>
      <c r="AC141" s="30">
        <v>12</v>
      </c>
      <c r="AD141" s="9"/>
      <c r="AE141" s="80">
        <v>0</v>
      </c>
      <c r="AF141" s="46"/>
      <c r="AG141" s="88">
        <v>203</v>
      </c>
      <c r="AH141" s="47"/>
      <c r="AJ141" s="83">
        <v>185791</v>
      </c>
      <c r="AL141" s="83">
        <v>21635</v>
      </c>
      <c r="AN141" s="83">
        <v>3732</v>
      </c>
      <c r="AP141" s="83">
        <v>20549</v>
      </c>
      <c r="AR141" s="83">
        <v>0</v>
      </c>
      <c r="AT141" s="204">
        <v>231707</v>
      </c>
      <c r="AV141" s="46">
        <v>97</v>
      </c>
      <c r="AX141" s="46">
        <v>11</v>
      </c>
      <c r="AZ141" s="46">
        <v>2</v>
      </c>
      <c r="BB141" s="46">
        <v>11</v>
      </c>
      <c r="BD141" s="46">
        <v>0</v>
      </c>
      <c r="BF141" s="209">
        <v>121</v>
      </c>
      <c r="BI141" s="83">
        <v>3752</v>
      </c>
      <c r="BK141" s="83">
        <v>0</v>
      </c>
      <c r="BM141" s="83">
        <v>0</v>
      </c>
      <c r="BO141" s="83">
        <v>1000</v>
      </c>
      <c r="BQ141" s="83">
        <v>0</v>
      </c>
      <c r="BS141" s="85">
        <v>91436</v>
      </c>
      <c r="BU141" s="46">
        <v>81</v>
      </c>
      <c r="BW141" s="46">
        <v>0</v>
      </c>
      <c r="BY141" s="46">
        <v>0</v>
      </c>
      <c r="CA141" s="46">
        <v>1</v>
      </c>
      <c r="CC141" s="46">
        <v>0</v>
      </c>
      <c r="CE141" s="209">
        <v>0</v>
      </c>
      <c r="CH141" s="41">
        <v>5489989</v>
      </c>
      <c r="CJ141" s="41">
        <v>556732</v>
      </c>
      <c r="CL141" s="41">
        <v>98246</v>
      </c>
      <c r="CN141" s="41">
        <v>666677</v>
      </c>
      <c r="CP141" s="43">
        <v>6811644</v>
      </c>
      <c r="CS141" s="39">
        <v>19.8749</v>
      </c>
      <c r="CU141" s="39">
        <v>25.732900000000001</v>
      </c>
      <c r="CW141" s="39">
        <v>26.325299999999999</v>
      </c>
      <c r="CY141" s="39">
        <v>30.9377</v>
      </c>
      <c r="DA141" s="44">
        <v>21.0793</v>
      </c>
      <c r="DC141" s="1" t="str">
        <f t="shared" si="2"/>
        <v>No</v>
      </c>
    </row>
    <row r="142" spans="1:107">
      <c r="A142" s="7" t="s">
        <v>144</v>
      </c>
      <c r="B142" s="7" t="s">
        <v>145</v>
      </c>
      <c r="C142" s="37" t="s">
        <v>68</v>
      </c>
      <c r="D142" s="296">
        <v>6091</v>
      </c>
      <c r="E142" s="297">
        <v>60091</v>
      </c>
      <c r="F142" s="27" t="s">
        <v>142</v>
      </c>
      <c r="G142" s="27" t="s">
        <v>137</v>
      </c>
      <c r="H142" s="35">
        <v>217630</v>
      </c>
      <c r="I142" s="35">
        <v>91</v>
      </c>
      <c r="J142" s="292"/>
      <c r="K142" s="8">
        <v>263469</v>
      </c>
      <c r="L142" s="8"/>
      <c r="M142" s="8">
        <v>22542</v>
      </c>
      <c r="N142" s="9"/>
      <c r="O142" s="8">
        <v>15389</v>
      </c>
      <c r="P142" s="9"/>
      <c r="Q142" s="8">
        <v>23878</v>
      </c>
      <c r="R142" s="9"/>
      <c r="S142" s="8">
        <v>0</v>
      </c>
      <c r="T142" s="9"/>
      <c r="U142" s="33">
        <v>325278</v>
      </c>
      <c r="V142" s="9"/>
      <c r="W142" s="30">
        <v>114</v>
      </c>
      <c r="X142" s="9"/>
      <c r="Y142" s="30">
        <v>10</v>
      </c>
      <c r="Z142" s="9"/>
      <c r="AA142" s="30">
        <v>6</v>
      </c>
      <c r="AB142" s="9"/>
      <c r="AC142" s="30">
        <v>12</v>
      </c>
      <c r="AD142" s="9"/>
      <c r="AE142" s="80">
        <v>0</v>
      </c>
      <c r="AF142" s="46"/>
      <c r="AG142" s="88">
        <v>142</v>
      </c>
      <c r="AH142" s="47"/>
      <c r="AJ142" s="83">
        <v>263469</v>
      </c>
      <c r="AL142" s="83">
        <v>22542</v>
      </c>
      <c r="AN142" s="83">
        <v>15389</v>
      </c>
      <c r="AP142" s="83">
        <v>23878</v>
      </c>
      <c r="AR142" s="83">
        <v>0</v>
      </c>
      <c r="AT142" s="204">
        <v>325278</v>
      </c>
      <c r="AV142" s="46">
        <v>114</v>
      </c>
      <c r="AX142" s="46">
        <v>10</v>
      </c>
      <c r="AZ142" s="46">
        <v>6</v>
      </c>
      <c r="BB142" s="46">
        <v>12</v>
      </c>
      <c r="BD142" s="46">
        <v>0</v>
      </c>
      <c r="BF142" s="209">
        <v>142</v>
      </c>
      <c r="BI142" s="83">
        <v>0</v>
      </c>
      <c r="BK142" s="83">
        <v>0</v>
      </c>
      <c r="BM142" s="83">
        <v>0</v>
      </c>
      <c r="BO142" s="83">
        <v>0</v>
      </c>
      <c r="BQ142" s="83">
        <v>0</v>
      </c>
      <c r="BS142" s="85">
        <v>0</v>
      </c>
      <c r="BU142" s="46">
        <v>0</v>
      </c>
      <c r="BW142" s="46">
        <v>0</v>
      </c>
      <c r="BY142" s="46">
        <v>0</v>
      </c>
      <c r="CA142" s="46">
        <v>0</v>
      </c>
      <c r="CC142" s="46">
        <v>0</v>
      </c>
      <c r="CE142" s="209">
        <v>0</v>
      </c>
      <c r="CH142" s="41">
        <v>3822320</v>
      </c>
      <c r="CJ142" s="41">
        <v>430820</v>
      </c>
      <c r="CL142" s="41">
        <v>221677</v>
      </c>
      <c r="CN142" s="41">
        <v>676823</v>
      </c>
      <c r="CP142" s="43">
        <v>5151640</v>
      </c>
      <c r="CS142" s="39">
        <v>14.5077</v>
      </c>
      <c r="CU142" s="39">
        <v>19.111899999999999</v>
      </c>
      <c r="CW142" s="39">
        <v>14.4049</v>
      </c>
      <c r="CY142" s="39">
        <v>28.344999999999999</v>
      </c>
      <c r="DA142" s="44">
        <v>15.8377</v>
      </c>
      <c r="DC142" s="1" t="str">
        <f t="shared" si="2"/>
        <v>No</v>
      </c>
    </row>
    <row r="143" spans="1:107">
      <c r="A143" s="7" t="s">
        <v>76</v>
      </c>
      <c r="B143" s="7" t="s">
        <v>154</v>
      </c>
      <c r="C143" s="37" t="s">
        <v>73</v>
      </c>
      <c r="D143" s="296">
        <v>44</v>
      </c>
      <c r="E143" s="297">
        <v>44</v>
      </c>
      <c r="F143" s="27" t="s">
        <v>142</v>
      </c>
      <c r="G143" s="27" t="s">
        <v>137</v>
      </c>
      <c r="H143" s="35">
        <v>62966</v>
      </c>
      <c r="I143" s="35">
        <v>88</v>
      </c>
      <c r="J143" s="292"/>
      <c r="K143" s="8">
        <v>175369</v>
      </c>
      <c r="L143" s="8"/>
      <c r="M143" s="8">
        <v>25860</v>
      </c>
      <c r="N143" s="9"/>
      <c r="O143" s="8">
        <v>9698</v>
      </c>
      <c r="P143" s="9"/>
      <c r="Q143" s="8">
        <v>37160</v>
      </c>
      <c r="R143" s="9"/>
      <c r="S143" s="8">
        <v>704</v>
      </c>
      <c r="T143" s="9"/>
      <c r="U143" s="33">
        <v>248791</v>
      </c>
      <c r="V143" s="9"/>
      <c r="W143" s="30">
        <v>113.85</v>
      </c>
      <c r="X143" s="9"/>
      <c r="Y143" s="30">
        <v>15.25</v>
      </c>
      <c r="Z143" s="9"/>
      <c r="AA143" s="30">
        <v>6.3</v>
      </c>
      <c r="AB143" s="9"/>
      <c r="AC143" s="30">
        <v>26.8</v>
      </c>
      <c r="AD143" s="9"/>
      <c r="AE143" s="80">
        <v>0.34</v>
      </c>
      <c r="AF143" s="46"/>
      <c r="AG143" s="88">
        <v>162.54</v>
      </c>
      <c r="AH143" s="47"/>
      <c r="AJ143" s="83">
        <v>139399</v>
      </c>
      <c r="AL143" s="83">
        <v>25860</v>
      </c>
      <c r="AN143" s="83">
        <v>9698</v>
      </c>
      <c r="AP143" s="83">
        <v>36833</v>
      </c>
      <c r="AR143" s="83">
        <v>704</v>
      </c>
      <c r="AT143" s="204">
        <v>212494</v>
      </c>
      <c r="AV143" s="46">
        <v>85.88</v>
      </c>
      <c r="AX143" s="46">
        <v>15.25</v>
      </c>
      <c r="AZ143" s="46">
        <v>6.3</v>
      </c>
      <c r="BB143" s="46">
        <v>25.81</v>
      </c>
      <c r="BD143" s="46">
        <v>0.34</v>
      </c>
      <c r="BF143" s="209">
        <v>133.58000000000001</v>
      </c>
      <c r="BI143" s="83">
        <v>0</v>
      </c>
      <c r="BK143" s="83">
        <v>0</v>
      </c>
      <c r="BM143" s="83">
        <v>0</v>
      </c>
      <c r="BO143" s="83">
        <v>327</v>
      </c>
      <c r="BQ143" s="83">
        <v>0</v>
      </c>
      <c r="BS143" s="85">
        <v>36297</v>
      </c>
      <c r="BU143" s="46">
        <v>27.97</v>
      </c>
      <c r="BW143" s="46">
        <v>0</v>
      </c>
      <c r="BY143" s="46">
        <v>0</v>
      </c>
      <c r="CA143" s="46">
        <v>0.99</v>
      </c>
      <c r="CC143" s="46">
        <v>0</v>
      </c>
      <c r="CE143" s="209">
        <v>0</v>
      </c>
      <c r="CH143" s="41">
        <v>4109261</v>
      </c>
      <c r="CJ143" s="41">
        <v>728613</v>
      </c>
      <c r="CL143" s="41">
        <v>277353</v>
      </c>
      <c r="CN143" s="41">
        <v>1302605</v>
      </c>
      <c r="CP143" s="43">
        <v>6417832</v>
      </c>
      <c r="CS143" s="39">
        <v>23.432099999999998</v>
      </c>
      <c r="CU143" s="39">
        <v>28.1753</v>
      </c>
      <c r="CW143" s="39">
        <v>28.599</v>
      </c>
      <c r="CY143" s="39">
        <v>35.054000000000002</v>
      </c>
      <c r="DA143" s="44">
        <v>25.796099999999999</v>
      </c>
      <c r="DC143" s="1" t="str">
        <f t="shared" si="2"/>
        <v>No</v>
      </c>
    </row>
    <row r="144" spans="1:107">
      <c r="A144" s="7" t="s">
        <v>1003</v>
      </c>
      <c r="B144" s="7" t="s">
        <v>475</v>
      </c>
      <c r="C144" s="37" t="s">
        <v>26</v>
      </c>
      <c r="D144" s="296">
        <v>4046</v>
      </c>
      <c r="E144" s="297">
        <v>40046</v>
      </c>
      <c r="F144" s="27" t="s">
        <v>140</v>
      </c>
      <c r="G144" s="27" t="s">
        <v>137</v>
      </c>
      <c r="H144" s="35">
        <v>643260</v>
      </c>
      <c r="I144" s="35">
        <v>88</v>
      </c>
      <c r="J144" s="292"/>
      <c r="K144" s="8">
        <v>318362</v>
      </c>
      <c r="L144" s="8"/>
      <c r="M144" s="8">
        <v>48346</v>
      </c>
      <c r="N144" s="9"/>
      <c r="O144" s="8">
        <v>9107</v>
      </c>
      <c r="P144" s="9"/>
      <c r="Q144" s="8">
        <v>22975</v>
      </c>
      <c r="R144" s="9"/>
      <c r="S144" s="8">
        <v>0</v>
      </c>
      <c r="T144" s="9"/>
      <c r="U144" s="33">
        <v>398790</v>
      </c>
      <c r="V144" s="9"/>
      <c r="W144" s="30">
        <v>190</v>
      </c>
      <c r="X144" s="9"/>
      <c r="Y144" s="30">
        <v>27.5</v>
      </c>
      <c r="Z144" s="9"/>
      <c r="AA144" s="30">
        <v>5.75</v>
      </c>
      <c r="AB144" s="9"/>
      <c r="AC144" s="30">
        <v>19</v>
      </c>
      <c r="AD144" s="9"/>
      <c r="AE144" s="80">
        <v>0</v>
      </c>
      <c r="AF144" s="46"/>
      <c r="AG144" s="88">
        <v>242.25</v>
      </c>
      <c r="AH144" s="47"/>
      <c r="AJ144" s="83">
        <v>318362</v>
      </c>
      <c r="AL144" s="83">
        <v>48346</v>
      </c>
      <c r="AN144" s="83">
        <v>9107</v>
      </c>
      <c r="AP144" s="83">
        <v>22975</v>
      </c>
      <c r="AR144" s="83">
        <v>0</v>
      </c>
      <c r="AT144" s="204">
        <v>398790</v>
      </c>
      <c r="AV144" s="46">
        <v>190</v>
      </c>
      <c r="AX144" s="46">
        <v>27.5</v>
      </c>
      <c r="AZ144" s="46">
        <v>5.75</v>
      </c>
      <c r="BB144" s="46">
        <v>19</v>
      </c>
      <c r="BD144" s="46">
        <v>0</v>
      </c>
      <c r="BF144" s="209">
        <v>242.25</v>
      </c>
      <c r="BI144" s="83">
        <v>0</v>
      </c>
      <c r="BK144" s="83">
        <v>0</v>
      </c>
      <c r="BM144" s="83">
        <v>0</v>
      </c>
      <c r="BO144" s="83">
        <v>0</v>
      </c>
      <c r="BQ144" s="83">
        <v>0</v>
      </c>
      <c r="BS144" s="85">
        <v>0</v>
      </c>
      <c r="BU144" s="46">
        <v>0</v>
      </c>
      <c r="BW144" s="46">
        <v>0</v>
      </c>
      <c r="BY144" s="46">
        <v>0</v>
      </c>
      <c r="CA144" s="46">
        <v>0</v>
      </c>
      <c r="CC144" s="46">
        <v>0</v>
      </c>
      <c r="CE144" s="209">
        <v>0</v>
      </c>
      <c r="CH144" s="41">
        <v>5581589</v>
      </c>
      <c r="CJ144" s="41">
        <v>1201979</v>
      </c>
      <c r="CL144" s="41">
        <v>212375</v>
      </c>
      <c r="CN144" s="41">
        <v>659934</v>
      </c>
      <c r="CP144" s="43">
        <v>7655877</v>
      </c>
      <c r="CS144" s="39">
        <v>17.5322</v>
      </c>
      <c r="CU144" s="39">
        <v>24.861999999999998</v>
      </c>
      <c r="CW144" s="39">
        <v>23.32</v>
      </c>
      <c r="CY144" s="39">
        <v>28.724</v>
      </c>
      <c r="DA144" s="44">
        <v>19.197800000000001</v>
      </c>
      <c r="DC144" s="1" t="str">
        <f t="shared" si="2"/>
        <v>No</v>
      </c>
    </row>
    <row r="145" spans="1:107">
      <c r="A145" s="7" t="s">
        <v>299</v>
      </c>
      <c r="B145" s="7" t="s">
        <v>300</v>
      </c>
      <c r="C145" s="37" t="s">
        <v>12</v>
      </c>
      <c r="D145" s="296">
        <v>9004</v>
      </c>
      <c r="E145" s="297">
        <v>90004</v>
      </c>
      <c r="F145" s="27" t="s">
        <v>142</v>
      </c>
      <c r="G145" s="27" t="s">
        <v>137</v>
      </c>
      <c r="H145" s="35">
        <v>523994</v>
      </c>
      <c r="I145" s="35">
        <v>87</v>
      </c>
      <c r="J145" s="292"/>
      <c r="K145" s="8">
        <v>462532</v>
      </c>
      <c r="L145" s="8"/>
      <c r="M145" s="8">
        <v>97690</v>
      </c>
      <c r="N145" s="9"/>
      <c r="O145" s="8">
        <v>17257</v>
      </c>
      <c r="P145" s="9"/>
      <c r="Q145" s="8">
        <v>60720</v>
      </c>
      <c r="R145" s="9"/>
      <c r="S145" s="8">
        <v>0</v>
      </c>
      <c r="T145" s="9"/>
      <c r="U145" s="33">
        <v>638199</v>
      </c>
      <c r="V145" s="9"/>
      <c r="W145" s="30">
        <v>234</v>
      </c>
      <c r="X145" s="9"/>
      <c r="Y145" s="30">
        <v>54</v>
      </c>
      <c r="Z145" s="9"/>
      <c r="AA145" s="30">
        <v>8</v>
      </c>
      <c r="AB145" s="9"/>
      <c r="AC145" s="30">
        <v>35</v>
      </c>
      <c r="AD145" s="9"/>
      <c r="AE145" s="80">
        <v>0</v>
      </c>
      <c r="AF145" s="46"/>
      <c r="AG145" s="88">
        <v>331</v>
      </c>
      <c r="AH145" s="47"/>
      <c r="AJ145" s="83">
        <v>210493</v>
      </c>
      <c r="AL145" s="83">
        <v>97690</v>
      </c>
      <c r="AN145" s="83">
        <v>17257</v>
      </c>
      <c r="AP145" s="83">
        <v>53237</v>
      </c>
      <c r="AR145" s="83">
        <v>0</v>
      </c>
      <c r="AT145" s="204">
        <v>378677</v>
      </c>
      <c r="AV145" s="46">
        <v>101.7</v>
      </c>
      <c r="AX145" s="46">
        <v>54</v>
      </c>
      <c r="AZ145" s="46">
        <v>8</v>
      </c>
      <c r="BB145" s="46">
        <v>27</v>
      </c>
      <c r="BD145" s="46">
        <v>0</v>
      </c>
      <c r="BF145" s="209">
        <v>190.7</v>
      </c>
      <c r="BI145" s="83">
        <v>0</v>
      </c>
      <c r="BK145" s="83">
        <v>0</v>
      </c>
      <c r="BM145" s="83">
        <v>0</v>
      </c>
      <c r="BO145" s="83">
        <v>7483</v>
      </c>
      <c r="BQ145" s="83">
        <v>0</v>
      </c>
      <c r="BS145" s="85">
        <v>259522</v>
      </c>
      <c r="BU145" s="46">
        <v>132.30000000000001</v>
      </c>
      <c r="BW145" s="46">
        <v>0</v>
      </c>
      <c r="BY145" s="46">
        <v>0</v>
      </c>
      <c r="CA145" s="46">
        <v>8</v>
      </c>
      <c r="CC145" s="46">
        <v>0</v>
      </c>
      <c r="CE145" s="209">
        <v>0</v>
      </c>
      <c r="CH145" s="41">
        <v>9401725</v>
      </c>
      <c r="CJ145" s="41">
        <v>2453853</v>
      </c>
      <c r="CL145" s="41">
        <v>387948</v>
      </c>
      <c r="CN145" s="41">
        <v>1909385</v>
      </c>
      <c r="CP145" s="43">
        <v>14152911</v>
      </c>
      <c r="CS145" s="39">
        <v>20.326599999999999</v>
      </c>
      <c r="CU145" s="39">
        <v>25.1188</v>
      </c>
      <c r="CW145" s="39">
        <v>22.480599999999999</v>
      </c>
      <c r="CY145" s="39">
        <v>31.445699999999999</v>
      </c>
      <c r="DA145" s="44">
        <v>22.176300000000001</v>
      </c>
      <c r="DC145" s="1" t="str">
        <f t="shared" si="2"/>
        <v>No</v>
      </c>
    </row>
    <row r="146" spans="1:107">
      <c r="A146" s="7" t="s">
        <v>944</v>
      </c>
      <c r="B146" s="7" t="s">
        <v>945</v>
      </c>
      <c r="C146" s="37" t="s">
        <v>34</v>
      </c>
      <c r="D146" s="296" t="s">
        <v>946</v>
      </c>
      <c r="E146" s="297">
        <v>41105</v>
      </c>
      <c r="F146" s="27" t="s">
        <v>158</v>
      </c>
      <c r="G146" s="27" t="s">
        <v>137</v>
      </c>
      <c r="H146" s="35">
        <v>70543</v>
      </c>
      <c r="I146" s="35">
        <v>87</v>
      </c>
      <c r="J146" s="292"/>
      <c r="K146" s="8">
        <v>163606</v>
      </c>
      <c r="L146" s="8"/>
      <c r="M146" s="8">
        <v>9658</v>
      </c>
      <c r="N146" s="9"/>
      <c r="O146" s="8">
        <v>5061</v>
      </c>
      <c r="P146" s="9"/>
      <c r="Q146" s="8">
        <v>20694</v>
      </c>
      <c r="R146" s="9"/>
      <c r="S146" s="8">
        <v>0</v>
      </c>
      <c r="T146" s="9"/>
      <c r="U146" s="33">
        <v>199019</v>
      </c>
      <c r="V146" s="9"/>
      <c r="W146" s="30">
        <v>121</v>
      </c>
      <c r="X146" s="9"/>
      <c r="Y146" s="30">
        <v>5</v>
      </c>
      <c r="Z146" s="9"/>
      <c r="AA146" s="30">
        <v>3</v>
      </c>
      <c r="AB146" s="9"/>
      <c r="AC146" s="30">
        <v>10</v>
      </c>
      <c r="AD146" s="9"/>
      <c r="AE146" s="80">
        <v>0</v>
      </c>
      <c r="AF146" s="46"/>
      <c r="AG146" s="88">
        <v>139</v>
      </c>
      <c r="AH146" s="47"/>
      <c r="AJ146" s="83">
        <v>122015</v>
      </c>
      <c r="AL146" s="83">
        <v>9658</v>
      </c>
      <c r="AN146" s="83">
        <v>3964</v>
      </c>
      <c r="AP146" s="83">
        <v>20694</v>
      </c>
      <c r="AR146" s="83">
        <v>0</v>
      </c>
      <c r="AT146" s="204">
        <v>156331</v>
      </c>
      <c r="AV146" s="46">
        <v>70</v>
      </c>
      <c r="AX146" s="46">
        <v>5</v>
      </c>
      <c r="AZ146" s="46">
        <v>2</v>
      </c>
      <c r="BB146" s="46">
        <v>10</v>
      </c>
      <c r="BD146" s="46">
        <v>0</v>
      </c>
      <c r="BF146" s="209">
        <v>87</v>
      </c>
      <c r="BI146" s="83">
        <v>0</v>
      </c>
      <c r="BK146" s="83">
        <v>0</v>
      </c>
      <c r="BM146" s="83">
        <v>1097</v>
      </c>
      <c r="BO146" s="83">
        <v>0</v>
      </c>
      <c r="BQ146" s="83">
        <v>0</v>
      </c>
      <c r="BS146" s="85">
        <v>42688</v>
      </c>
      <c r="BU146" s="46">
        <v>51</v>
      </c>
      <c r="BW146" s="46">
        <v>0</v>
      </c>
      <c r="BY146" s="46">
        <v>1</v>
      </c>
      <c r="CA146" s="46">
        <v>0</v>
      </c>
      <c r="CC146" s="46">
        <v>0</v>
      </c>
      <c r="CE146" s="209">
        <v>0</v>
      </c>
      <c r="CH146" s="41">
        <v>1879681</v>
      </c>
      <c r="CJ146" s="41">
        <v>146445</v>
      </c>
      <c r="CL146" s="41">
        <v>49089</v>
      </c>
      <c r="CN146" s="41">
        <v>370518</v>
      </c>
      <c r="CP146" s="43">
        <v>2445733</v>
      </c>
      <c r="CS146" s="39">
        <v>11.489100000000001</v>
      </c>
      <c r="CU146" s="39">
        <v>15.1631</v>
      </c>
      <c r="CW146" s="39">
        <v>9.6995000000000005</v>
      </c>
      <c r="CY146" s="39">
        <v>17.904599999999999</v>
      </c>
      <c r="DA146" s="44">
        <v>12.2889</v>
      </c>
      <c r="DC146" s="1" t="str">
        <f t="shared" si="2"/>
        <v>No</v>
      </c>
    </row>
    <row r="147" spans="1:107">
      <c r="A147" s="7" t="s">
        <v>23</v>
      </c>
      <c r="B147" s="7" t="s">
        <v>414</v>
      </c>
      <c r="C147" s="37" t="s">
        <v>22</v>
      </c>
      <c r="D147" s="296">
        <v>1057</v>
      </c>
      <c r="E147" s="297">
        <v>10057</v>
      </c>
      <c r="F147" s="27" t="s">
        <v>142</v>
      </c>
      <c r="G147" s="27" t="s">
        <v>137</v>
      </c>
      <c r="H147" s="35">
        <v>923311</v>
      </c>
      <c r="I147" s="35">
        <v>86</v>
      </c>
      <c r="J147" s="292"/>
      <c r="K147" s="8">
        <v>158586</v>
      </c>
      <c r="L147" s="8"/>
      <c r="M147" s="8">
        <v>23840</v>
      </c>
      <c r="N147" s="9"/>
      <c r="O147" s="8">
        <v>4097</v>
      </c>
      <c r="P147" s="9"/>
      <c r="Q147" s="8">
        <v>27922</v>
      </c>
      <c r="R147" s="9"/>
      <c r="S147" s="8">
        <v>0</v>
      </c>
      <c r="T147" s="9"/>
      <c r="U147" s="33">
        <v>214445</v>
      </c>
      <c r="V147" s="9"/>
      <c r="W147" s="30">
        <v>105.81</v>
      </c>
      <c r="X147" s="9"/>
      <c r="Y147" s="30">
        <v>15.08</v>
      </c>
      <c r="Z147" s="9"/>
      <c r="AA147" s="30">
        <v>2.16</v>
      </c>
      <c r="AB147" s="9"/>
      <c r="AC147" s="30">
        <v>14.85</v>
      </c>
      <c r="AD147" s="9"/>
      <c r="AE147" s="80">
        <v>0</v>
      </c>
      <c r="AF147" s="46"/>
      <c r="AG147" s="88">
        <v>137.9</v>
      </c>
      <c r="AH147" s="47"/>
      <c r="AJ147" s="83">
        <v>127695</v>
      </c>
      <c r="AL147" s="83">
        <v>19203</v>
      </c>
      <c r="AN147" s="83">
        <v>4097</v>
      </c>
      <c r="AP147" s="83">
        <v>27703</v>
      </c>
      <c r="AR147" s="83">
        <v>0</v>
      </c>
      <c r="AT147" s="204">
        <v>178698</v>
      </c>
      <c r="AV147" s="46">
        <v>67.2</v>
      </c>
      <c r="AX147" s="46">
        <v>9.2799999999999994</v>
      </c>
      <c r="AZ147" s="46">
        <v>2.16</v>
      </c>
      <c r="BB147" s="46">
        <v>14.58</v>
      </c>
      <c r="BD147" s="46">
        <v>0</v>
      </c>
      <c r="BF147" s="209">
        <v>93.22</v>
      </c>
      <c r="BI147" s="83">
        <v>411</v>
      </c>
      <c r="BK147" s="83">
        <v>4637</v>
      </c>
      <c r="BM147" s="83">
        <v>0</v>
      </c>
      <c r="BO147" s="83">
        <v>219</v>
      </c>
      <c r="BQ147" s="83">
        <v>0</v>
      </c>
      <c r="BS147" s="85">
        <v>35747</v>
      </c>
      <c r="BU147" s="46">
        <v>38.61</v>
      </c>
      <c r="BW147" s="46">
        <v>5.8</v>
      </c>
      <c r="BY147" s="46">
        <v>0</v>
      </c>
      <c r="CA147" s="46">
        <v>0.27</v>
      </c>
      <c r="CC147" s="46">
        <v>0</v>
      </c>
      <c r="CE147" s="209">
        <v>0</v>
      </c>
      <c r="CH147" s="41">
        <v>4340333</v>
      </c>
      <c r="CJ147" s="41">
        <v>823880</v>
      </c>
      <c r="CL147" s="41">
        <v>110978</v>
      </c>
      <c r="CN147" s="41">
        <v>1016322</v>
      </c>
      <c r="CP147" s="43">
        <v>6291513</v>
      </c>
      <c r="CS147" s="39">
        <v>27.369</v>
      </c>
      <c r="CU147" s="39">
        <v>34.558700000000002</v>
      </c>
      <c r="CW147" s="39">
        <v>27.087599999999998</v>
      </c>
      <c r="CY147" s="39">
        <v>36.398600000000002</v>
      </c>
      <c r="DA147" s="44">
        <v>29.3386</v>
      </c>
      <c r="DC147" s="1" t="str">
        <f t="shared" si="2"/>
        <v>No</v>
      </c>
    </row>
    <row r="148" spans="1:107">
      <c r="A148" s="7" t="s">
        <v>1005</v>
      </c>
      <c r="B148" s="7" t="s">
        <v>427</v>
      </c>
      <c r="C148" s="37" t="s">
        <v>26</v>
      </c>
      <c r="D148" s="296">
        <v>4074</v>
      </c>
      <c r="E148" s="297">
        <v>40074</v>
      </c>
      <c r="F148" s="27" t="s">
        <v>140</v>
      </c>
      <c r="G148" s="27" t="s">
        <v>137</v>
      </c>
      <c r="H148" s="35">
        <v>2441770</v>
      </c>
      <c r="I148" s="35">
        <v>85</v>
      </c>
      <c r="J148" s="292"/>
      <c r="K148" s="8">
        <v>179726</v>
      </c>
      <c r="L148" s="8"/>
      <c r="M148" s="8">
        <v>7069</v>
      </c>
      <c r="N148" s="9"/>
      <c r="O148" s="8">
        <v>0</v>
      </c>
      <c r="P148" s="9"/>
      <c r="Q148" s="8">
        <v>15131</v>
      </c>
      <c r="R148" s="9"/>
      <c r="S148" s="8">
        <v>0</v>
      </c>
      <c r="T148" s="9"/>
      <c r="U148" s="33">
        <v>201926</v>
      </c>
      <c r="V148" s="9"/>
      <c r="W148" s="30">
        <v>85.63</v>
      </c>
      <c r="X148" s="9"/>
      <c r="Y148" s="30">
        <v>3.56</v>
      </c>
      <c r="Z148" s="9"/>
      <c r="AA148" s="30">
        <v>0</v>
      </c>
      <c r="AB148" s="9"/>
      <c r="AC148" s="30">
        <v>9.01</v>
      </c>
      <c r="AD148" s="9"/>
      <c r="AE148" s="80">
        <v>0</v>
      </c>
      <c r="AF148" s="46"/>
      <c r="AG148" s="88">
        <v>98.2</v>
      </c>
      <c r="AH148" s="47"/>
      <c r="AJ148" s="83">
        <v>179726</v>
      </c>
      <c r="AL148" s="83">
        <v>7069</v>
      </c>
      <c r="AN148" s="83">
        <v>0</v>
      </c>
      <c r="AP148" s="83">
        <v>15131</v>
      </c>
      <c r="AR148" s="83">
        <v>0</v>
      </c>
      <c r="AT148" s="204">
        <v>201926</v>
      </c>
      <c r="AV148" s="46">
        <v>85.63</v>
      </c>
      <c r="AX148" s="46">
        <v>3.56</v>
      </c>
      <c r="AZ148" s="46">
        <v>0</v>
      </c>
      <c r="BB148" s="46">
        <v>9.01</v>
      </c>
      <c r="BD148" s="46">
        <v>0</v>
      </c>
      <c r="BF148" s="209">
        <v>98.2</v>
      </c>
      <c r="BI148" s="83">
        <v>0</v>
      </c>
      <c r="BK148" s="83">
        <v>0</v>
      </c>
      <c r="BM148" s="83">
        <v>0</v>
      </c>
      <c r="BO148" s="83">
        <v>0</v>
      </c>
      <c r="BQ148" s="83">
        <v>0</v>
      </c>
      <c r="BS148" s="85">
        <v>0</v>
      </c>
      <c r="BU148" s="46">
        <v>0</v>
      </c>
      <c r="BW148" s="46">
        <v>0</v>
      </c>
      <c r="BY148" s="46">
        <v>0</v>
      </c>
      <c r="CA148" s="46">
        <v>0</v>
      </c>
      <c r="CC148" s="46">
        <v>0</v>
      </c>
      <c r="CE148" s="209">
        <v>0</v>
      </c>
      <c r="CH148" s="41">
        <v>2730996</v>
      </c>
      <c r="CJ148" s="41">
        <v>480270</v>
      </c>
      <c r="CL148" s="41">
        <v>0</v>
      </c>
      <c r="CN148" s="41">
        <v>384876</v>
      </c>
      <c r="CP148" s="43">
        <v>3596142</v>
      </c>
      <c r="CS148" s="39">
        <v>15.1953</v>
      </c>
      <c r="CU148" s="39">
        <v>67.940299999999993</v>
      </c>
      <c r="CY148" s="39">
        <v>25.436299999999999</v>
      </c>
      <c r="DA148" s="44">
        <v>17.809200000000001</v>
      </c>
      <c r="DC148" s="1" t="str">
        <f t="shared" si="2"/>
        <v>No</v>
      </c>
    </row>
    <row r="149" spans="1:107">
      <c r="A149" s="7" t="s">
        <v>1004</v>
      </c>
      <c r="B149" s="7" t="s">
        <v>151</v>
      </c>
      <c r="C149" s="37" t="s">
        <v>29</v>
      </c>
      <c r="D149" s="296">
        <v>7041</v>
      </c>
      <c r="E149" s="297">
        <v>70041</v>
      </c>
      <c r="F149" s="27" t="s">
        <v>140</v>
      </c>
      <c r="G149" s="27" t="s">
        <v>137</v>
      </c>
      <c r="H149" s="35">
        <v>60438</v>
      </c>
      <c r="I149" s="35">
        <v>85</v>
      </c>
      <c r="J149" s="292"/>
      <c r="K149" s="8">
        <v>226141</v>
      </c>
      <c r="L149" s="8"/>
      <c r="M149" s="8">
        <v>21359</v>
      </c>
      <c r="N149" s="9"/>
      <c r="O149" s="8">
        <v>1422</v>
      </c>
      <c r="P149" s="9"/>
      <c r="Q149" s="8">
        <v>15525</v>
      </c>
      <c r="R149" s="9"/>
      <c r="S149" s="8">
        <v>0</v>
      </c>
      <c r="T149" s="9"/>
      <c r="U149" s="33">
        <v>264447</v>
      </c>
      <c r="V149" s="9"/>
      <c r="W149" s="30">
        <v>206</v>
      </c>
      <c r="X149" s="9"/>
      <c r="Y149" s="30">
        <v>13.8</v>
      </c>
      <c r="Z149" s="9"/>
      <c r="AA149" s="30">
        <v>1.3</v>
      </c>
      <c r="AB149" s="9"/>
      <c r="AC149" s="30">
        <v>10.9</v>
      </c>
      <c r="AD149" s="9"/>
      <c r="AE149" s="80">
        <v>0</v>
      </c>
      <c r="AF149" s="46"/>
      <c r="AG149" s="88">
        <v>232</v>
      </c>
      <c r="AH149" s="47"/>
      <c r="AJ149" s="83">
        <v>65842</v>
      </c>
      <c r="AL149" s="83">
        <v>16875</v>
      </c>
      <c r="AN149" s="83">
        <v>0</v>
      </c>
      <c r="AP149" s="83">
        <v>12745</v>
      </c>
      <c r="AR149" s="83">
        <v>0</v>
      </c>
      <c r="AT149" s="204">
        <v>95462</v>
      </c>
      <c r="AV149" s="46">
        <v>38</v>
      </c>
      <c r="AX149" s="46">
        <v>8.6</v>
      </c>
      <c r="AZ149" s="46">
        <v>0</v>
      </c>
      <c r="BB149" s="46">
        <v>6.9</v>
      </c>
      <c r="BD149" s="46">
        <v>0</v>
      </c>
      <c r="BF149" s="209">
        <v>53.5</v>
      </c>
      <c r="BI149" s="83">
        <v>16539</v>
      </c>
      <c r="BK149" s="83">
        <v>4484</v>
      </c>
      <c r="BM149" s="83">
        <v>1422</v>
      </c>
      <c r="BO149" s="83">
        <v>2780</v>
      </c>
      <c r="BQ149" s="83">
        <v>0</v>
      </c>
      <c r="BS149" s="85">
        <v>168985</v>
      </c>
      <c r="BU149" s="46">
        <v>168</v>
      </c>
      <c r="BW149" s="46">
        <v>5.2</v>
      </c>
      <c r="BY149" s="46">
        <v>1.3</v>
      </c>
      <c r="CA149" s="46">
        <v>4</v>
      </c>
      <c r="CC149" s="46">
        <v>0</v>
      </c>
      <c r="CE149" s="209">
        <v>0</v>
      </c>
      <c r="CH149" s="41">
        <v>4108836</v>
      </c>
      <c r="CJ149" s="41">
        <v>638532</v>
      </c>
      <c r="CL149" s="41">
        <v>21785</v>
      </c>
      <c r="CN149" s="41">
        <v>594213</v>
      </c>
      <c r="CP149" s="43">
        <v>5363366</v>
      </c>
      <c r="CS149" s="39">
        <v>18.1694</v>
      </c>
      <c r="CU149" s="39">
        <v>29.895199999999999</v>
      </c>
      <c r="CW149" s="39">
        <v>15.32</v>
      </c>
      <c r="CY149" s="39">
        <v>38.2746</v>
      </c>
      <c r="DA149" s="44">
        <v>20.281400000000001</v>
      </c>
      <c r="DC149" s="1" t="str">
        <f t="shared" si="2"/>
        <v>No</v>
      </c>
    </row>
    <row r="150" spans="1:107">
      <c r="A150" s="7" t="s">
        <v>221</v>
      </c>
      <c r="B150" s="7" t="s">
        <v>222</v>
      </c>
      <c r="C150" s="37" t="s">
        <v>28</v>
      </c>
      <c r="D150" s="296">
        <v>4025</v>
      </c>
      <c r="E150" s="297">
        <v>40025</v>
      </c>
      <c r="F150" s="27" t="s">
        <v>142</v>
      </c>
      <c r="G150" s="27" t="s">
        <v>137</v>
      </c>
      <c r="H150" s="35">
        <v>260677</v>
      </c>
      <c r="I150" s="35">
        <v>85</v>
      </c>
      <c r="J150" s="292"/>
      <c r="K150" s="8">
        <v>287200</v>
      </c>
      <c r="L150" s="8"/>
      <c r="M150" s="8">
        <v>68205</v>
      </c>
      <c r="N150" s="9"/>
      <c r="O150" s="8">
        <v>27420</v>
      </c>
      <c r="P150" s="9"/>
      <c r="Q150" s="8">
        <v>86749</v>
      </c>
      <c r="R150" s="9"/>
      <c r="S150" s="8">
        <v>526</v>
      </c>
      <c r="T150" s="9"/>
      <c r="U150" s="33">
        <v>470100</v>
      </c>
      <c r="V150" s="9"/>
      <c r="W150" s="30">
        <v>164</v>
      </c>
      <c r="X150" s="9"/>
      <c r="Y150" s="30">
        <v>37</v>
      </c>
      <c r="Z150" s="9"/>
      <c r="AA150" s="30">
        <v>15</v>
      </c>
      <c r="AB150" s="9"/>
      <c r="AC150" s="30">
        <v>48</v>
      </c>
      <c r="AD150" s="9"/>
      <c r="AE150" s="80">
        <v>1.7</v>
      </c>
      <c r="AF150" s="46"/>
      <c r="AG150" s="88">
        <v>265.7</v>
      </c>
      <c r="AH150" s="47"/>
      <c r="AJ150" s="83">
        <v>268507</v>
      </c>
      <c r="AL150" s="83">
        <v>68205</v>
      </c>
      <c r="AN150" s="83">
        <v>26464</v>
      </c>
      <c r="AP150" s="83">
        <v>85183</v>
      </c>
      <c r="AR150" s="83">
        <v>406</v>
      </c>
      <c r="AT150" s="204">
        <v>448765</v>
      </c>
      <c r="AV150" s="46">
        <v>143</v>
      </c>
      <c r="AX150" s="46">
        <v>37</v>
      </c>
      <c r="AZ150" s="46">
        <v>14</v>
      </c>
      <c r="BB150" s="46">
        <v>45</v>
      </c>
      <c r="BD150" s="46">
        <v>1.2</v>
      </c>
      <c r="BF150" s="209">
        <v>240.2</v>
      </c>
      <c r="BI150" s="83">
        <v>2962</v>
      </c>
      <c r="BK150" s="83">
        <v>0</v>
      </c>
      <c r="BM150" s="83">
        <v>956</v>
      </c>
      <c r="BO150" s="83">
        <v>1566</v>
      </c>
      <c r="BQ150" s="83">
        <v>120</v>
      </c>
      <c r="BS150" s="85">
        <v>21335</v>
      </c>
      <c r="BU150" s="46">
        <v>21</v>
      </c>
      <c r="BW150" s="46">
        <v>0</v>
      </c>
      <c r="BY150" s="46">
        <v>1</v>
      </c>
      <c r="CA150" s="46">
        <v>3</v>
      </c>
      <c r="CC150" s="46">
        <v>0.5</v>
      </c>
      <c r="CE150" s="209">
        <v>0</v>
      </c>
      <c r="CH150" s="41">
        <v>5820383</v>
      </c>
      <c r="CJ150" s="41">
        <v>1543570</v>
      </c>
      <c r="CL150" s="41">
        <v>430085</v>
      </c>
      <c r="CN150" s="41">
        <v>1919697</v>
      </c>
      <c r="CP150" s="43">
        <v>9713735</v>
      </c>
      <c r="CS150" s="39">
        <v>20.265999999999998</v>
      </c>
      <c r="CU150" s="39">
        <v>22.6313</v>
      </c>
      <c r="CW150" s="39">
        <v>15.6851</v>
      </c>
      <c r="CY150" s="39">
        <v>22.129300000000001</v>
      </c>
      <c r="DA150" s="44">
        <v>20.6631</v>
      </c>
      <c r="DC150" s="1" t="str">
        <f t="shared" si="2"/>
        <v>No</v>
      </c>
    </row>
    <row r="151" spans="1:107">
      <c r="A151" s="7" t="s">
        <v>103</v>
      </c>
      <c r="B151" s="7" t="s">
        <v>617</v>
      </c>
      <c r="C151" s="37" t="s">
        <v>54</v>
      </c>
      <c r="D151" s="296">
        <v>2217</v>
      </c>
      <c r="E151" s="297">
        <v>20217</v>
      </c>
      <c r="F151" s="27" t="s">
        <v>149</v>
      </c>
      <c r="G151" s="27" t="s">
        <v>137</v>
      </c>
      <c r="H151" s="35">
        <v>18351295</v>
      </c>
      <c r="I151" s="35">
        <v>85</v>
      </c>
      <c r="J151" s="292"/>
      <c r="K151" s="8">
        <v>346416</v>
      </c>
      <c r="L151" s="8"/>
      <c r="M151" s="8">
        <v>40713</v>
      </c>
      <c r="N151" s="9"/>
      <c r="O151" s="8">
        <v>5327</v>
      </c>
      <c r="P151" s="9"/>
      <c r="Q151" s="8">
        <v>27151</v>
      </c>
      <c r="R151" s="9"/>
      <c r="S151" s="8">
        <v>0</v>
      </c>
      <c r="T151" s="9"/>
      <c r="U151" s="33">
        <v>419607</v>
      </c>
      <c r="V151" s="9"/>
      <c r="W151" s="30">
        <v>344.89</v>
      </c>
      <c r="X151" s="9"/>
      <c r="Y151" s="30">
        <v>19.45</v>
      </c>
      <c r="Z151" s="9"/>
      <c r="AA151" s="30">
        <v>3.15</v>
      </c>
      <c r="AB151" s="9"/>
      <c r="AC151" s="30">
        <v>15.56</v>
      </c>
      <c r="AD151" s="9"/>
      <c r="AE151" s="80">
        <v>0</v>
      </c>
      <c r="AF151" s="46"/>
      <c r="AG151" s="88">
        <v>383.05</v>
      </c>
      <c r="AH151" s="47"/>
      <c r="AJ151" s="83">
        <v>255508</v>
      </c>
      <c r="AL151" s="83">
        <v>40203</v>
      </c>
      <c r="AN151" s="83">
        <v>5226</v>
      </c>
      <c r="AP151" s="83">
        <v>26527</v>
      </c>
      <c r="AR151" s="83">
        <v>0</v>
      </c>
      <c r="AT151" s="204">
        <v>327464</v>
      </c>
      <c r="AV151" s="46">
        <v>136.33000000000001</v>
      </c>
      <c r="AX151" s="46">
        <v>17.89</v>
      </c>
      <c r="AZ151" s="46">
        <v>2.37</v>
      </c>
      <c r="BB151" s="46">
        <v>14</v>
      </c>
      <c r="BD151" s="46">
        <v>0</v>
      </c>
      <c r="BF151" s="209">
        <v>170.59</v>
      </c>
      <c r="BI151" s="83">
        <v>81168</v>
      </c>
      <c r="BK151" s="83">
        <v>510</v>
      </c>
      <c r="BM151" s="83">
        <v>101</v>
      </c>
      <c r="BO151" s="83">
        <v>624</v>
      </c>
      <c r="BQ151" s="83">
        <v>0</v>
      </c>
      <c r="BS151" s="85">
        <v>92143</v>
      </c>
      <c r="BU151" s="46">
        <v>208.56</v>
      </c>
      <c r="BW151" s="46">
        <v>1.56</v>
      </c>
      <c r="BY151" s="46">
        <v>0.78</v>
      </c>
      <c r="CA151" s="46">
        <v>1.56</v>
      </c>
      <c r="CC151" s="46">
        <v>0</v>
      </c>
      <c r="CE151" s="209">
        <v>0</v>
      </c>
      <c r="CH151" s="41">
        <v>5867862</v>
      </c>
      <c r="CJ151" s="41">
        <v>914654</v>
      </c>
      <c r="CL151" s="41">
        <v>82010</v>
      </c>
      <c r="CN151" s="41">
        <v>1829255</v>
      </c>
      <c r="CP151" s="43">
        <v>8693781</v>
      </c>
      <c r="CS151" s="39">
        <v>16.938800000000001</v>
      </c>
      <c r="CU151" s="39">
        <v>22.465900000000001</v>
      </c>
      <c r="CW151" s="39">
        <v>15.395200000000001</v>
      </c>
      <c r="CY151" s="39">
        <v>67.373400000000004</v>
      </c>
      <c r="DA151" s="44">
        <v>20.718900000000001</v>
      </c>
      <c r="DC151" s="1" t="str">
        <f t="shared" si="2"/>
        <v>No</v>
      </c>
    </row>
    <row r="152" spans="1:107">
      <c r="A152" s="7" t="s">
        <v>1006</v>
      </c>
      <c r="B152" s="7" t="s">
        <v>249</v>
      </c>
      <c r="C152" s="37" t="s">
        <v>12</v>
      </c>
      <c r="D152" s="296">
        <v>9010</v>
      </c>
      <c r="E152" s="297">
        <v>90010</v>
      </c>
      <c r="F152" s="27" t="s">
        <v>140</v>
      </c>
      <c r="G152" s="27" t="s">
        <v>137</v>
      </c>
      <c r="H152" s="35">
        <v>12150996</v>
      </c>
      <c r="I152" s="35">
        <v>84</v>
      </c>
      <c r="J152" s="292"/>
      <c r="K152" s="8">
        <v>293573</v>
      </c>
      <c r="L152" s="8" t="s">
        <v>102</v>
      </c>
      <c r="M152" s="8">
        <v>55489</v>
      </c>
      <c r="N152" s="9"/>
      <c r="O152" s="8">
        <v>0</v>
      </c>
      <c r="P152" s="9"/>
      <c r="Q152" s="8">
        <v>24113</v>
      </c>
      <c r="R152" s="9"/>
      <c r="S152" s="8">
        <v>0</v>
      </c>
      <c r="T152" s="9"/>
      <c r="U152" s="33">
        <v>373175</v>
      </c>
      <c r="V152" s="9" t="s">
        <v>102</v>
      </c>
      <c r="W152" s="30">
        <v>171</v>
      </c>
      <c r="X152" s="9"/>
      <c r="Y152" s="30">
        <v>27.14</v>
      </c>
      <c r="Z152" s="9"/>
      <c r="AA152" s="30">
        <v>0</v>
      </c>
      <c r="AB152" s="9"/>
      <c r="AC152" s="30">
        <v>13.14</v>
      </c>
      <c r="AD152" s="9"/>
      <c r="AE152" s="80">
        <v>0</v>
      </c>
      <c r="AF152" s="46"/>
      <c r="AG152" s="88">
        <v>211.28</v>
      </c>
      <c r="AH152" s="47"/>
      <c r="AJ152" s="83">
        <v>247769</v>
      </c>
      <c r="AK152" s="46" t="s">
        <v>102</v>
      </c>
      <c r="AL152" s="83">
        <v>55343</v>
      </c>
      <c r="AN152" s="83">
        <v>0</v>
      </c>
      <c r="AP152" s="83">
        <v>21742</v>
      </c>
      <c r="AR152" s="83">
        <v>0</v>
      </c>
      <c r="AT152" s="204">
        <v>324854</v>
      </c>
      <c r="AU152" s="46" t="s">
        <v>102</v>
      </c>
      <c r="AV152" s="46">
        <v>138</v>
      </c>
      <c r="AX152" s="46">
        <v>27</v>
      </c>
      <c r="AZ152" s="46">
        <v>0</v>
      </c>
      <c r="BB152" s="46">
        <v>11</v>
      </c>
      <c r="BD152" s="46">
        <v>0</v>
      </c>
      <c r="BF152" s="209">
        <v>176</v>
      </c>
      <c r="BI152" s="83">
        <v>2787</v>
      </c>
      <c r="BJ152" s="46" t="s">
        <v>102</v>
      </c>
      <c r="BK152" s="83">
        <v>146</v>
      </c>
      <c r="BM152" s="83">
        <v>0</v>
      </c>
      <c r="BO152" s="83">
        <v>2371</v>
      </c>
      <c r="BQ152" s="83">
        <v>0</v>
      </c>
      <c r="BS152" s="85">
        <v>48321</v>
      </c>
      <c r="BT152" s="46" t="s">
        <v>102</v>
      </c>
      <c r="BU152" s="46">
        <v>33</v>
      </c>
      <c r="BW152" s="46">
        <v>0.14000000000000001</v>
      </c>
      <c r="BY152" s="46">
        <v>0</v>
      </c>
      <c r="CA152" s="46">
        <v>2.14</v>
      </c>
      <c r="CC152" s="46">
        <v>0</v>
      </c>
      <c r="CE152" s="209">
        <v>0</v>
      </c>
      <c r="CH152" s="41">
        <v>8526589</v>
      </c>
      <c r="CJ152" s="41">
        <v>1820599</v>
      </c>
      <c r="CL152" s="41">
        <v>0</v>
      </c>
      <c r="CN152" s="41">
        <v>1010690</v>
      </c>
      <c r="CP152" s="43">
        <v>11357878</v>
      </c>
      <c r="CS152" s="39">
        <v>29.0442</v>
      </c>
      <c r="CT152" s="39" t="s">
        <v>102</v>
      </c>
      <c r="CU152" s="39">
        <v>32.810099999999998</v>
      </c>
      <c r="CY152" s="39">
        <v>41.914700000000003</v>
      </c>
      <c r="DA152" s="44">
        <v>30.4358</v>
      </c>
      <c r="DC152" s="1" t="str">
        <f t="shared" si="2"/>
        <v>Yes</v>
      </c>
    </row>
    <row r="153" spans="1:107">
      <c r="A153" s="7" t="s">
        <v>312</v>
      </c>
      <c r="B153" s="7" t="s">
        <v>313</v>
      </c>
      <c r="C153" s="37" t="s">
        <v>30</v>
      </c>
      <c r="D153" s="296">
        <v>5056</v>
      </c>
      <c r="E153" s="297">
        <v>50056</v>
      </c>
      <c r="F153" s="27" t="s">
        <v>142</v>
      </c>
      <c r="G153" s="27" t="s">
        <v>137</v>
      </c>
      <c r="H153" s="35">
        <v>266921</v>
      </c>
      <c r="I153" s="35">
        <v>82</v>
      </c>
      <c r="J153" s="292"/>
      <c r="K153" s="8">
        <v>210879</v>
      </c>
      <c r="L153" s="8"/>
      <c r="M153" s="8">
        <v>62145</v>
      </c>
      <c r="N153" s="9"/>
      <c r="O153" s="8">
        <v>6064</v>
      </c>
      <c r="P153" s="9"/>
      <c r="Q153" s="8">
        <v>21582</v>
      </c>
      <c r="R153" s="9"/>
      <c r="S153" s="8">
        <v>0</v>
      </c>
      <c r="T153" s="9"/>
      <c r="U153" s="33">
        <v>300670</v>
      </c>
      <c r="V153" s="9"/>
      <c r="W153" s="30">
        <v>136</v>
      </c>
      <c r="X153" s="9"/>
      <c r="Y153" s="30">
        <v>38</v>
      </c>
      <c r="Z153" s="9"/>
      <c r="AA153" s="30">
        <v>3</v>
      </c>
      <c r="AB153" s="9"/>
      <c r="AC153" s="30">
        <v>12</v>
      </c>
      <c r="AD153" s="9"/>
      <c r="AE153" s="80">
        <v>0</v>
      </c>
      <c r="AF153" s="46"/>
      <c r="AG153" s="88">
        <v>189</v>
      </c>
      <c r="AH153" s="47"/>
      <c r="AJ153" s="83">
        <v>195626</v>
      </c>
      <c r="AL153" s="83">
        <v>62145</v>
      </c>
      <c r="AN153" s="83">
        <v>6064</v>
      </c>
      <c r="AP153" s="83">
        <v>21582</v>
      </c>
      <c r="AR153" s="83">
        <v>0</v>
      </c>
      <c r="AT153" s="204">
        <v>285417</v>
      </c>
      <c r="AV153" s="46">
        <v>107</v>
      </c>
      <c r="AX153" s="46">
        <v>38</v>
      </c>
      <c r="AZ153" s="46">
        <v>3</v>
      </c>
      <c r="BB153" s="46">
        <v>12</v>
      </c>
      <c r="BD153" s="46">
        <v>0</v>
      </c>
      <c r="BF153" s="209">
        <v>160</v>
      </c>
      <c r="BI153" s="83">
        <v>9346</v>
      </c>
      <c r="BK153" s="83">
        <v>0</v>
      </c>
      <c r="BM153" s="83">
        <v>0</v>
      </c>
      <c r="BO153" s="83">
        <v>0</v>
      </c>
      <c r="BQ153" s="83">
        <v>0</v>
      </c>
      <c r="BS153" s="85">
        <v>15253</v>
      </c>
      <c r="BU153" s="46">
        <v>29</v>
      </c>
      <c r="BW153" s="46">
        <v>0</v>
      </c>
      <c r="BY153" s="46">
        <v>0</v>
      </c>
      <c r="CA153" s="46">
        <v>0</v>
      </c>
      <c r="CC153" s="46">
        <v>0</v>
      </c>
      <c r="CE153" s="209">
        <v>0</v>
      </c>
      <c r="CH153" s="41">
        <v>5703601</v>
      </c>
      <c r="CJ153" s="41">
        <v>1736640</v>
      </c>
      <c r="CL153" s="41">
        <v>135954</v>
      </c>
      <c r="CN153" s="41">
        <v>538383</v>
      </c>
      <c r="CP153" s="43">
        <v>8114578</v>
      </c>
      <c r="CS153" s="39">
        <v>27.046800000000001</v>
      </c>
      <c r="CU153" s="39">
        <v>27.945</v>
      </c>
      <c r="CW153" s="39">
        <v>22.419899999999998</v>
      </c>
      <c r="CY153" s="39">
        <v>24.945900000000002</v>
      </c>
      <c r="DA153" s="44">
        <v>26.988299999999999</v>
      </c>
      <c r="DC153" s="1" t="str">
        <f t="shared" si="2"/>
        <v>No</v>
      </c>
    </row>
    <row r="154" spans="1:107">
      <c r="A154" s="7" t="s">
        <v>1007</v>
      </c>
      <c r="B154" s="7" t="s">
        <v>1008</v>
      </c>
      <c r="C154" s="37" t="s">
        <v>1</v>
      </c>
      <c r="D154" s="296"/>
      <c r="E154" s="297">
        <v>415</v>
      </c>
      <c r="F154" s="27" t="s">
        <v>140</v>
      </c>
      <c r="G154" s="27" t="s">
        <v>137</v>
      </c>
      <c r="H154" s="35">
        <v>349684</v>
      </c>
      <c r="I154" s="35">
        <v>82</v>
      </c>
      <c r="J154" s="292"/>
      <c r="K154" s="8">
        <v>2040</v>
      </c>
      <c r="L154" s="8"/>
      <c r="M154" s="8">
        <v>0</v>
      </c>
      <c r="N154" s="9"/>
      <c r="O154" s="8">
        <v>25</v>
      </c>
      <c r="P154" s="9"/>
      <c r="Q154" s="8">
        <v>8364</v>
      </c>
      <c r="R154" s="9"/>
      <c r="S154" s="8">
        <v>0</v>
      </c>
      <c r="T154" s="9"/>
      <c r="U154" s="33">
        <v>10429</v>
      </c>
      <c r="V154" s="9"/>
      <c r="W154" s="30">
        <v>1</v>
      </c>
      <c r="X154" s="9"/>
      <c r="Y154" s="30">
        <v>0</v>
      </c>
      <c r="Z154" s="9"/>
      <c r="AA154" s="30">
        <v>0.01</v>
      </c>
      <c r="AB154" s="9"/>
      <c r="AC154" s="30">
        <v>4.0999999999999996</v>
      </c>
      <c r="AD154" s="9"/>
      <c r="AE154" s="80">
        <v>0</v>
      </c>
      <c r="AF154" s="46"/>
      <c r="AG154" s="88">
        <v>5.1100000000000003</v>
      </c>
      <c r="AH154" s="47"/>
      <c r="AJ154" s="83">
        <v>2040</v>
      </c>
      <c r="AL154" s="83">
        <v>0</v>
      </c>
      <c r="AN154" s="83">
        <v>25</v>
      </c>
      <c r="AP154" s="83">
        <v>8364</v>
      </c>
      <c r="AR154" s="83">
        <v>0</v>
      </c>
      <c r="AT154" s="204">
        <v>10429</v>
      </c>
      <c r="AV154" s="46">
        <v>1</v>
      </c>
      <c r="AX154" s="46">
        <v>0</v>
      </c>
      <c r="AZ154" s="46">
        <v>0.01</v>
      </c>
      <c r="BB154" s="46">
        <v>4.0999999999999996</v>
      </c>
      <c r="BD154" s="46">
        <v>0</v>
      </c>
      <c r="BF154" s="209">
        <v>5.1100000000000003</v>
      </c>
      <c r="BI154" s="83">
        <v>0</v>
      </c>
      <c r="BK154" s="83">
        <v>0</v>
      </c>
      <c r="BM154" s="83">
        <v>0</v>
      </c>
      <c r="BO154" s="83">
        <v>0</v>
      </c>
      <c r="BQ154" s="83">
        <v>0</v>
      </c>
      <c r="BS154" s="85">
        <v>0</v>
      </c>
      <c r="BU154" s="46">
        <v>0</v>
      </c>
      <c r="BW154" s="46">
        <v>0</v>
      </c>
      <c r="BY154" s="46">
        <v>0</v>
      </c>
      <c r="CA154" s="46">
        <v>0</v>
      </c>
      <c r="CC154" s="46">
        <v>0</v>
      </c>
      <c r="CE154" s="209">
        <v>0</v>
      </c>
      <c r="CH154" s="41">
        <v>48314</v>
      </c>
      <c r="CJ154" s="41">
        <v>0</v>
      </c>
      <c r="CL154" s="41">
        <v>378</v>
      </c>
      <c r="CN154" s="41">
        <v>192891</v>
      </c>
      <c r="CP154" s="43">
        <v>241583</v>
      </c>
      <c r="CS154" s="39">
        <v>23.683299999999999</v>
      </c>
      <c r="CW154" s="39">
        <v>15.12</v>
      </c>
      <c r="CY154" s="39">
        <v>23.062100000000001</v>
      </c>
      <c r="DA154" s="44">
        <v>23.1645</v>
      </c>
      <c r="DC154" s="1" t="str">
        <f t="shared" si="2"/>
        <v>No</v>
      </c>
    </row>
    <row r="155" spans="1:107">
      <c r="A155" s="7" t="s">
        <v>505</v>
      </c>
      <c r="B155" s="7" t="s">
        <v>506</v>
      </c>
      <c r="C155" s="37" t="s">
        <v>22</v>
      </c>
      <c r="D155" s="296">
        <v>1049</v>
      </c>
      <c r="E155" s="297">
        <v>10049</v>
      </c>
      <c r="F155" s="27" t="s">
        <v>142</v>
      </c>
      <c r="G155" s="27" t="s">
        <v>137</v>
      </c>
      <c r="H155" s="35">
        <v>562839</v>
      </c>
      <c r="I155" s="35">
        <v>80</v>
      </c>
      <c r="J155" s="292"/>
      <c r="K155" s="8">
        <v>207046</v>
      </c>
      <c r="L155" s="8"/>
      <c r="M155" s="8">
        <v>10292</v>
      </c>
      <c r="N155" s="9"/>
      <c r="O155" s="8">
        <v>5185</v>
      </c>
      <c r="P155" s="9"/>
      <c r="Q155" s="8">
        <v>16873</v>
      </c>
      <c r="R155" s="9"/>
      <c r="S155" s="8">
        <v>64</v>
      </c>
      <c r="T155" s="9"/>
      <c r="U155" s="33">
        <v>239460</v>
      </c>
      <c r="V155" s="9"/>
      <c r="W155" s="30">
        <v>151</v>
      </c>
      <c r="X155" s="9"/>
      <c r="Y155" s="30">
        <v>6</v>
      </c>
      <c r="Z155" s="9"/>
      <c r="AA155" s="30">
        <v>3</v>
      </c>
      <c r="AB155" s="9"/>
      <c r="AC155" s="30">
        <v>13</v>
      </c>
      <c r="AD155" s="9"/>
      <c r="AE155" s="80">
        <v>1</v>
      </c>
      <c r="AF155" s="46"/>
      <c r="AG155" s="88">
        <v>174</v>
      </c>
      <c r="AH155" s="47"/>
      <c r="AJ155" s="83">
        <v>187567</v>
      </c>
      <c r="AL155" s="83">
        <v>10292</v>
      </c>
      <c r="AN155" s="83">
        <v>5185</v>
      </c>
      <c r="AP155" s="83">
        <v>16873</v>
      </c>
      <c r="AR155" s="83">
        <v>64</v>
      </c>
      <c r="AT155" s="204">
        <v>219981</v>
      </c>
      <c r="AV155" s="46">
        <v>118</v>
      </c>
      <c r="AX155" s="46">
        <v>6</v>
      </c>
      <c r="AZ155" s="46">
        <v>3</v>
      </c>
      <c r="BB155" s="46">
        <v>13</v>
      </c>
      <c r="BD155" s="46">
        <v>1</v>
      </c>
      <c r="BF155" s="209">
        <v>141</v>
      </c>
      <c r="BI155" s="83">
        <v>845</v>
      </c>
      <c r="BK155" s="83">
        <v>0</v>
      </c>
      <c r="BM155" s="83">
        <v>0</v>
      </c>
      <c r="BO155" s="83">
        <v>0</v>
      </c>
      <c r="BQ155" s="83">
        <v>0</v>
      </c>
      <c r="BS155" s="85">
        <v>19479</v>
      </c>
      <c r="BU155" s="46">
        <v>33</v>
      </c>
      <c r="BW155" s="46">
        <v>0</v>
      </c>
      <c r="BY155" s="46">
        <v>0</v>
      </c>
      <c r="CA155" s="46">
        <v>0</v>
      </c>
      <c r="CC155" s="46">
        <v>0</v>
      </c>
      <c r="CE155" s="209">
        <v>0</v>
      </c>
      <c r="CH155" s="41">
        <v>4223229</v>
      </c>
      <c r="CJ155" s="41">
        <v>323574</v>
      </c>
      <c r="CL155" s="41">
        <v>94049</v>
      </c>
      <c r="CN155" s="41">
        <v>598820</v>
      </c>
      <c r="CP155" s="43">
        <v>5239672</v>
      </c>
      <c r="CS155" s="39">
        <v>20.397500000000001</v>
      </c>
      <c r="CU155" s="39">
        <v>31.439399999999999</v>
      </c>
      <c r="CW155" s="39">
        <v>18.1387</v>
      </c>
      <c r="CY155" s="39">
        <v>35.489800000000002</v>
      </c>
      <c r="DA155" s="44">
        <v>21.8812</v>
      </c>
      <c r="DC155" s="1" t="str">
        <f t="shared" si="2"/>
        <v>No</v>
      </c>
    </row>
    <row r="156" spans="1:107">
      <c r="A156" s="7" t="s">
        <v>1009</v>
      </c>
      <c r="B156" s="7" t="s">
        <v>248</v>
      </c>
      <c r="C156" s="37" t="s">
        <v>26</v>
      </c>
      <c r="D156" s="296">
        <v>4036</v>
      </c>
      <c r="E156" s="297">
        <v>40036</v>
      </c>
      <c r="F156" s="27" t="s">
        <v>140</v>
      </c>
      <c r="G156" s="27" t="s">
        <v>137</v>
      </c>
      <c r="H156" s="35">
        <v>240223</v>
      </c>
      <c r="I156" s="35">
        <v>80</v>
      </c>
      <c r="J156" s="292"/>
      <c r="K156" s="8">
        <v>379407</v>
      </c>
      <c r="L156" s="8"/>
      <c r="M156" s="8">
        <v>48110</v>
      </c>
      <c r="N156" s="9"/>
      <c r="O156" s="8">
        <v>22066</v>
      </c>
      <c r="P156" s="9"/>
      <c r="Q156" s="8">
        <v>10107</v>
      </c>
      <c r="R156" s="9"/>
      <c r="S156" s="8">
        <v>0</v>
      </c>
      <c r="T156" s="9"/>
      <c r="U156" s="33">
        <v>459690</v>
      </c>
      <c r="V156" s="9"/>
      <c r="W156" s="30">
        <v>200</v>
      </c>
      <c r="X156" s="9"/>
      <c r="Y156" s="30">
        <v>21</v>
      </c>
      <c r="Z156" s="9"/>
      <c r="AA156" s="30">
        <v>12</v>
      </c>
      <c r="AB156" s="9"/>
      <c r="AC156" s="30">
        <v>5.2</v>
      </c>
      <c r="AD156" s="9"/>
      <c r="AE156" s="80">
        <v>0</v>
      </c>
      <c r="AF156" s="46"/>
      <c r="AG156" s="88">
        <v>238.2</v>
      </c>
      <c r="AH156" s="47"/>
      <c r="AJ156" s="83">
        <v>270066</v>
      </c>
      <c r="AL156" s="83">
        <v>41008</v>
      </c>
      <c r="AN156" s="83">
        <v>13929</v>
      </c>
      <c r="AP156" s="83">
        <v>7715</v>
      </c>
      <c r="AR156" s="83">
        <v>0</v>
      </c>
      <c r="AT156" s="204">
        <v>332718</v>
      </c>
      <c r="AV156" s="46">
        <v>130</v>
      </c>
      <c r="AX156" s="46">
        <v>16</v>
      </c>
      <c r="AZ156" s="46">
        <v>6</v>
      </c>
      <c r="BB156" s="46">
        <v>3</v>
      </c>
      <c r="BD156" s="46">
        <v>0</v>
      </c>
      <c r="BF156" s="209">
        <v>155</v>
      </c>
      <c r="BI156" s="83">
        <v>0</v>
      </c>
      <c r="BK156" s="83">
        <v>7102</v>
      </c>
      <c r="BM156" s="83">
        <v>8137</v>
      </c>
      <c r="BO156" s="83">
        <v>2392</v>
      </c>
      <c r="BQ156" s="83">
        <v>0</v>
      </c>
      <c r="BS156" s="85">
        <v>126972</v>
      </c>
      <c r="BU156" s="46">
        <v>70</v>
      </c>
      <c r="BW156" s="46">
        <v>5</v>
      </c>
      <c r="BY156" s="46">
        <v>6</v>
      </c>
      <c r="CA156" s="46">
        <v>2.2000000000000002</v>
      </c>
      <c r="CC156" s="46">
        <v>0</v>
      </c>
      <c r="CE156" s="209">
        <v>0</v>
      </c>
      <c r="CH156" s="41">
        <v>5740597</v>
      </c>
      <c r="CJ156" s="41">
        <v>879826</v>
      </c>
      <c r="CL156" s="41">
        <v>371609</v>
      </c>
      <c r="CN156" s="41">
        <v>163631</v>
      </c>
      <c r="CP156" s="43">
        <v>7155663</v>
      </c>
      <c r="CS156" s="39">
        <v>15.1304</v>
      </c>
      <c r="CU156" s="39">
        <v>18.287800000000001</v>
      </c>
      <c r="CW156" s="39">
        <v>16.840800000000002</v>
      </c>
      <c r="CY156" s="39">
        <v>16.189900000000002</v>
      </c>
      <c r="DA156" s="44">
        <v>15.5663</v>
      </c>
      <c r="DC156" s="1" t="str">
        <f t="shared" si="2"/>
        <v>No</v>
      </c>
    </row>
    <row r="157" spans="1:107">
      <c r="A157" s="7" t="s">
        <v>361</v>
      </c>
      <c r="B157" s="7" t="s">
        <v>362</v>
      </c>
      <c r="C157" s="37" t="s">
        <v>36</v>
      </c>
      <c r="D157" s="296">
        <v>1005</v>
      </c>
      <c r="E157" s="297">
        <v>10005</v>
      </c>
      <c r="F157" s="27" t="s">
        <v>142</v>
      </c>
      <c r="G157" s="27" t="s">
        <v>137</v>
      </c>
      <c r="H157" s="35">
        <v>4181019</v>
      </c>
      <c r="I157" s="35">
        <v>79</v>
      </c>
      <c r="J157" s="292"/>
      <c r="K157" s="8">
        <v>31302</v>
      </c>
      <c r="L157" s="8"/>
      <c r="M157" s="8">
        <v>0</v>
      </c>
      <c r="N157" s="9"/>
      <c r="O157" s="8">
        <v>0</v>
      </c>
      <c r="P157" s="9"/>
      <c r="Q157" s="8">
        <v>624</v>
      </c>
      <c r="R157" s="9"/>
      <c r="S157" s="8">
        <v>0</v>
      </c>
      <c r="T157" s="9"/>
      <c r="U157" s="33">
        <v>31926</v>
      </c>
      <c r="V157" s="9"/>
      <c r="W157" s="30">
        <v>50</v>
      </c>
      <c r="X157" s="9"/>
      <c r="Y157" s="30">
        <v>0</v>
      </c>
      <c r="Z157" s="9"/>
      <c r="AA157" s="30">
        <v>0</v>
      </c>
      <c r="AB157" s="9"/>
      <c r="AC157" s="30">
        <v>0.35</v>
      </c>
      <c r="AD157" s="9"/>
      <c r="AE157" s="80">
        <v>0</v>
      </c>
      <c r="AF157" s="46"/>
      <c r="AG157" s="88">
        <v>50.35</v>
      </c>
      <c r="AH157" s="47"/>
      <c r="AJ157" s="83">
        <v>13230</v>
      </c>
      <c r="AL157" s="83">
        <v>0</v>
      </c>
      <c r="AN157" s="83">
        <v>0</v>
      </c>
      <c r="AP157" s="83">
        <v>624</v>
      </c>
      <c r="AR157" s="83">
        <v>0</v>
      </c>
      <c r="AT157" s="204">
        <v>13854</v>
      </c>
      <c r="AV157" s="46">
        <v>7</v>
      </c>
      <c r="AX157" s="46">
        <v>0</v>
      </c>
      <c r="AZ157" s="46">
        <v>0</v>
      </c>
      <c r="BB157" s="46">
        <v>0.35</v>
      </c>
      <c r="BD157" s="46">
        <v>0</v>
      </c>
      <c r="BF157" s="209">
        <v>7.35</v>
      </c>
      <c r="BI157" s="83">
        <v>3705</v>
      </c>
      <c r="BK157" s="83">
        <v>0</v>
      </c>
      <c r="BM157" s="83">
        <v>0</v>
      </c>
      <c r="BO157" s="83">
        <v>0</v>
      </c>
      <c r="BQ157" s="83">
        <v>0</v>
      </c>
      <c r="BS157" s="85">
        <v>18072</v>
      </c>
      <c r="BU157" s="46">
        <v>43</v>
      </c>
      <c r="BW157" s="46">
        <v>0</v>
      </c>
      <c r="BY157" s="46">
        <v>0</v>
      </c>
      <c r="CA157" s="46">
        <v>0</v>
      </c>
      <c r="CC157" s="46">
        <v>0</v>
      </c>
      <c r="CE157" s="209">
        <v>0</v>
      </c>
      <c r="CH157" s="41">
        <v>666706</v>
      </c>
      <c r="CJ157" s="41">
        <v>0</v>
      </c>
      <c r="CL157" s="41">
        <v>0</v>
      </c>
      <c r="CN157" s="41">
        <v>20149</v>
      </c>
      <c r="CP157" s="43">
        <v>686855</v>
      </c>
      <c r="CS157" s="39">
        <v>21.299199999999999</v>
      </c>
      <c r="CY157" s="39">
        <v>32.290100000000002</v>
      </c>
      <c r="DA157" s="44">
        <v>21.513999999999999</v>
      </c>
      <c r="DC157" s="1" t="str">
        <f t="shared" si="2"/>
        <v>No</v>
      </c>
    </row>
    <row r="158" spans="1:107">
      <c r="A158" s="7" t="s">
        <v>584</v>
      </c>
      <c r="B158" s="7" t="s">
        <v>585</v>
      </c>
      <c r="C158" s="37" t="s">
        <v>44</v>
      </c>
      <c r="D158" s="296">
        <v>4173</v>
      </c>
      <c r="E158" s="297">
        <v>40173</v>
      </c>
      <c r="F158" s="27" t="s">
        <v>142</v>
      </c>
      <c r="G158" s="27" t="s">
        <v>137</v>
      </c>
      <c r="H158" s="35">
        <v>311810</v>
      </c>
      <c r="I158" s="35">
        <v>79</v>
      </c>
      <c r="J158" s="292"/>
      <c r="K158" s="8">
        <v>0</v>
      </c>
      <c r="L158" s="8"/>
      <c r="M158" s="8">
        <v>0</v>
      </c>
      <c r="N158" s="9"/>
      <c r="O158" s="8">
        <v>0</v>
      </c>
      <c r="P158" s="9"/>
      <c r="Q158" s="8">
        <v>5445</v>
      </c>
      <c r="R158" s="9"/>
      <c r="S158" s="8">
        <v>0</v>
      </c>
      <c r="T158" s="9"/>
      <c r="U158" s="33">
        <v>5445</v>
      </c>
      <c r="V158" s="9"/>
      <c r="W158" s="30">
        <v>0</v>
      </c>
      <c r="X158" s="9"/>
      <c r="Y158" s="30">
        <v>0</v>
      </c>
      <c r="Z158" s="9"/>
      <c r="AA158" s="30">
        <v>0</v>
      </c>
      <c r="AB158" s="9"/>
      <c r="AC158" s="30">
        <v>3.5</v>
      </c>
      <c r="AD158" s="9"/>
      <c r="AE158" s="80">
        <v>0</v>
      </c>
      <c r="AF158" s="46"/>
      <c r="AG158" s="88">
        <v>3.5</v>
      </c>
      <c r="AH158" s="47"/>
      <c r="AJ158" s="83">
        <v>0</v>
      </c>
      <c r="AL158" s="83">
        <v>0</v>
      </c>
      <c r="AN158" s="83">
        <v>0</v>
      </c>
      <c r="AP158" s="83">
        <v>5445</v>
      </c>
      <c r="AR158" s="83">
        <v>0</v>
      </c>
      <c r="AT158" s="204">
        <v>5445</v>
      </c>
      <c r="AV158" s="46">
        <v>0</v>
      </c>
      <c r="AX158" s="46">
        <v>0</v>
      </c>
      <c r="AZ158" s="46">
        <v>0</v>
      </c>
      <c r="BB158" s="46">
        <v>3.5</v>
      </c>
      <c r="BD158" s="46">
        <v>0</v>
      </c>
      <c r="BF158" s="209">
        <v>3.5</v>
      </c>
      <c r="BI158" s="83">
        <v>0</v>
      </c>
      <c r="BK158" s="83">
        <v>0</v>
      </c>
      <c r="BM158" s="83">
        <v>0</v>
      </c>
      <c r="BO158" s="83">
        <v>0</v>
      </c>
      <c r="BQ158" s="83">
        <v>0</v>
      </c>
      <c r="BS158" s="85">
        <v>0</v>
      </c>
      <c r="BU158" s="46">
        <v>0</v>
      </c>
      <c r="BW158" s="46">
        <v>0</v>
      </c>
      <c r="BY158" s="46">
        <v>0</v>
      </c>
      <c r="CA158" s="46">
        <v>0</v>
      </c>
      <c r="CC158" s="46">
        <v>0</v>
      </c>
      <c r="CE158" s="209">
        <v>0</v>
      </c>
      <c r="CH158" s="41">
        <v>0</v>
      </c>
      <c r="CJ158" s="41">
        <v>0</v>
      </c>
      <c r="CL158" s="41">
        <v>0</v>
      </c>
      <c r="CN158" s="41">
        <v>156918</v>
      </c>
      <c r="CP158" s="43">
        <v>156918</v>
      </c>
      <c r="CY158" s="39">
        <v>28.8187</v>
      </c>
      <c r="DA158" s="44">
        <v>28.8187</v>
      </c>
      <c r="DC158" s="1" t="str">
        <f t="shared" si="2"/>
        <v>No</v>
      </c>
    </row>
    <row r="159" spans="1:107">
      <c r="A159" s="7" t="s">
        <v>203</v>
      </c>
      <c r="B159" s="7" t="s">
        <v>204</v>
      </c>
      <c r="C159" s="37" t="s">
        <v>35</v>
      </c>
      <c r="D159" s="296">
        <v>6022</v>
      </c>
      <c r="E159" s="297">
        <v>60022</v>
      </c>
      <c r="F159" s="27" t="s">
        <v>142</v>
      </c>
      <c r="G159" s="27" t="s">
        <v>137</v>
      </c>
      <c r="H159" s="35">
        <v>594309</v>
      </c>
      <c r="I159" s="35">
        <v>78</v>
      </c>
      <c r="J159" s="292"/>
      <c r="K159" s="8">
        <v>389763</v>
      </c>
      <c r="L159" s="8"/>
      <c r="M159" s="8">
        <v>84136</v>
      </c>
      <c r="N159" s="9"/>
      <c r="O159" s="8">
        <v>31329</v>
      </c>
      <c r="P159" s="9"/>
      <c r="Q159" s="8">
        <v>90914</v>
      </c>
      <c r="R159" s="9"/>
      <c r="S159" s="8">
        <v>0</v>
      </c>
      <c r="T159" s="9"/>
      <c r="U159" s="33">
        <v>596142</v>
      </c>
      <c r="V159" s="9"/>
      <c r="W159" s="30">
        <v>193</v>
      </c>
      <c r="X159" s="9"/>
      <c r="Y159" s="30">
        <v>34</v>
      </c>
      <c r="Z159" s="9"/>
      <c r="AA159" s="30">
        <v>17</v>
      </c>
      <c r="AB159" s="9"/>
      <c r="AC159" s="30">
        <v>49</v>
      </c>
      <c r="AD159" s="9"/>
      <c r="AE159" s="80">
        <v>0</v>
      </c>
      <c r="AF159" s="46"/>
      <c r="AG159" s="88">
        <v>293</v>
      </c>
      <c r="AH159" s="47"/>
      <c r="AJ159" s="83">
        <v>380731</v>
      </c>
      <c r="AL159" s="83">
        <v>84136</v>
      </c>
      <c r="AN159" s="83">
        <v>31329</v>
      </c>
      <c r="AP159" s="83">
        <v>81984</v>
      </c>
      <c r="AR159" s="83">
        <v>0</v>
      </c>
      <c r="AT159" s="204">
        <v>578180</v>
      </c>
      <c r="AV159" s="46">
        <v>170</v>
      </c>
      <c r="AX159" s="46">
        <v>34</v>
      </c>
      <c r="AZ159" s="46">
        <v>17</v>
      </c>
      <c r="BB159" s="46">
        <v>42</v>
      </c>
      <c r="BD159" s="46">
        <v>0</v>
      </c>
      <c r="BF159" s="209">
        <v>263</v>
      </c>
      <c r="BI159" s="83">
        <v>0</v>
      </c>
      <c r="BK159" s="83">
        <v>0</v>
      </c>
      <c r="BM159" s="83">
        <v>0</v>
      </c>
      <c r="BO159" s="83">
        <v>8930</v>
      </c>
      <c r="BQ159" s="83">
        <v>0</v>
      </c>
      <c r="BS159" s="85">
        <v>17962</v>
      </c>
      <c r="BU159" s="46">
        <v>23</v>
      </c>
      <c r="BW159" s="46">
        <v>0</v>
      </c>
      <c r="BY159" s="46">
        <v>0</v>
      </c>
      <c r="CA159" s="46">
        <v>7</v>
      </c>
      <c r="CC159" s="46">
        <v>0</v>
      </c>
      <c r="CE159" s="209">
        <v>0</v>
      </c>
      <c r="CH159" s="41">
        <v>7083123</v>
      </c>
      <c r="CJ159" s="41">
        <v>1394998</v>
      </c>
      <c r="CL159" s="41">
        <v>531525</v>
      </c>
      <c r="CN159" s="41">
        <v>2621280</v>
      </c>
      <c r="CP159" s="43">
        <v>11630926</v>
      </c>
      <c r="CS159" s="39">
        <v>18.172899999999998</v>
      </c>
      <c r="CU159" s="39">
        <v>16.580300000000001</v>
      </c>
      <c r="CW159" s="39">
        <v>16.965900000000001</v>
      </c>
      <c r="CY159" s="39">
        <v>28.8325</v>
      </c>
      <c r="DA159" s="44">
        <v>19.510300000000001</v>
      </c>
      <c r="DC159" s="1" t="str">
        <f t="shared" si="2"/>
        <v>No</v>
      </c>
    </row>
    <row r="160" spans="1:107">
      <c r="A160" s="7" t="s">
        <v>590</v>
      </c>
      <c r="B160" s="7" t="s">
        <v>591</v>
      </c>
      <c r="C160" s="37" t="s">
        <v>68</v>
      </c>
      <c r="D160" s="296">
        <v>6114</v>
      </c>
      <c r="E160" s="297">
        <v>60114</v>
      </c>
      <c r="F160" s="27" t="s">
        <v>140</v>
      </c>
      <c r="G160" s="27" t="s">
        <v>137</v>
      </c>
      <c r="H160" s="35">
        <v>5121892</v>
      </c>
      <c r="I160" s="35">
        <v>78</v>
      </c>
      <c r="J160" s="292"/>
      <c r="K160" s="8">
        <v>146670</v>
      </c>
      <c r="L160" s="8"/>
      <c r="M160" s="8">
        <v>5425</v>
      </c>
      <c r="N160" s="9"/>
      <c r="O160" s="8">
        <v>0</v>
      </c>
      <c r="P160" s="9"/>
      <c r="Q160" s="8">
        <v>16537</v>
      </c>
      <c r="R160" s="9"/>
      <c r="S160" s="8">
        <v>0</v>
      </c>
      <c r="T160" s="9"/>
      <c r="U160" s="33">
        <v>168632</v>
      </c>
      <c r="V160" s="9"/>
      <c r="W160" s="30">
        <v>87</v>
      </c>
      <c r="X160" s="9"/>
      <c r="Y160" s="30">
        <v>3</v>
      </c>
      <c r="Z160" s="9"/>
      <c r="AA160" s="30">
        <v>0</v>
      </c>
      <c r="AB160" s="9"/>
      <c r="AC160" s="30">
        <v>10</v>
      </c>
      <c r="AD160" s="9"/>
      <c r="AE160" s="80">
        <v>0</v>
      </c>
      <c r="AF160" s="46"/>
      <c r="AG160" s="88">
        <v>100</v>
      </c>
      <c r="AH160" s="47"/>
      <c r="AJ160" s="83">
        <v>140161</v>
      </c>
      <c r="AL160" s="83">
        <v>5425</v>
      </c>
      <c r="AN160" s="83">
        <v>0</v>
      </c>
      <c r="AP160" s="83">
        <v>14358</v>
      </c>
      <c r="AR160" s="83">
        <v>0</v>
      </c>
      <c r="AT160" s="204">
        <v>159944</v>
      </c>
      <c r="AV160" s="46">
        <v>62</v>
      </c>
      <c r="AX160" s="46">
        <v>3</v>
      </c>
      <c r="AZ160" s="46">
        <v>0</v>
      </c>
      <c r="BB160" s="46">
        <v>8</v>
      </c>
      <c r="BD160" s="46">
        <v>0</v>
      </c>
      <c r="BF160" s="209">
        <v>73</v>
      </c>
      <c r="BI160" s="83">
        <v>6509</v>
      </c>
      <c r="BK160" s="83">
        <v>0</v>
      </c>
      <c r="BM160" s="83">
        <v>0</v>
      </c>
      <c r="BO160" s="83">
        <v>2179</v>
      </c>
      <c r="BQ160" s="83">
        <v>0</v>
      </c>
      <c r="BS160" s="85">
        <v>8688</v>
      </c>
      <c r="BU160" s="46">
        <v>25</v>
      </c>
      <c r="BW160" s="46">
        <v>0</v>
      </c>
      <c r="BY160" s="46">
        <v>0</v>
      </c>
      <c r="CA160" s="46">
        <v>2</v>
      </c>
      <c r="CC160" s="46">
        <v>0</v>
      </c>
      <c r="CE160" s="209">
        <v>0</v>
      </c>
      <c r="CH160" s="41">
        <v>2300003</v>
      </c>
      <c r="CJ160" s="41">
        <v>112815</v>
      </c>
      <c r="CL160" s="41">
        <v>0</v>
      </c>
      <c r="CN160" s="41">
        <v>575835</v>
      </c>
      <c r="CP160" s="43">
        <v>2988653</v>
      </c>
      <c r="CS160" s="39">
        <v>15.6815</v>
      </c>
      <c r="CU160" s="39">
        <v>20.795400000000001</v>
      </c>
      <c r="CY160" s="39">
        <v>34.820999999999998</v>
      </c>
      <c r="DA160" s="44">
        <v>17.722899999999999</v>
      </c>
      <c r="DC160" s="1" t="str">
        <f t="shared" si="2"/>
        <v>No</v>
      </c>
    </row>
    <row r="161" spans="1:107">
      <c r="A161" s="7" t="s">
        <v>1011</v>
      </c>
      <c r="B161" s="7" t="s">
        <v>154</v>
      </c>
      <c r="C161" s="37" t="s">
        <v>72</v>
      </c>
      <c r="D161" s="296">
        <v>1066</v>
      </c>
      <c r="E161" s="297">
        <v>10066</v>
      </c>
      <c r="F161" s="27" t="s">
        <v>142</v>
      </c>
      <c r="G161" s="27" t="s">
        <v>137</v>
      </c>
      <c r="H161" s="35">
        <v>108740</v>
      </c>
      <c r="I161" s="35">
        <v>78</v>
      </c>
      <c r="J161" s="292"/>
      <c r="K161" s="8">
        <v>171576</v>
      </c>
      <c r="L161" s="8"/>
      <c r="M161" s="8">
        <v>39357</v>
      </c>
      <c r="N161" s="9"/>
      <c r="O161" s="8">
        <v>717</v>
      </c>
      <c r="P161" s="9"/>
      <c r="Q161" s="8">
        <v>29201</v>
      </c>
      <c r="R161" s="9"/>
      <c r="S161" s="8">
        <v>787</v>
      </c>
      <c r="T161" s="9"/>
      <c r="U161" s="33">
        <v>241638</v>
      </c>
      <c r="V161" s="9"/>
      <c r="W161" s="30">
        <v>86.9</v>
      </c>
      <c r="X161" s="9"/>
      <c r="Y161" s="30">
        <v>20.3</v>
      </c>
      <c r="Z161" s="9"/>
      <c r="AA161" s="30">
        <v>0.38</v>
      </c>
      <c r="AB161" s="9"/>
      <c r="AC161" s="30">
        <v>16.95</v>
      </c>
      <c r="AD161" s="9"/>
      <c r="AE161" s="80">
        <v>0.45</v>
      </c>
      <c r="AF161" s="46"/>
      <c r="AG161" s="88">
        <v>124.98</v>
      </c>
      <c r="AH161" s="47"/>
      <c r="AJ161" s="83">
        <v>165389</v>
      </c>
      <c r="AL161" s="83">
        <v>38303</v>
      </c>
      <c r="AN161" s="83">
        <v>717</v>
      </c>
      <c r="AP161" s="83">
        <v>28159</v>
      </c>
      <c r="AR161" s="83">
        <v>787</v>
      </c>
      <c r="AT161" s="204">
        <v>233355</v>
      </c>
      <c r="AV161" s="46">
        <v>80.900000000000006</v>
      </c>
      <c r="AX161" s="46">
        <v>19.3</v>
      </c>
      <c r="AZ161" s="46">
        <v>0.38</v>
      </c>
      <c r="BB161" s="46">
        <v>15.95</v>
      </c>
      <c r="BD161" s="46">
        <v>0.45</v>
      </c>
      <c r="BF161" s="209">
        <v>116.98</v>
      </c>
      <c r="BI161" s="83">
        <v>0</v>
      </c>
      <c r="BK161" s="83">
        <v>1054</v>
      </c>
      <c r="BM161" s="83">
        <v>0</v>
      </c>
      <c r="BO161" s="83">
        <v>1042</v>
      </c>
      <c r="BQ161" s="83">
        <v>0</v>
      </c>
      <c r="BS161" s="85">
        <v>8283</v>
      </c>
      <c r="BU161" s="46">
        <v>6</v>
      </c>
      <c r="BW161" s="46">
        <v>1</v>
      </c>
      <c r="BY161" s="46">
        <v>0</v>
      </c>
      <c r="CA161" s="46">
        <v>1</v>
      </c>
      <c r="CC161" s="46">
        <v>0</v>
      </c>
      <c r="CE161" s="209">
        <v>0</v>
      </c>
      <c r="CH161" s="41">
        <v>4220104</v>
      </c>
      <c r="CJ161" s="41">
        <v>917856</v>
      </c>
      <c r="CL161" s="41">
        <v>18179</v>
      </c>
      <c r="CN161" s="41">
        <v>526340</v>
      </c>
      <c r="CP161" s="43">
        <v>5682479</v>
      </c>
      <c r="CS161" s="39">
        <v>24.5961</v>
      </c>
      <c r="CU161" s="39">
        <v>23.321300000000001</v>
      </c>
      <c r="CW161" s="39">
        <v>25.354299999999999</v>
      </c>
      <c r="CY161" s="39">
        <v>18.024699999999999</v>
      </c>
      <c r="DA161" s="44">
        <v>23.516500000000001</v>
      </c>
      <c r="DC161" s="1" t="str">
        <f t="shared" si="2"/>
        <v>No</v>
      </c>
    </row>
    <row r="162" spans="1:107">
      <c r="A162" s="7" t="s">
        <v>1010</v>
      </c>
      <c r="B162" s="7" t="s">
        <v>492</v>
      </c>
      <c r="C162" s="37" t="s">
        <v>46</v>
      </c>
      <c r="D162" s="296">
        <v>7001</v>
      </c>
      <c r="E162" s="297">
        <v>70001</v>
      </c>
      <c r="F162" s="27" t="s">
        <v>140</v>
      </c>
      <c r="G162" s="27" t="s">
        <v>137</v>
      </c>
      <c r="H162" s="35">
        <v>258719</v>
      </c>
      <c r="I162" s="35">
        <v>78</v>
      </c>
      <c r="J162" s="292"/>
      <c r="K162" s="8">
        <v>199237</v>
      </c>
      <c r="L162" s="8"/>
      <c r="M162" s="8">
        <v>37707</v>
      </c>
      <c r="N162" s="9"/>
      <c r="O162" s="8">
        <v>0</v>
      </c>
      <c r="P162" s="9"/>
      <c r="Q162" s="8">
        <v>34819</v>
      </c>
      <c r="R162" s="9"/>
      <c r="S162" s="8">
        <v>0</v>
      </c>
      <c r="T162" s="9"/>
      <c r="U162" s="33">
        <v>271763</v>
      </c>
      <c r="V162" s="9"/>
      <c r="W162" s="30">
        <v>105.9</v>
      </c>
      <c r="X162" s="9"/>
      <c r="Y162" s="30">
        <v>19.899999999999999</v>
      </c>
      <c r="Z162" s="9"/>
      <c r="AA162" s="30">
        <v>0</v>
      </c>
      <c r="AB162" s="9"/>
      <c r="AC162" s="30">
        <v>18</v>
      </c>
      <c r="AD162" s="9"/>
      <c r="AE162" s="80">
        <v>0</v>
      </c>
      <c r="AF162" s="46"/>
      <c r="AG162" s="88">
        <v>143.80000000000001</v>
      </c>
      <c r="AH162" s="47"/>
      <c r="AJ162" s="83">
        <v>199237</v>
      </c>
      <c r="AL162" s="83">
        <v>37707</v>
      </c>
      <c r="AN162" s="83">
        <v>0</v>
      </c>
      <c r="AP162" s="83">
        <v>34819</v>
      </c>
      <c r="AR162" s="83">
        <v>0</v>
      </c>
      <c r="AT162" s="204">
        <v>271763</v>
      </c>
      <c r="AV162" s="46">
        <v>105.9</v>
      </c>
      <c r="AX162" s="46">
        <v>19.899999999999999</v>
      </c>
      <c r="AZ162" s="46">
        <v>0</v>
      </c>
      <c r="BB162" s="46">
        <v>18</v>
      </c>
      <c r="BD162" s="46">
        <v>0</v>
      </c>
      <c r="BF162" s="209">
        <v>143.80000000000001</v>
      </c>
      <c r="BI162" s="83">
        <v>0</v>
      </c>
      <c r="BK162" s="83">
        <v>0</v>
      </c>
      <c r="BM162" s="83">
        <v>0</v>
      </c>
      <c r="BO162" s="83">
        <v>0</v>
      </c>
      <c r="BQ162" s="83">
        <v>0</v>
      </c>
      <c r="BS162" s="85">
        <v>0</v>
      </c>
      <c r="BU162" s="46">
        <v>0</v>
      </c>
      <c r="BW162" s="46">
        <v>0</v>
      </c>
      <c r="BY162" s="46">
        <v>0</v>
      </c>
      <c r="CA162" s="46">
        <v>0</v>
      </c>
      <c r="CC162" s="46">
        <v>0</v>
      </c>
      <c r="CE162" s="209">
        <v>0</v>
      </c>
      <c r="CH162" s="41">
        <v>3752006</v>
      </c>
      <c r="CJ162" s="41">
        <v>780696</v>
      </c>
      <c r="CL162" s="41">
        <v>0</v>
      </c>
      <c r="CN162" s="41">
        <v>554208</v>
      </c>
      <c r="CP162" s="43">
        <v>5086910</v>
      </c>
      <c r="CS162" s="39">
        <v>18.831900000000001</v>
      </c>
      <c r="CU162" s="39">
        <v>20.7043</v>
      </c>
      <c r="CY162" s="39">
        <v>15.9168</v>
      </c>
      <c r="DA162" s="44">
        <v>18.7182</v>
      </c>
      <c r="DC162" s="1" t="str">
        <f t="shared" si="2"/>
        <v>No</v>
      </c>
    </row>
    <row r="163" spans="1:107">
      <c r="A163" s="7" t="s">
        <v>223</v>
      </c>
      <c r="B163" s="7" t="s">
        <v>224</v>
      </c>
      <c r="C163" s="37" t="s">
        <v>67</v>
      </c>
      <c r="D163" s="296">
        <v>4001</v>
      </c>
      <c r="E163" s="297">
        <v>40001</v>
      </c>
      <c r="F163" s="27" t="s">
        <v>140</v>
      </c>
      <c r="G163" s="27" t="s">
        <v>137</v>
      </c>
      <c r="H163" s="35">
        <v>381112</v>
      </c>
      <c r="I163" s="35">
        <v>77</v>
      </c>
      <c r="J163" s="292"/>
      <c r="K163" s="8">
        <v>305258</v>
      </c>
      <c r="L163" s="8"/>
      <c r="M163" s="8">
        <v>61422</v>
      </c>
      <c r="N163" s="9"/>
      <c r="O163" s="8">
        <v>4762</v>
      </c>
      <c r="P163" s="9"/>
      <c r="Q163" s="8">
        <v>23692</v>
      </c>
      <c r="R163" s="9"/>
      <c r="S163" s="8">
        <v>1624</v>
      </c>
      <c r="T163" s="9"/>
      <c r="U163" s="33">
        <v>396758</v>
      </c>
      <c r="V163" s="9"/>
      <c r="W163" s="30">
        <v>165.5</v>
      </c>
      <c r="X163" s="9"/>
      <c r="Y163" s="30">
        <v>37</v>
      </c>
      <c r="Z163" s="9"/>
      <c r="AA163" s="30">
        <v>3</v>
      </c>
      <c r="AB163" s="9"/>
      <c r="AC163" s="30">
        <v>12.9</v>
      </c>
      <c r="AD163" s="9"/>
      <c r="AE163" s="80">
        <v>0.99</v>
      </c>
      <c r="AF163" s="46"/>
      <c r="AG163" s="88">
        <v>219.39</v>
      </c>
      <c r="AH163" s="47"/>
      <c r="AJ163" s="83">
        <v>271535</v>
      </c>
      <c r="AL163" s="83">
        <v>59394</v>
      </c>
      <c r="AN163" s="83">
        <v>3291</v>
      </c>
      <c r="AP163" s="83">
        <v>23692</v>
      </c>
      <c r="AR163" s="83">
        <v>1624</v>
      </c>
      <c r="AT163" s="204">
        <v>359536</v>
      </c>
      <c r="AV163" s="46">
        <v>129.5</v>
      </c>
      <c r="AX163" s="46">
        <v>35</v>
      </c>
      <c r="AZ163" s="46">
        <v>2</v>
      </c>
      <c r="BB163" s="46">
        <v>12.9</v>
      </c>
      <c r="BD163" s="46">
        <v>0.99</v>
      </c>
      <c r="BF163" s="209">
        <v>180.39</v>
      </c>
      <c r="BI163" s="83">
        <v>1834</v>
      </c>
      <c r="BK163" s="83">
        <v>2028</v>
      </c>
      <c r="BM163" s="83">
        <v>1471</v>
      </c>
      <c r="BO163" s="83">
        <v>0</v>
      </c>
      <c r="BQ163" s="83">
        <v>0</v>
      </c>
      <c r="BS163" s="85">
        <v>37222</v>
      </c>
      <c r="BU163" s="46">
        <v>36</v>
      </c>
      <c r="BW163" s="46">
        <v>2</v>
      </c>
      <c r="BY163" s="46">
        <v>1</v>
      </c>
      <c r="CA163" s="46">
        <v>0</v>
      </c>
      <c r="CC163" s="46">
        <v>0</v>
      </c>
      <c r="CE163" s="209">
        <v>0</v>
      </c>
      <c r="CH163" s="41">
        <v>6088422</v>
      </c>
      <c r="CJ163" s="41">
        <v>1483583</v>
      </c>
      <c r="CL163" s="41">
        <v>97131</v>
      </c>
      <c r="CN163" s="41">
        <v>880618</v>
      </c>
      <c r="CP163" s="43">
        <v>8549754</v>
      </c>
      <c r="CS163" s="39">
        <v>19.9452</v>
      </c>
      <c r="CU163" s="39">
        <v>24.1539</v>
      </c>
      <c r="CW163" s="39">
        <v>20.397099999999998</v>
      </c>
      <c r="CY163" s="39">
        <v>37.169400000000003</v>
      </c>
      <c r="DA163" s="44">
        <v>21.548999999999999</v>
      </c>
      <c r="DC163" s="1" t="str">
        <f t="shared" si="2"/>
        <v>No</v>
      </c>
    </row>
    <row r="164" spans="1:107">
      <c r="A164" s="7" t="s">
        <v>266</v>
      </c>
      <c r="B164" s="7" t="s">
        <v>267</v>
      </c>
      <c r="C164" s="37" t="s">
        <v>61</v>
      </c>
      <c r="D164" s="296">
        <v>3025</v>
      </c>
      <c r="E164" s="297">
        <v>30025</v>
      </c>
      <c r="F164" s="27" t="s">
        <v>142</v>
      </c>
      <c r="G164" s="27" t="s">
        <v>137</v>
      </c>
      <c r="H164" s="35">
        <v>381502</v>
      </c>
      <c r="I164" s="35">
        <v>77</v>
      </c>
      <c r="J164" s="292"/>
      <c r="K164" s="8">
        <v>197810</v>
      </c>
      <c r="L164" s="8"/>
      <c r="M164" s="8">
        <v>23200</v>
      </c>
      <c r="N164" s="9"/>
      <c r="O164" s="8">
        <v>10630</v>
      </c>
      <c r="P164" s="9"/>
      <c r="Q164" s="8">
        <v>46000</v>
      </c>
      <c r="R164" s="9"/>
      <c r="S164" s="8">
        <v>0</v>
      </c>
      <c r="T164" s="9"/>
      <c r="U164" s="33">
        <v>277640</v>
      </c>
      <c r="V164" s="9"/>
      <c r="W164" s="30">
        <v>106</v>
      </c>
      <c r="X164" s="9"/>
      <c r="Y164" s="30">
        <v>16</v>
      </c>
      <c r="Z164" s="9"/>
      <c r="AA164" s="30">
        <v>7</v>
      </c>
      <c r="AB164" s="9"/>
      <c r="AC164" s="30">
        <v>26</v>
      </c>
      <c r="AD164" s="9"/>
      <c r="AE164" s="80">
        <v>0</v>
      </c>
      <c r="AF164" s="46"/>
      <c r="AG164" s="88">
        <v>155</v>
      </c>
      <c r="AH164" s="47"/>
      <c r="AJ164" s="83">
        <v>192810</v>
      </c>
      <c r="AL164" s="83">
        <v>21400</v>
      </c>
      <c r="AN164" s="83">
        <v>10030</v>
      </c>
      <c r="AP164" s="83">
        <v>44000</v>
      </c>
      <c r="AR164" s="83">
        <v>0</v>
      </c>
      <c r="AT164" s="204">
        <v>268240</v>
      </c>
      <c r="AV164" s="46">
        <v>96</v>
      </c>
      <c r="AX164" s="46">
        <v>13</v>
      </c>
      <c r="AZ164" s="46">
        <v>5</v>
      </c>
      <c r="BB164" s="46">
        <v>22</v>
      </c>
      <c r="BD164" s="46">
        <v>0</v>
      </c>
      <c r="BF164" s="209">
        <v>136</v>
      </c>
      <c r="BI164" s="83">
        <v>0</v>
      </c>
      <c r="BK164" s="83">
        <v>1800</v>
      </c>
      <c r="BM164" s="83">
        <v>600</v>
      </c>
      <c r="BO164" s="83">
        <v>2000</v>
      </c>
      <c r="BQ164" s="83">
        <v>0</v>
      </c>
      <c r="BS164" s="85">
        <v>9400</v>
      </c>
      <c r="BU164" s="46">
        <v>10</v>
      </c>
      <c r="BW164" s="46">
        <v>3</v>
      </c>
      <c r="BY164" s="46">
        <v>2</v>
      </c>
      <c r="CA164" s="46">
        <v>4</v>
      </c>
      <c r="CC164" s="46">
        <v>0</v>
      </c>
      <c r="CE164" s="209">
        <v>0</v>
      </c>
      <c r="CH164" s="41">
        <v>3510385</v>
      </c>
      <c r="CJ164" s="41">
        <v>477483</v>
      </c>
      <c r="CL164" s="41">
        <v>218222</v>
      </c>
      <c r="CN164" s="41">
        <v>627379</v>
      </c>
      <c r="CP164" s="43">
        <v>4833469</v>
      </c>
      <c r="CS164" s="39">
        <v>17.746200000000002</v>
      </c>
      <c r="CU164" s="39">
        <v>20.581199999999999</v>
      </c>
      <c r="CW164" s="39">
        <v>20.5289</v>
      </c>
      <c r="CY164" s="39">
        <v>13.6387</v>
      </c>
      <c r="DA164" s="44">
        <v>17.409099999999999</v>
      </c>
      <c r="DC164" s="1" t="str">
        <f t="shared" si="2"/>
        <v>No</v>
      </c>
    </row>
    <row r="165" spans="1:107">
      <c r="A165" s="7" t="s">
        <v>1012</v>
      </c>
      <c r="B165" s="7" t="s">
        <v>347</v>
      </c>
      <c r="C165" s="37" t="s">
        <v>67</v>
      </c>
      <c r="D165" s="296">
        <v>4002</v>
      </c>
      <c r="E165" s="297">
        <v>40002</v>
      </c>
      <c r="F165" s="27" t="s">
        <v>140</v>
      </c>
      <c r="G165" s="27" t="s">
        <v>137</v>
      </c>
      <c r="H165" s="35">
        <v>558696</v>
      </c>
      <c r="I165" s="35">
        <v>76</v>
      </c>
      <c r="J165" s="292"/>
      <c r="K165" s="8">
        <v>403486</v>
      </c>
      <c r="L165" s="8"/>
      <c r="M165" s="8">
        <v>92713</v>
      </c>
      <c r="N165" s="9"/>
      <c r="O165" s="8">
        <v>1920</v>
      </c>
      <c r="P165" s="9"/>
      <c r="Q165" s="8">
        <v>32393</v>
      </c>
      <c r="R165" s="9"/>
      <c r="S165" s="8">
        <v>0</v>
      </c>
      <c r="T165" s="9"/>
      <c r="U165" s="33">
        <v>530512</v>
      </c>
      <c r="V165" s="9"/>
      <c r="W165" s="30">
        <v>222</v>
      </c>
      <c r="X165" s="9"/>
      <c r="Y165" s="30">
        <v>53</v>
      </c>
      <c r="Z165" s="9"/>
      <c r="AA165" s="30">
        <v>1</v>
      </c>
      <c r="AB165" s="9"/>
      <c r="AC165" s="30">
        <v>17.100000000000001</v>
      </c>
      <c r="AD165" s="9"/>
      <c r="AE165" s="80">
        <v>0</v>
      </c>
      <c r="AF165" s="46"/>
      <c r="AG165" s="88">
        <v>293.10000000000002</v>
      </c>
      <c r="AH165" s="47"/>
      <c r="AJ165" s="83">
        <v>403486</v>
      </c>
      <c r="AL165" s="83">
        <v>90859</v>
      </c>
      <c r="AN165" s="83">
        <v>1920</v>
      </c>
      <c r="AP165" s="83">
        <v>32129</v>
      </c>
      <c r="AR165" s="83">
        <v>0</v>
      </c>
      <c r="AT165" s="204">
        <v>528394</v>
      </c>
      <c r="AV165" s="46">
        <v>222</v>
      </c>
      <c r="AX165" s="46">
        <v>49</v>
      </c>
      <c r="AZ165" s="46">
        <v>1</v>
      </c>
      <c r="BB165" s="46">
        <v>16</v>
      </c>
      <c r="BD165" s="46">
        <v>0</v>
      </c>
      <c r="BF165" s="209">
        <v>288</v>
      </c>
      <c r="BI165" s="83">
        <v>0</v>
      </c>
      <c r="BK165" s="83">
        <v>1854</v>
      </c>
      <c r="BM165" s="83">
        <v>0</v>
      </c>
      <c r="BO165" s="83">
        <v>264</v>
      </c>
      <c r="BQ165" s="83">
        <v>0</v>
      </c>
      <c r="BS165" s="85">
        <v>2118</v>
      </c>
      <c r="BU165" s="46">
        <v>0</v>
      </c>
      <c r="BW165" s="46">
        <v>4</v>
      </c>
      <c r="BY165" s="46">
        <v>0</v>
      </c>
      <c r="CA165" s="46">
        <v>1.1000000000000001</v>
      </c>
      <c r="CC165" s="46">
        <v>0</v>
      </c>
      <c r="CE165" s="209">
        <v>0</v>
      </c>
      <c r="CH165" s="41">
        <v>7599257</v>
      </c>
      <c r="CJ165" s="41">
        <v>1981186</v>
      </c>
      <c r="CL165" s="41">
        <v>40432</v>
      </c>
      <c r="CN165" s="41">
        <v>744827</v>
      </c>
      <c r="CP165" s="43">
        <v>10365702</v>
      </c>
      <c r="CS165" s="39">
        <v>18.834</v>
      </c>
      <c r="CU165" s="39">
        <v>21.369</v>
      </c>
      <c r="CW165" s="39">
        <v>21.058299999999999</v>
      </c>
      <c r="CY165" s="39">
        <v>22.993500000000001</v>
      </c>
      <c r="DA165" s="44">
        <v>19.539100000000001</v>
      </c>
      <c r="DC165" s="1" t="str">
        <f t="shared" si="2"/>
        <v>No</v>
      </c>
    </row>
    <row r="166" spans="1:107">
      <c r="A166" s="7" t="s">
        <v>1013</v>
      </c>
      <c r="B166" s="7" t="s">
        <v>213</v>
      </c>
      <c r="C166" s="37" t="s">
        <v>59</v>
      </c>
      <c r="D166" s="296">
        <v>6017</v>
      </c>
      <c r="E166" s="297">
        <v>60017</v>
      </c>
      <c r="F166" s="27" t="s">
        <v>140</v>
      </c>
      <c r="G166" s="27" t="s">
        <v>137</v>
      </c>
      <c r="H166" s="35">
        <v>861505</v>
      </c>
      <c r="I166" s="35">
        <v>75</v>
      </c>
      <c r="J166" s="292"/>
      <c r="K166" s="8">
        <v>290771</v>
      </c>
      <c r="L166" s="8"/>
      <c r="M166" s="8">
        <v>74458</v>
      </c>
      <c r="N166" s="9"/>
      <c r="O166" s="8">
        <v>26257</v>
      </c>
      <c r="P166" s="9"/>
      <c r="Q166" s="8">
        <v>60721</v>
      </c>
      <c r="R166" s="9"/>
      <c r="S166" s="8">
        <v>0</v>
      </c>
      <c r="T166" s="9"/>
      <c r="U166" s="33">
        <v>452207</v>
      </c>
      <c r="V166" s="9"/>
      <c r="W166" s="30">
        <v>142.5</v>
      </c>
      <c r="X166" s="9"/>
      <c r="Y166" s="30">
        <v>45</v>
      </c>
      <c r="Z166" s="9"/>
      <c r="AA166" s="30">
        <v>14</v>
      </c>
      <c r="AB166" s="9"/>
      <c r="AC166" s="30">
        <v>36.200000000000003</v>
      </c>
      <c r="AD166" s="9"/>
      <c r="AE166" s="80">
        <v>0</v>
      </c>
      <c r="AF166" s="46"/>
      <c r="AG166" s="88">
        <v>237.7</v>
      </c>
      <c r="AH166" s="47"/>
      <c r="AJ166" s="83">
        <v>284331</v>
      </c>
      <c r="AL166" s="83">
        <v>74458</v>
      </c>
      <c r="AN166" s="83">
        <v>26257</v>
      </c>
      <c r="AP166" s="83">
        <v>59202</v>
      </c>
      <c r="AR166" s="83">
        <v>0</v>
      </c>
      <c r="AT166" s="204">
        <v>444248</v>
      </c>
      <c r="AV166" s="46">
        <v>137.5</v>
      </c>
      <c r="AX166" s="46">
        <v>45</v>
      </c>
      <c r="AZ166" s="46">
        <v>14</v>
      </c>
      <c r="BB166" s="46">
        <v>34.200000000000003</v>
      </c>
      <c r="BD166" s="46">
        <v>0</v>
      </c>
      <c r="BF166" s="209">
        <v>230.7</v>
      </c>
      <c r="BI166" s="83">
        <v>3264</v>
      </c>
      <c r="BK166" s="83">
        <v>0</v>
      </c>
      <c r="BM166" s="83">
        <v>0</v>
      </c>
      <c r="BO166" s="83">
        <v>1519</v>
      </c>
      <c r="BQ166" s="83">
        <v>0</v>
      </c>
      <c r="BS166" s="85">
        <v>7959</v>
      </c>
      <c r="BU166" s="46">
        <v>5</v>
      </c>
      <c r="BW166" s="46">
        <v>0</v>
      </c>
      <c r="BY166" s="46">
        <v>0</v>
      </c>
      <c r="CA166" s="46">
        <v>2</v>
      </c>
      <c r="CC166" s="46">
        <v>0</v>
      </c>
      <c r="CE166" s="209">
        <v>0</v>
      </c>
      <c r="CH166" s="41">
        <v>6169050</v>
      </c>
      <c r="CJ166" s="41">
        <v>1848954</v>
      </c>
      <c r="CL166" s="41">
        <v>640325</v>
      </c>
      <c r="CN166" s="41">
        <v>1972824</v>
      </c>
      <c r="CP166" s="43">
        <v>10631153</v>
      </c>
      <c r="CS166" s="39">
        <v>21.216200000000001</v>
      </c>
      <c r="CU166" s="39">
        <v>24.8322</v>
      </c>
      <c r="CW166" s="39">
        <v>24.386800000000001</v>
      </c>
      <c r="CY166" s="39">
        <v>32.49</v>
      </c>
      <c r="DA166" s="44">
        <v>23.509499999999999</v>
      </c>
      <c r="DC166" s="1" t="str">
        <f t="shared" si="2"/>
        <v>No</v>
      </c>
    </row>
    <row r="167" spans="1:107">
      <c r="A167" s="7" t="s">
        <v>52</v>
      </c>
      <c r="B167" s="7" t="s">
        <v>148</v>
      </c>
      <c r="C167" s="37" t="s">
        <v>48</v>
      </c>
      <c r="D167" s="296">
        <v>2149</v>
      </c>
      <c r="E167" s="297">
        <v>20149</v>
      </c>
      <c r="F167" s="27" t="s">
        <v>149</v>
      </c>
      <c r="G167" s="27" t="s">
        <v>137</v>
      </c>
      <c r="H167" s="35">
        <v>18351295</v>
      </c>
      <c r="I167" s="35">
        <v>75</v>
      </c>
      <c r="J167" s="292"/>
      <c r="K167" s="8">
        <v>234805</v>
      </c>
      <c r="L167" s="8"/>
      <c r="M167" s="8">
        <v>53855</v>
      </c>
      <c r="N167" s="9"/>
      <c r="O167" s="8">
        <v>0</v>
      </c>
      <c r="P167" s="9"/>
      <c r="Q167" s="8">
        <v>8064</v>
      </c>
      <c r="R167" s="9"/>
      <c r="S167" s="8">
        <v>0</v>
      </c>
      <c r="T167" s="9"/>
      <c r="U167" s="33">
        <v>296724</v>
      </c>
      <c r="V167" s="9"/>
      <c r="W167" s="30">
        <v>127</v>
      </c>
      <c r="X167" s="9"/>
      <c r="Y167" s="30">
        <v>24</v>
      </c>
      <c r="Z167" s="9"/>
      <c r="AA167" s="30">
        <v>0</v>
      </c>
      <c r="AB167" s="9"/>
      <c r="AC167" s="30">
        <v>4</v>
      </c>
      <c r="AD167" s="9"/>
      <c r="AE167" s="80">
        <v>0</v>
      </c>
      <c r="AF167" s="46"/>
      <c r="AG167" s="88">
        <v>155</v>
      </c>
      <c r="AH167" s="47"/>
      <c r="AJ167" s="83">
        <v>221251</v>
      </c>
      <c r="AL167" s="83">
        <v>53855</v>
      </c>
      <c r="AN167" s="83">
        <v>0</v>
      </c>
      <c r="AP167" s="83">
        <v>8064</v>
      </c>
      <c r="AR167" s="83">
        <v>0</v>
      </c>
      <c r="AT167" s="204">
        <v>283170</v>
      </c>
      <c r="AV167" s="46">
        <v>118</v>
      </c>
      <c r="AX167" s="46">
        <v>24</v>
      </c>
      <c r="AZ167" s="46">
        <v>0</v>
      </c>
      <c r="BB167" s="46">
        <v>4</v>
      </c>
      <c r="BD167" s="46">
        <v>0</v>
      </c>
      <c r="BF167" s="209">
        <v>146</v>
      </c>
      <c r="BI167" s="83">
        <v>0</v>
      </c>
      <c r="BK167" s="83">
        <v>0</v>
      </c>
      <c r="BM167" s="83">
        <v>0</v>
      </c>
      <c r="BO167" s="83">
        <v>0</v>
      </c>
      <c r="BQ167" s="83">
        <v>0</v>
      </c>
      <c r="BS167" s="85">
        <v>13554</v>
      </c>
      <c r="BU167" s="46">
        <v>9</v>
      </c>
      <c r="BW167" s="46">
        <v>0</v>
      </c>
      <c r="BY167" s="46">
        <v>0</v>
      </c>
      <c r="CA167" s="46">
        <v>0</v>
      </c>
      <c r="CC167" s="46">
        <v>0</v>
      </c>
      <c r="CE167" s="209">
        <v>0</v>
      </c>
      <c r="CH167" s="41">
        <v>6500806</v>
      </c>
      <c r="CJ167" s="41">
        <v>1105398</v>
      </c>
      <c r="CL167" s="41">
        <v>0</v>
      </c>
      <c r="CN167" s="41">
        <v>148949</v>
      </c>
      <c r="CP167" s="43">
        <v>7755153</v>
      </c>
      <c r="CS167" s="39">
        <v>27.686</v>
      </c>
      <c r="CU167" s="39">
        <v>20.525400000000001</v>
      </c>
      <c r="CY167" s="39">
        <v>18.4709</v>
      </c>
      <c r="DA167" s="44">
        <v>26.135899999999999</v>
      </c>
      <c r="DC167" s="1" t="str">
        <f t="shared" si="2"/>
        <v>No</v>
      </c>
    </row>
    <row r="168" spans="1:107">
      <c r="A168" s="7" t="s">
        <v>189</v>
      </c>
      <c r="B168" s="7" t="s">
        <v>190</v>
      </c>
      <c r="C168" s="37" t="s">
        <v>68</v>
      </c>
      <c r="D168" s="296">
        <v>6059</v>
      </c>
      <c r="E168" s="297">
        <v>60059</v>
      </c>
      <c r="F168" s="27" t="s">
        <v>142</v>
      </c>
      <c r="G168" s="27" t="s">
        <v>137</v>
      </c>
      <c r="H168" s="35">
        <v>171345</v>
      </c>
      <c r="I168" s="35">
        <v>75</v>
      </c>
      <c r="J168" s="292"/>
      <c r="K168" s="8">
        <v>136353</v>
      </c>
      <c r="L168" s="8"/>
      <c r="M168" s="8">
        <v>26405</v>
      </c>
      <c r="N168" s="9"/>
      <c r="O168" s="8">
        <v>2554</v>
      </c>
      <c r="P168" s="9"/>
      <c r="Q168" s="8">
        <v>38650</v>
      </c>
      <c r="R168" s="9"/>
      <c r="S168" s="8">
        <v>0</v>
      </c>
      <c r="T168" s="9"/>
      <c r="U168" s="33">
        <v>203962</v>
      </c>
      <c r="V168" s="9"/>
      <c r="W168" s="30">
        <v>73</v>
      </c>
      <c r="X168" s="9"/>
      <c r="Y168" s="30">
        <v>16</v>
      </c>
      <c r="Z168" s="9"/>
      <c r="AA168" s="30">
        <v>1.75</v>
      </c>
      <c r="AB168" s="9"/>
      <c r="AC168" s="30">
        <v>19</v>
      </c>
      <c r="AD168" s="9"/>
      <c r="AE168" s="80">
        <v>0</v>
      </c>
      <c r="AF168" s="46"/>
      <c r="AG168" s="88">
        <v>109.75</v>
      </c>
      <c r="AH168" s="47"/>
      <c r="AJ168" s="83">
        <v>122527</v>
      </c>
      <c r="AL168" s="83">
        <v>26405</v>
      </c>
      <c r="AN168" s="83">
        <v>2554</v>
      </c>
      <c r="AP168" s="83">
        <v>38650</v>
      </c>
      <c r="AR168" s="83">
        <v>0</v>
      </c>
      <c r="AT168" s="204">
        <v>190136</v>
      </c>
      <c r="AV168" s="46">
        <v>59</v>
      </c>
      <c r="AX168" s="46">
        <v>16</v>
      </c>
      <c r="AZ168" s="46">
        <v>1.75</v>
      </c>
      <c r="BB168" s="46">
        <v>19</v>
      </c>
      <c r="BD168" s="46">
        <v>0</v>
      </c>
      <c r="BF168" s="209">
        <v>95.75</v>
      </c>
      <c r="BI168" s="83">
        <v>0</v>
      </c>
      <c r="BK168" s="83">
        <v>0</v>
      </c>
      <c r="BM168" s="83">
        <v>0</v>
      </c>
      <c r="BO168" s="83">
        <v>0</v>
      </c>
      <c r="BQ168" s="83">
        <v>0</v>
      </c>
      <c r="BS168" s="85">
        <v>13826</v>
      </c>
      <c r="BU168" s="46">
        <v>14</v>
      </c>
      <c r="BW168" s="46">
        <v>0</v>
      </c>
      <c r="BY168" s="46">
        <v>0</v>
      </c>
      <c r="CA168" s="46">
        <v>0</v>
      </c>
      <c r="CC168" s="46">
        <v>0</v>
      </c>
      <c r="CE168" s="209">
        <v>0</v>
      </c>
      <c r="CH168" s="41">
        <v>1429913</v>
      </c>
      <c r="CJ168" s="41">
        <v>332333</v>
      </c>
      <c r="CL168" s="41">
        <v>35117</v>
      </c>
      <c r="CN168" s="41">
        <v>1311694</v>
      </c>
      <c r="CP168" s="43">
        <v>3109057</v>
      </c>
      <c r="CS168" s="39">
        <v>10.486800000000001</v>
      </c>
      <c r="CU168" s="39">
        <v>12.586</v>
      </c>
      <c r="CW168" s="39">
        <v>13.7498</v>
      </c>
      <c r="CY168" s="39">
        <v>33.9377</v>
      </c>
      <c r="DA168" s="44">
        <v>15.2433</v>
      </c>
      <c r="DC168" s="1" t="str">
        <f t="shared" si="2"/>
        <v>No</v>
      </c>
    </row>
    <row r="169" spans="1:107">
      <c r="A169" s="7" t="s">
        <v>592</v>
      </c>
      <c r="B169" s="7" t="s">
        <v>526</v>
      </c>
      <c r="C169" s="37" t="s">
        <v>34</v>
      </c>
      <c r="D169" s="296">
        <v>4196</v>
      </c>
      <c r="E169" s="297">
        <v>40196</v>
      </c>
      <c r="F169" s="27" t="s">
        <v>163</v>
      </c>
      <c r="G169" s="27" t="s">
        <v>137</v>
      </c>
      <c r="H169" s="35">
        <v>972546</v>
      </c>
      <c r="I169" s="35">
        <v>74</v>
      </c>
      <c r="J169" s="292"/>
      <c r="K169" s="8">
        <v>791</v>
      </c>
      <c r="L169" s="8"/>
      <c r="M169" s="8">
        <v>0</v>
      </c>
      <c r="N169" s="9"/>
      <c r="O169" s="8">
        <v>0</v>
      </c>
      <c r="P169" s="9"/>
      <c r="Q169" s="8">
        <v>7810</v>
      </c>
      <c r="R169" s="9"/>
      <c r="S169" s="8">
        <v>0</v>
      </c>
      <c r="T169" s="9"/>
      <c r="U169" s="33">
        <v>8601</v>
      </c>
      <c r="V169" s="9"/>
      <c r="W169" s="30">
        <v>0.5</v>
      </c>
      <c r="X169" s="9"/>
      <c r="Y169" s="30">
        <v>0</v>
      </c>
      <c r="Z169" s="9"/>
      <c r="AA169" s="30">
        <v>0</v>
      </c>
      <c r="AB169" s="9"/>
      <c r="AC169" s="30">
        <v>5.5</v>
      </c>
      <c r="AD169" s="9"/>
      <c r="AE169" s="80">
        <v>0</v>
      </c>
      <c r="AF169" s="46"/>
      <c r="AG169" s="88">
        <v>6</v>
      </c>
      <c r="AH169" s="47"/>
      <c r="AJ169" s="83">
        <v>791</v>
      </c>
      <c r="AL169" s="83">
        <v>0</v>
      </c>
      <c r="AN169" s="83">
        <v>0</v>
      </c>
      <c r="AP169" s="83">
        <v>7810</v>
      </c>
      <c r="AR169" s="83">
        <v>0</v>
      </c>
      <c r="AT169" s="204">
        <v>8601</v>
      </c>
      <c r="AV169" s="46">
        <v>0.5</v>
      </c>
      <c r="AX169" s="46">
        <v>0</v>
      </c>
      <c r="AZ169" s="46">
        <v>0</v>
      </c>
      <c r="BB169" s="46">
        <v>5.5</v>
      </c>
      <c r="BD169" s="46">
        <v>0</v>
      </c>
      <c r="BF169" s="209">
        <v>6</v>
      </c>
      <c r="BI169" s="83">
        <v>0</v>
      </c>
      <c r="BK169" s="83">
        <v>0</v>
      </c>
      <c r="BM169" s="83">
        <v>0</v>
      </c>
      <c r="BO169" s="83">
        <v>0</v>
      </c>
      <c r="BQ169" s="83">
        <v>0</v>
      </c>
      <c r="BS169" s="85">
        <v>0</v>
      </c>
      <c r="BU169" s="46">
        <v>0</v>
      </c>
      <c r="BW169" s="46">
        <v>0</v>
      </c>
      <c r="BY169" s="46">
        <v>0</v>
      </c>
      <c r="CA169" s="46">
        <v>0</v>
      </c>
      <c r="CC169" s="46">
        <v>0</v>
      </c>
      <c r="CE169" s="209">
        <v>0</v>
      </c>
      <c r="CH169" s="41">
        <v>13525</v>
      </c>
      <c r="CJ169" s="41">
        <v>0</v>
      </c>
      <c r="CL169" s="41">
        <v>0</v>
      </c>
      <c r="CN169" s="41">
        <v>192383</v>
      </c>
      <c r="CP169" s="43">
        <v>205908</v>
      </c>
      <c r="CS169" s="39">
        <v>17.098600000000001</v>
      </c>
      <c r="CY169" s="39">
        <v>24.632899999999999</v>
      </c>
      <c r="DA169" s="44">
        <v>23.94</v>
      </c>
      <c r="DC169" s="1" t="str">
        <f t="shared" si="2"/>
        <v>No</v>
      </c>
    </row>
    <row r="170" spans="1:107">
      <c r="A170" s="7" t="s">
        <v>1014</v>
      </c>
      <c r="B170" s="7" t="s">
        <v>230</v>
      </c>
      <c r="C170" s="37" t="s">
        <v>77</v>
      </c>
      <c r="D170" s="296">
        <v>5001</v>
      </c>
      <c r="E170" s="297">
        <v>50001</v>
      </c>
      <c r="F170" s="27" t="s">
        <v>140</v>
      </c>
      <c r="G170" s="27" t="s">
        <v>137</v>
      </c>
      <c r="H170" s="35">
        <v>216154</v>
      </c>
      <c r="I170" s="35">
        <v>74</v>
      </c>
      <c r="J170" s="292"/>
      <c r="K170" s="8">
        <v>82584</v>
      </c>
      <c r="L170" s="8"/>
      <c r="M170" s="8">
        <v>11552</v>
      </c>
      <c r="N170" s="9"/>
      <c r="O170" s="8">
        <v>0</v>
      </c>
      <c r="P170" s="9"/>
      <c r="Q170" s="8">
        <v>15144</v>
      </c>
      <c r="R170" s="9"/>
      <c r="S170" s="8">
        <v>0</v>
      </c>
      <c r="T170" s="9"/>
      <c r="U170" s="33">
        <v>109280</v>
      </c>
      <c r="V170" s="9"/>
      <c r="W170" s="30">
        <v>45</v>
      </c>
      <c r="X170" s="9"/>
      <c r="Y170" s="30">
        <v>8</v>
      </c>
      <c r="Z170" s="9"/>
      <c r="AA170" s="30">
        <v>0</v>
      </c>
      <c r="AB170" s="9"/>
      <c r="AC170" s="30">
        <v>8</v>
      </c>
      <c r="AD170" s="9"/>
      <c r="AE170" s="80">
        <v>0</v>
      </c>
      <c r="AF170" s="46"/>
      <c r="AG170" s="88">
        <v>61</v>
      </c>
      <c r="AH170" s="47"/>
      <c r="AJ170" s="83">
        <v>76598</v>
      </c>
      <c r="AL170" s="83">
        <v>7890</v>
      </c>
      <c r="AN170" s="83">
        <v>0</v>
      </c>
      <c r="AP170" s="83">
        <v>15144</v>
      </c>
      <c r="AR170" s="83">
        <v>0</v>
      </c>
      <c r="AT170" s="204">
        <v>99632</v>
      </c>
      <c r="AV170" s="46">
        <v>38</v>
      </c>
      <c r="AX170" s="46">
        <v>4</v>
      </c>
      <c r="AZ170" s="46">
        <v>0</v>
      </c>
      <c r="BB170" s="46">
        <v>8</v>
      </c>
      <c r="BD170" s="46">
        <v>0</v>
      </c>
      <c r="BF170" s="209">
        <v>50</v>
      </c>
      <c r="BI170" s="83">
        <v>0</v>
      </c>
      <c r="BK170" s="83">
        <v>3662</v>
      </c>
      <c r="BM170" s="83">
        <v>0</v>
      </c>
      <c r="BO170" s="83">
        <v>0</v>
      </c>
      <c r="BQ170" s="83">
        <v>0</v>
      </c>
      <c r="BS170" s="85">
        <v>9648</v>
      </c>
      <c r="BU170" s="46">
        <v>7</v>
      </c>
      <c r="BW170" s="46">
        <v>4</v>
      </c>
      <c r="BY170" s="46">
        <v>0</v>
      </c>
      <c r="CA170" s="46">
        <v>0</v>
      </c>
      <c r="CC170" s="46">
        <v>0</v>
      </c>
      <c r="CE170" s="209">
        <v>0</v>
      </c>
      <c r="CH170" s="41">
        <v>1989427</v>
      </c>
      <c r="CJ170" s="41">
        <v>336763</v>
      </c>
      <c r="CL170" s="41">
        <v>0</v>
      </c>
      <c r="CN170" s="41">
        <v>183019</v>
      </c>
      <c r="CP170" s="43">
        <v>2509209</v>
      </c>
      <c r="CS170" s="39">
        <v>24.089700000000001</v>
      </c>
      <c r="CU170" s="39">
        <v>29.151900000000001</v>
      </c>
      <c r="CY170" s="39">
        <v>12.0852</v>
      </c>
      <c r="DA170" s="44">
        <v>22.961300000000001</v>
      </c>
      <c r="DC170" s="1" t="str">
        <f t="shared" si="2"/>
        <v>No</v>
      </c>
    </row>
    <row r="171" spans="1:107">
      <c r="A171" s="7" t="s">
        <v>589</v>
      </c>
      <c r="B171" s="7" t="s">
        <v>499</v>
      </c>
      <c r="C171" s="37" t="s">
        <v>53</v>
      </c>
      <c r="D171" s="296">
        <v>6111</v>
      </c>
      <c r="E171" s="297">
        <v>60111</v>
      </c>
      <c r="F171" s="27" t="s">
        <v>142</v>
      </c>
      <c r="G171" s="27" t="s">
        <v>137</v>
      </c>
      <c r="H171" s="35">
        <v>741318</v>
      </c>
      <c r="I171" s="35">
        <v>73</v>
      </c>
      <c r="J171" s="292"/>
      <c r="K171" s="8">
        <v>75019</v>
      </c>
      <c r="L171" s="8"/>
      <c r="M171" s="8">
        <v>0</v>
      </c>
      <c r="N171" s="9"/>
      <c r="O171" s="8">
        <v>0</v>
      </c>
      <c r="P171" s="9"/>
      <c r="Q171" s="8">
        <v>10046</v>
      </c>
      <c r="R171" s="9"/>
      <c r="S171" s="8">
        <v>0</v>
      </c>
      <c r="T171" s="9"/>
      <c r="U171" s="33">
        <v>85065</v>
      </c>
      <c r="V171" s="9"/>
      <c r="W171" s="30">
        <v>35</v>
      </c>
      <c r="X171" s="9"/>
      <c r="Y171" s="30">
        <v>0</v>
      </c>
      <c r="Z171" s="9"/>
      <c r="AA171" s="30">
        <v>0</v>
      </c>
      <c r="AB171" s="9"/>
      <c r="AC171" s="30">
        <v>7</v>
      </c>
      <c r="AD171" s="9"/>
      <c r="AE171" s="80">
        <v>0</v>
      </c>
      <c r="AF171" s="46"/>
      <c r="AG171" s="88">
        <v>42</v>
      </c>
      <c r="AH171" s="47"/>
      <c r="AJ171" s="83">
        <v>73934</v>
      </c>
      <c r="AL171" s="83">
        <v>0</v>
      </c>
      <c r="AN171" s="83">
        <v>0</v>
      </c>
      <c r="AP171" s="83">
        <v>9221</v>
      </c>
      <c r="AR171" s="83">
        <v>0</v>
      </c>
      <c r="AT171" s="204">
        <v>83155</v>
      </c>
      <c r="AV171" s="46">
        <v>33</v>
      </c>
      <c r="AX171" s="46">
        <v>0</v>
      </c>
      <c r="AZ171" s="46">
        <v>0</v>
      </c>
      <c r="BB171" s="46">
        <v>5</v>
      </c>
      <c r="BD171" s="46">
        <v>0</v>
      </c>
      <c r="BF171" s="209">
        <v>38</v>
      </c>
      <c r="BI171" s="83">
        <v>485</v>
      </c>
      <c r="BK171" s="83">
        <v>0</v>
      </c>
      <c r="BM171" s="83">
        <v>0</v>
      </c>
      <c r="BO171" s="83">
        <v>825</v>
      </c>
      <c r="BQ171" s="83">
        <v>0</v>
      </c>
      <c r="BS171" s="85">
        <v>1910</v>
      </c>
      <c r="BU171" s="46">
        <v>2</v>
      </c>
      <c r="BW171" s="46">
        <v>0</v>
      </c>
      <c r="BY171" s="46">
        <v>0</v>
      </c>
      <c r="CA171" s="46">
        <v>2</v>
      </c>
      <c r="CC171" s="46">
        <v>0</v>
      </c>
      <c r="CE171" s="209">
        <v>0</v>
      </c>
      <c r="CH171" s="41">
        <v>938370</v>
      </c>
      <c r="CJ171" s="41">
        <v>0</v>
      </c>
      <c r="CL171" s="41">
        <v>0</v>
      </c>
      <c r="CN171" s="41">
        <v>440535</v>
      </c>
      <c r="CP171" s="43">
        <v>1378905</v>
      </c>
      <c r="CS171" s="39">
        <v>12.5084</v>
      </c>
      <c r="CY171" s="39">
        <v>43.851799999999997</v>
      </c>
      <c r="DA171" s="44">
        <v>16.21</v>
      </c>
      <c r="DC171" s="1" t="str">
        <f t="shared" si="2"/>
        <v>No</v>
      </c>
    </row>
    <row r="172" spans="1:107">
      <c r="A172" s="7" t="s">
        <v>1015</v>
      </c>
      <c r="B172" s="7" t="s">
        <v>207</v>
      </c>
      <c r="C172" s="37" t="s">
        <v>5</v>
      </c>
      <c r="D172" s="296">
        <v>6033</v>
      </c>
      <c r="E172" s="297">
        <v>60033</v>
      </c>
      <c r="F172" s="27" t="s">
        <v>142</v>
      </c>
      <c r="G172" s="27" t="s">
        <v>137</v>
      </c>
      <c r="H172" s="35">
        <v>431388</v>
      </c>
      <c r="I172" s="35">
        <v>73</v>
      </c>
      <c r="J172" s="292"/>
      <c r="K172" s="8">
        <v>290004</v>
      </c>
      <c r="L172" s="8"/>
      <c r="M172" s="8">
        <v>62177</v>
      </c>
      <c r="N172" s="9"/>
      <c r="O172" s="8">
        <v>0</v>
      </c>
      <c r="P172" s="9"/>
      <c r="Q172" s="8">
        <v>35202</v>
      </c>
      <c r="R172" s="9"/>
      <c r="S172" s="8">
        <v>1875</v>
      </c>
      <c r="T172" s="9"/>
      <c r="U172" s="33">
        <v>389258</v>
      </c>
      <c r="V172" s="9"/>
      <c r="W172" s="30">
        <v>146.5</v>
      </c>
      <c r="X172" s="9"/>
      <c r="Y172" s="30">
        <v>31.8</v>
      </c>
      <c r="Z172" s="9"/>
      <c r="AA172" s="30">
        <v>0</v>
      </c>
      <c r="AB172" s="9"/>
      <c r="AC172" s="30">
        <v>21.7</v>
      </c>
      <c r="AD172" s="9"/>
      <c r="AE172" s="80">
        <v>1</v>
      </c>
      <c r="AF172" s="46"/>
      <c r="AG172" s="88">
        <v>201</v>
      </c>
      <c r="AH172" s="47"/>
      <c r="AJ172" s="83">
        <v>287510</v>
      </c>
      <c r="AL172" s="83">
        <v>62177</v>
      </c>
      <c r="AN172" s="83">
        <v>0</v>
      </c>
      <c r="AP172" s="83">
        <v>34549</v>
      </c>
      <c r="AR172" s="83">
        <v>1875</v>
      </c>
      <c r="AT172" s="204">
        <v>386111</v>
      </c>
      <c r="AV172" s="46">
        <v>144.5</v>
      </c>
      <c r="AX172" s="46">
        <v>31.8</v>
      </c>
      <c r="AZ172" s="46">
        <v>0</v>
      </c>
      <c r="BB172" s="46">
        <v>20.7</v>
      </c>
      <c r="BD172" s="46">
        <v>1</v>
      </c>
      <c r="BF172" s="209">
        <v>198</v>
      </c>
      <c r="BI172" s="83">
        <v>0</v>
      </c>
      <c r="BK172" s="83">
        <v>0</v>
      </c>
      <c r="BM172" s="83">
        <v>0</v>
      </c>
      <c r="BO172" s="83">
        <v>653</v>
      </c>
      <c r="BQ172" s="83">
        <v>0</v>
      </c>
      <c r="BS172" s="85">
        <v>3147</v>
      </c>
      <c r="BU172" s="46">
        <v>2</v>
      </c>
      <c r="BW172" s="46">
        <v>0</v>
      </c>
      <c r="BY172" s="46">
        <v>0</v>
      </c>
      <c r="CA172" s="46">
        <v>1</v>
      </c>
      <c r="CC172" s="46">
        <v>0</v>
      </c>
      <c r="CE172" s="209">
        <v>0</v>
      </c>
      <c r="CH172" s="41">
        <v>6514512</v>
      </c>
      <c r="CJ172" s="41">
        <v>1504546</v>
      </c>
      <c r="CL172" s="41">
        <v>0</v>
      </c>
      <c r="CN172" s="41">
        <v>837820</v>
      </c>
      <c r="CP172" s="43">
        <v>8856878</v>
      </c>
      <c r="CS172" s="39">
        <v>22.4635</v>
      </c>
      <c r="CU172" s="39">
        <v>24.197800000000001</v>
      </c>
      <c r="CY172" s="39">
        <v>23.8004</v>
      </c>
      <c r="DA172" s="44">
        <v>22.7532</v>
      </c>
      <c r="DC172" s="1" t="str">
        <f t="shared" si="2"/>
        <v>No</v>
      </c>
    </row>
    <row r="173" spans="1:107">
      <c r="A173" s="7" t="s">
        <v>483</v>
      </c>
      <c r="B173" s="7" t="s">
        <v>484</v>
      </c>
      <c r="C173" s="37" t="s">
        <v>12</v>
      </c>
      <c r="D173" s="296">
        <v>9035</v>
      </c>
      <c r="E173" s="297">
        <v>90035</v>
      </c>
      <c r="F173" s="27" t="s">
        <v>142</v>
      </c>
      <c r="G173" s="27" t="s">
        <v>137</v>
      </c>
      <c r="H173" s="35">
        <v>367260</v>
      </c>
      <c r="I173" s="35">
        <v>72</v>
      </c>
      <c r="J173" s="292"/>
      <c r="K173" s="8">
        <v>263791</v>
      </c>
      <c r="L173" s="8"/>
      <c r="M173" s="8">
        <v>42701</v>
      </c>
      <c r="N173" s="9"/>
      <c r="O173" s="8">
        <v>2986</v>
      </c>
      <c r="P173" s="9"/>
      <c r="Q173" s="8">
        <v>43547</v>
      </c>
      <c r="R173" s="9"/>
      <c r="S173" s="8">
        <v>1120</v>
      </c>
      <c r="T173" s="9"/>
      <c r="U173" s="33">
        <v>354145</v>
      </c>
      <c r="V173" s="9"/>
      <c r="W173" s="30">
        <v>141</v>
      </c>
      <c r="X173" s="9"/>
      <c r="Y173" s="30">
        <v>22.4</v>
      </c>
      <c r="Z173" s="9"/>
      <c r="AA173" s="30">
        <v>2.6</v>
      </c>
      <c r="AB173" s="9"/>
      <c r="AC173" s="30">
        <v>26</v>
      </c>
      <c r="AD173" s="9"/>
      <c r="AE173" s="80">
        <v>1</v>
      </c>
      <c r="AF173" s="46"/>
      <c r="AG173" s="88">
        <v>193</v>
      </c>
      <c r="AH173" s="47"/>
      <c r="AJ173" s="83">
        <v>217518</v>
      </c>
      <c r="AL173" s="83">
        <v>42701</v>
      </c>
      <c r="AN173" s="83">
        <v>2966</v>
      </c>
      <c r="AP173" s="83">
        <v>41301</v>
      </c>
      <c r="AR173" s="83">
        <v>1104</v>
      </c>
      <c r="AT173" s="204">
        <v>305590</v>
      </c>
      <c r="AV173" s="46">
        <v>119</v>
      </c>
      <c r="AX173" s="46">
        <v>22.4</v>
      </c>
      <c r="AZ173" s="46">
        <v>2.6</v>
      </c>
      <c r="BB173" s="46">
        <v>23</v>
      </c>
      <c r="BD173" s="46">
        <v>1</v>
      </c>
      <c r="BF173" s="209">
        <v>168</v>
      </c>
      <c r="BI173" s="83">
        <v>0</v>
      </c>
      <c r="BK173" s="83">
        <v>0</v>
      </c>
      <c r="BM173" s="83">
        <v>20</v>
      </c>
      <c r="BO173" s="83">
        <v>2246</v>
      </c>
      <c r="BQ173" s="83">
        <v>16</v>
      </c>
      <c r="BS173" s="85">
        <v>48555</v>
      </c>
      <c r="BU173" s="46">
        <v>22</v>
      </c>
      <c r="BW173" s="46">
        <v>0</v>
      </c>
      <c r="BY173" s="46">
        <v>0</v>
      </c>
      <c r="CA173" s="46">
        <v>3</v>
      </c>
      <c r="CC173" s="46">
        <v>0</v>
      </c>
      <c r="CE173" s="209">
        <v>0</v>
      </c>
      <c r="CH173" s="41">
        <v>6683997</v>
      </c>
      <c r="CJ173" s="41">
        <v>1101296</v>
      </c>
      <c r="CL173" s="41">
        <v>77932</v>
      </c>
      <c r="CN173" s="41">
        <v>1597875</v>
      </c>
      <c r="CP173" s="43">
        <v>9461100</v>
      </c>
      <c r="CS173" s="39">
        <v>25.338200000000001</v>
      </c>
      <c r="CU173" s="39">
        <v>25.790900000000001</v>
      </c>
      <c r="CW173" s="39">
        <v>26.0991</v>
      </c>
      <c r="CY173" s="39">
        <v>36.693100000000001</v>
      </c>
      <c r="DA173" s="44">
        <v>26.715299999999999</v>
      </c>
      <c r="DC173" s="1" t="str">
        <f t="shared" si="2"/>
        <v>No</v>
      </c>
    </row>
    <row r="174" spans="1:107">
      <c r="A174" s="7" t="s">
        <v>363</v>
      </c>
      <c r="B174" s="7" t="s">
        <v>157</v>
      </c>
      <c r="C174" s="37" t="s">
        <v>61</v>
      </c>
      <c r="D174" s="296">
        <v>3015</v>
      </c>
      <c r="E174" s="297">
        <v>30015</v>
      </c>
      <c r="F174" s="27" t="s">
        <v>142</v>
      </c>
      <c r="G174" s="27" t="s">
        <v>137</v>
      </c>
      <c r="H174" s="35">
        <v>381502</v>
      </c>
      <c r="I174" s="35">
        <v>72</v>
      </c>
      <c r="J174" s="292"/>
      <c r="K174" s="8">
        <v>201131</v>
      </c>
      <c r="L174" s="8"/>
      <c r="M174" s="8">
        <v>40989</v>
      </c>
      <c r="N174" s="9"/>
      <c r="O174" s="8">
        <v>2635</v>
      </c>
      <c r="P174" s="9"/>
      <c r="Q174" s="8">
        <v>38383</v>
      </c>
      <c r="R174" s="9"/>
      <c r="S174" s="8">
        <v>0</v>
      </c>
      <c r="T174" s="9"/>
      <c r="U174" s="33">
        <v>283138</v>
      </c>
      <c r="V174" s="9"/>
      <c r="W174" s="30">
        <v>112.16</v>
      </c>
      <c r="X174" s="9"/>
      <c r="Y174" s="30">
        <v>21.9</v>
      </c>
      <c r="Z174" s="9"/>
      <c r="AA174" s="30">
        <v>1.5</v>
      </c>
      <c r="AB174" s="9"/>
      <c r="AC174" s="30">
        <v>25.44</v>
      </c>
      <c r="AD174" s="9"/>
      <c r="AE174" s="80">
        <v>0</v>
      </c>
      <c r="AF174" s="46"/>
      <c r="AG174" s="88">
        <v>161</v>
      </c>
      <c r="AH174" s="47"/>
      <c r="AJ174" s="83">
        <v>174407</v>
      </c>
      <c r="AL174" s="83">
        <v>37316</v>
      </c>
      <c r="AN174" s="83">
        <v>1464</v>
      </c>
      <c r="AP174" s="83">
        <v>28797</v>
      </c>
      <c r="AR174" s="83">
        <v>0</v>
      </c>
      <c r="AT174" s="204">
        <v>241984</v>
      </c>
      <c r="AV174" s="46">
        <v>86.16</v>
      </c>
      <c r="AX174" s="46">
        <v>18.899999999999999</v>
      </c>
      <c r="AZ174" s="46">
        <v>0.5</v>
      </c>
      <c r="BB174" s="46">
        <v>15.44</v>
      </c>
      <c r="BD174" s="46">
        <v>0</v>
      </c>
      <c r="BF174" s="209">
        <v>121</v>
      </c>
      <c r="BI174" s="83">
        <v>2149</v>
      </c>
      <c r="BK174" s="83">
        <v>3673</v>
      </c>
      <c r="BM174" s="83">
        <v>1171</v>
      </c>
      <c r="BO174" s="83">
        <v>9586</v>
      </c>
      <c r="BQ174" s="83">
        <v>0</v>
      </c>
      <c r="BS174" s="85">
        <v>41154</v>
      </c>
      <c r="BU174" s="46">
        <v>26</v>
      </c>
      <c r="BW174" s="46">
        <v>3</v>
      </c>
      <c r="BY174" s="46">
        <v>1</v>
      </c>
      <c r="CA174" s="46">
        <v>10</v>
      </c>
      <c r="CC174" s="46">
        <v>0</v>
      </c>
      <c r="CE174" s="209">
        <v>0</v>
      </c>
      <c r="CH174" s="41">
        <v>4011947</v>
      </c>
      <c r="CJ174" s="41">
        <v>1064362</v>
      </c>
      <c r="CL174" s="41">
        <v>40090</v>
      </c>
      <c r="CN174" s="41">
        <v>787646</v>
      </c>
      <c r="CP174" s="43">
        <v>5904045</v>
      </c>
      <c r="CS174" s="39">
        <v>19.946899999999999</v>
      </c>
      <c r="CU174" s="39">
        <v>25.966999999999999</v>
      </c>
      <c r="CW174" s="39">
        <v>15.214399999999999</v>
      </c>
      <c r="CY174" s="39">
        <v>20.520700000000001</v>
      </c>
      <c r="DA174" s="44">
        <v>20.8522</v>
      </c>
      <c r="DC174" s="1" t="str">
        <f t="shared" si="2"/>
        <v>No</v>
      </c>
    </row>
    <row r="175" spans="1:107">
      <c r="A175" s="7" t="s">
        <v>434</v>
      </c>
      <c r="B175" s="7" t="s">
        <v>435</v>
      </c>
      <c r="C175" s="37" t="s">
        <v>48</v>
      </c>
      <c r="D175" s="296">
        <v>2075</v>
      </c>
      <c r="E175" s="297">
        <v>20075</v>
      </c>
      <c r="F175" s="27" t="s">
        <v>142</v>
      </c>
      <c r="G175" s="27" t="s">
        <v>137</v>
      </c>
      <c r="H175" s="35">
        <v>5441567</v>
      </c>
      <c r="I175" s="35">
        <v>72</v>
      </c>
      <c r="J175" s="292"/>
      <c r="K175" s="8">
        <v>245996</v>
      </c>
      <c r="L175" s="8"/>
      <c r="M175" s="8">
        <v>115105</v>
      </c>
      <c r="N175" s="9"/>
      <c r="O175" s="8">
        <v>215470</v>
      </c>
      <c r="P175" s="9"/>
      <c r="Q175" s="8">
        <v>65718</v>
      </c>
      <c r="R175" s="9"/>
      <c r="S175" s="8">
        <v>20833</v>
      </c>
      <c r="T175" s="9"/>
      <c r="U175" s="33">
        <v>663122</v>
      </c>
      <c r="V175" s="9"/>
      <c r="W175" s="30">
        <v>135</v>
      </c>
      <c r="X175" s="9"/>
      <c r="Y175" s="30">
        <v>65</v>
      </c>
      <c r="Z175" s="9"/>
      <c r="AA175" s="30">
        <v>116</v>
      </c>
      <c r="AB175" s="9"/>
      <c r="AC175" s="30">
        <v>37</v>
      </c>
      <c r="AD175" s="9"/>
      <c r="AE175" s="80">
        <v>5.0599999999999996</v>
      </c>
      <c r="AF175" s="46"/>
      <c r="AG175" s="88">
        <v>358.06</v>
      </c>
      <c r="AH175" s="47"/>
      <c r="AJ175" s="83">
        <v>244582</v>
      </c>
      <c r="AL175" s="83">
        <v>115105</v>
      </c>
      <c r="AN175" s="83">
        <v>213215</v>
      </c>
      <c r="AP175" s="83">
        <v>64071</v>
      </c>
      <c r="AR175" s="83">
        <v>20833</v>
      </c>
      <c r="AT175" s="204">
        <v>657806</v>
      </c>
      <c r="AV175" s="46">
        <v>133</v>
      </c>
      <c r="AX175" s="46">
        <v>65</v>
      </c>
      <c r="AZ175" s="46">
        <v>110</v>
      </c>
      <c r="BB175" s="46">
        <v>33</v>
      </c>
      <c r="BD175" s="46">
        <v>5.0599999999999996</v>
      </c>
      <c r="BF175" s="209">
        <v>346.06</v>
      </c>
      <c r="BI175" s="83">
        <v>463</v>
      </c>
      <c r="BK175" s="83">
        <v>0</v>
      </c>
      <c r="BM175" s="83">
        <v>2255</v>
      </c>
      <c r="BO175" s="83">
        <v>1647</v>
      </c>
      <c r="BQ175" s="83">
        <v>0</v>
      </c>
      <c r="BS175" s="85">
        <v>5316</v>
      </c>
      <c r="BU175" s="46">
        <v>2</v>
      </c>
      <c r="BW175" s="46">
        <v>0</v>
      </c>
      <c r="BY175" s="46">
        <v>6</v>
      </c>
      <c r="CA175" s="46">
        <v>4</v>
      </c>
      <c r="CC175" s="46">
        <v>0</v>
      </c>
      <c r="CE175" s="209">
        <v>0</v>
      </c>
      <c r="CH175" s="41">
        <v>8864902</v>
      </c>
      <c r="CJ175" s="41">
        <v>4015406</v>
      </c>
      <c r="CL175" s="41">
        <v>7554444</v>
      </c>
      <c r="CN175" s="41">
        <v>1780285</v>
      </c>
      <c r="CP175" s="43">
        <v>22215037</v>
      </c>
      <c r="CS175" s="39">
        <v>36.036799999999999</v>
      </c>
      <c r="CU175" s="39">
        <v>34.884700000000002</v>
      </c>
      <c r="CW175" s="39">
        <v>35.060299999999998</v>
      </c>
      <c r="CY175" s="39">
        <v>27.0898</v>
      </c>
      <c r="DA175" s="44">
        <v>33.500700000000002</v>
      </c>
      <c r="DC175" s="1" t="str">
        <f t="shared" si="2"/>
        <v>No</v>
      </c>
    </row>
    <row r="176" spans="1:107">
      <c r="A176" s="7" t="s">
        <v>1016</v>
      </c>
      <c r="B176" s="7" t="s">
        <v>528</v>
      </c>
      <c r="C176" s="37" t="s">
        <v>54</v>
      </c>
      <c r="D176" s="296">
        <v>2084</v>
      </c>
      <c r="E176" s="297">
        <v>20084</v>
      </c>
      <c r="F176" s="27" t="s">
        <v>140</v>
      </c>
      <c r="G176" s="27" t="s">
        <v>137</v>
      </c>
      <c r="H176" s="35">
        <v>18351295</v>
      </c>
      <c r="I176" s="35">
        <v>71</v>
      </c>
      <c r="J176" s="292"/>
      <c r="K176" s="8">
        <v>40636</v>
      </c>
      <c r="L176" s="8"/>
      <c r="M176" s="8">
        <v>0</v>
      </c>
      <c r="N176" s="9"/>
      <c r="O176" s="8">
        <v>0</v>
      </c>
      <c r="P176" s="9"/>
      <c r="Q176" s="8">
        <v>10087</v>
      </c>
      <c r="R176" s="9"/>
      <c r="S176" s="8">
        <v>0</v>
      </c>
      <c r="T176" s="9"/>
      <c r="U176" s="33">
        <v>50723</v>
      </c>
      <c r="V176" s="9"/>
      <c r="W176" s="30">
        <v>27</v>
      </c>
      <c r="X176" s="9"/>
      <c r="Y176" s="30">
        <v>0</v>
      </c>
      <c r="Z176" s="9"/>
      <c r="AA176" s="30">
        <v>0</v>
      </c>
      <c r="AB176" s="9"/>
      <c r="AC176" s="30">
        <v>16</v>
      </c>
      <c r="AD176" s="9"/>
      <c r="AE176" s="80">
        <v>0</v>
      </c>
      <c r="AF176" s="46"/>
      <c r="AG176" s="88">
        <v>43</v>
      </c>
      <c r="AH176" s="47"/>
      <c r="AJ176" s="83">
        <v>38009</v>
      </c>
      <c r="AL176" s="83">
        <v>0</v>
      </c>
      <c r="AN176" s="83">
        <v>0</v>
      </c>
      <c r="AP176" s="83">
        <v>3405</v>
      </c>
      <c r="AR176" s="83">
        <v>0</v>
      </c>
      <c r="AT176" s="204">
        <v>41414</v>
      </c>
      <c r="AV176" s="46">
        <v>22</v>
      </c>
      <c r="AX176" s="46">
        <v>0</v>
      </c>
      <c r="AZ176" s="46">
        <v>0</v>
      </c>
      <c r="BB176" s="46">
        <v>2</v>
      </c>
      <c r="BD176" s="46">
        <v>0</v>
      </c>
      <c r="BF176" s="209">
        <v>24</v>
      </c>
      <c r="BI176" s="83">
        <v>0</v>
      </c>
      <c r="BK176" s="83">
        <v>0</v>
      </c>
      <c r="BM176" s="83">
        <v>0</v>
      </c>
      <c r="BO176" s="83">
        <v>6682</v>
      </c>
      <c r="BQ176" s="83">
        <v>0</v>
      </c>
      <c r="BS176" s="85">
        <v>9309</v>
      </c>
      <c r="BU176" s="46">
        <v>5</v>
      </c>
      <c r="BW176" s="46">
        <v>0</v>
      </c>
      <c r="BY176" s="46">
        <v>0</v>
      </c>
      <c r="CA176" s="46">
        <v>14</v>
      </c>
      <c r="CC176" s="46">
        <v>0</v>
      </c>
      <c r="CE176" s="209">
        <v>0</v>
      </c>
      <c r="CH176" s="41">
        <v>1037522</v>
      </c>
      <c r="CJ176" s="41">
        <v>0</v>
      </c>
      <c r="CL176" s="41">
        <v>0</v>
      </c>
      <c r="CN176" s="41">
        <v>455602</v>
      </c>
      <c r="CP176" s="43">
        <v>1493124</v>
      </c>
      <c r="CS176" s="39">
        <v>25.5321</v>
      </c>
      <c r="CY176" s="39">
        <v>45.167200000000001</v>
      </c>
      <c r="DA176" s="44">
        <v>29.436800000000002</v>
      </c>
      <c r="DC176" s="1" t="str">
        <f t="shared" si="2"/>
        <v>No</v>
      </c>
    </row>
    <row r="177" spans="1:107">
      <c r="A177" s="7" t="s">
        <v>410</v>
      </c>
      <c r="B177" s="7" t="s">
        <v>411</v>
      </c>
      <c r="C177" s="37" t="s">
        <v>32</v>
      </c>
      <c r="D177" s="296">
        <v>5104</v>
      </c>
      <c r="E177" s="297">
        <v>50104</v>
      </c>
      <c r="F177" s="27" t="s">
        <v>142</v>
      </c>
      <c r="G177" s="27" t="s">
        <v>137</v>
      </c>
      <c r="H177" s="35">
        <v>8608208</v>
      </c>
      <c r="I177" s="35">
        <v>70</v>
      </c>
      <c r="J177" s="292"/>
      <c r="K177" s="8">
        <v>240370</v>
      </c>
      <c r="L177" s="8"/>
      <c r="M177" s="8">
        <v>225804</v>
      </c>
      <c r="N177" s="9"/>
      <c r="O177" s="8">
        <v>103996</v>
      </c>
      <c r="P177" s="9"/>
      <c r="Q177" s="8">
        <v>50248</v>
      </c>
      <c r="R177" s="9"/>
      <c r="S177" s="8">
        <v>65498</v>
      </c>
      <c r="T177" s="9"/>
      <c r="U177" s="33">
        <v>685916</v>
      </c>
      <c r="V177" s="9"/>
      <c r="W177" s="30">
        <v>130.80000000000001</v>
      </c>
      <c r="X177" s="9"/>
      <c r="Y177" s="30">
        <v>128.1</v>
      </c>
      <c r="Z177" s="9"/>
      <c r="AA177" s="30">
        <v>58.6</v>
      </c>
      <c r="AB177" s="9"/>
      <c r="AC177" s="30">
        <v>28.9</v>
      </c>
      <c r="AD177" s="9"/>
      <c r="AE177" s="80">
        <v>31.6</v>
      </c>
      <c r="AF177" s="46"/>
      <c r="AG177" s="88">
        <v>378</v>
      </c>
      <c r="AH177" s="47"/>
      <c r="AJ177" s="83">
        <v>239280</v>
      </c>
      <c r="AL177" s="83">
        <v>225804</v>
      </c>
      <c r="AN177" s="83">
        <v>103996</v>
      </c>
      <c r="AP177" s="83">
        <v>50248</v>
      </c>
      <c r="AR177" s="83">
        <v>65498</v>
      </c>
      <c r="AT177" s="204">
        <v>684826</v>
      </c>
      <c r="AV177" s="46">
        <v>125.8</v>
      </c>
      <c r="AX177" s="46">
        <v>128.1</v>
      </c>
      <c r="AZ177" s="46">
        <v>58.6</v>
      </c>
      <c r="BB177" s="46">
        <v>28.9</v>
      </c>
      <c r="BD177" s="46">
        <v>31.6</v>
      </c>
      <c r="BF177" s="209">
        <v>373</v>
      </c>
      <c r="BI177" s="83">
        <v>1090</v>
      </c>
      <c r="BK177" s="83">
        <v>0</v>
      </c>
      <c r="BM177" s="83">
        <v>0</v>
      </c>
      <c r="BO177" s="83">
        <v>0</v>
      </c>
      <c r="BQ177" s="83">
        <v>0</v>
      </c>
      <c r="BS177" s="85">
        <v>1090</v>
      </c>
      <c r="BU177" s="46">
        <v>5</v>
      </c>
      <c r="BW177" s="46">
        <v>0</v>
      </c>
      <c r="BY177" s="46">
        <v>0</v>
      </c>
      <c r="CA177" s="46">
        <v>0</v>
      </c>
      <c r="CC177" s="46">
        <v>0</v>
      </c>
      <c r="CE177" s="209">
        <v>0</v>
      </c>
      <c r="CH177" s="41">
        <v>7101157</v>
      </c>
      <c r="CJ177" s="41">
        <v>6154342</v>
      </c>
      <c r="CL177" s="41">
        <v>1935979</v>
      </c>
      <c r="CN177" s="41">
        <v>1968651</v>
      </c>
      <c r="CP177" s="43">
        <v>17160129</v>
      </c>
      <c r="CS177" s="39">
        <v>29.5426</v>
      </c>
      <c r="CU177" s="39">
        <v>27.255199999999999</v>
      </c>
      <c r="CW177" s="39">
        <v>18.6159</v>
      </c>
      <c r="CY177" s="39">
        <v>39.178699999999999</v>
      </c>
      <c r="DA177" s="44">
        <v>25.017800000000001</v>
      </c>
      <c r="DC177" s="1" t="str">
        <f t="shared" si="2"/>
        <v>No</v>
      </c>
    </row>
    <row r="178" spans="1:107">
      <c r="A178" s="7" t="s">
        <v>1021</v>
      </c>
      <c r="B178" s="7" t="s">
        <v>340</v>
      </c>
      <c r="C178" s="37" t="s">
        <v>39</v>
      </c>
      <c r="D178" s="296">
        <v>5035</v>
      </c>
      <c r="E178" s="297">
        <v>50035</v>
      </c>
      <c r="F178" s="27" t="s">
        <v>142</v>
      </c>
      <c r="G178" s="27" t="s">
        <v>137</v>
      </c>
      <c r="H178" s="35">
        <v>209703</v>
      </c>
      <c r="I178" s="35">
        <v>70</v>
      </c>
      <c r="J178" s="292"/>
      <c r="K178" s="8">
        <v>162770</v>
      </c>
      <c r="L178" s="8"/>
      <c r="M178" s="8">
        <v>37553</v>
      </c>
      <c r="N178" s="9"/>
      <c r="O178" s="8">
        <v>2090</v>
      </c>
      <c r="P178" s="9"/>
      <c r="Q178" s="8">
        <v>9727</v>
      </c>
      <c r="R178" s="9"/>
      <c r="S178" s="8">
        <v>3300</v>
      </c>
      <c r="T178" s="9"/>
      <c r="U178" s="33">
        <v>215440</v>
      </c>
      <c r="V178" s="9"/>
      <c r="W178" s="30">
        <v>87.6</v>
      </c>
      <c r="X178" s="9"/>
      <c r="Y178" s="30">
        <v>18.5</v>
      </c>
      <c r="Z178" s="9"/>
      <c r="AA178" s="30">
        <v>1.8</v>
      </c>
      <c r="AB178" s="9"/>
      <c r="AC178" s="30">
        <v>5.9</v>
      </c>
      <c r="AD178" s="9"/>
      <c r="AE178" s="80">
        <v>3.1</v>
      </c>
      <c r="AF178" s="46"/>
      <c r="AG178" s="88">
        <v>116.9</v>
      </c>
      <c r="AH178" s="47"/>
      <c r="AJ178" s="83">
        <v>157707</v>
      </c>
      <c r="AL178" s="83">
        <v>37553</v>
      </c>
      <c r="AN178" s="83">
        <v>2090</v>
      </c>
      <c r="AP178" s="83">
        <v>8620</v>
      </c>
      <c r="AR178" s="83">
        <v>2300</v>
      </c>
      <c r="AT178" s="204">
        <v>208270</v>
      </c>
      <c r="AV178" s="46">
        <v>79.8</v>
      </c>
      <c r="AX178" s="46">
        <v>18.5</v>
      </c>
      <c r="AZ178" s="46">
        <v>1.8</v>
      </c>
      <c r="BB178" s="46">
        <v>5.3</v>
      </c>
      <c r="BD178" s="46">
        <v>2.2000000000000002</v>
      </c>
      <c r="BF178" s="209">
        <v>107.6</v>
      </c>
      <c r="BI178" s="83">
        <v>1195</v>
      </c>
      <c r="BK178" s="83">
        <v>0</v>
      </c>
      <c r="BM178" s="83">
        <v>0</v>
      </c>
      <c r="BO178" s="83">
        <v>1107</v>
      </c>
      <c r="BQ178" s="83">
        <v>1000</v>
      </c>
      <c r="BS178" s="85">
        <v>7170</v>
      </c>
      <c r="BU178" s="46">
        <v>7.8</v>
      </c>
      <c r="BW178" s="46">
        <v>0</v>
      </c>
      <c r="BY178" s="46">
        <v>0</v>
      </c>
      <c r="CA178" s="46">
        <v>0.6</v>
      </c>
      <c r="CC178" s="46">
        <v>0.9</v>
      </c>
      <c r="CE178" s="209">
        <v>0</v>
      </c>
      <c r="CH178" s="41">
        <v>3254762</v>
      </c>
      <c r="CJ178" s="41">
        <v>824036</v>
      </c>
      <c r="CL178" s="41">
        <v>23408</v>
      </c>
      <c r="CN178" s="41">
        <v>275669</v>
      </c>
      <c r="CP178" s="43">
        <v>4377875</v>
      </c>
      <c r="CS178" s="39">
        <v>19.996099999999998</v>
      </c>
      <c r="CU178" s="39">
        <v>21.943300000000001</v>
      </c>
      <c r="CW178" s="39">
        <v>11.2</v>
      </c>
      <c r="CY178" s="39">
        <v>28.340599999999998</v>
      </c>
      <c r="DA178" s="44">
        <v>20.320599999999999</v>
      </c>
      <c r="DC178" s="1" t="str">
        <f t="shared" si="2"/>
        <v>No</v>
      </c>
    </row>
    <row r="179" spans="1:107">
      <c r="A179" s="7" t="s">
        <v>1020</v>
      </c>
      <c r="B179" s="7" t="s">
        <v>577</v>
      </c>
      <c r="C179" s="37" t="s">
        <v>48</v>
      </c>
      <c r="D179" s="296">
        <v>2190</v>
      </c>
      <c r="E179" s="297">
        <v>20190</v>
      </c>
      <c r="F179" s="27" t="s">
        <v>149</v>
      </c>
      <c r="G179" s="27" t="s">
        <v>137</v>
      </c>
      <c r="H179" s="35">
        <v>18351295</v>
      </c>
      <c r="I179" s="35">
        <v>70</v>
      </c>
      <c r="J179" s="292"/>
      <c r="K179" s="8">
        <v>272288</v>
      </c>
      <c r="L179" s="8"/>
      <c r="M179" s="8">
        <v>70806</v>
      </c>
      <c r="N179" s="9"/>
      <c r="O179" s="8">
        <v>18452</v>
      </c>
      <c r="P179" s="9"/>
      <c r="Q179" s="8">
        <v>91484</v>
      </c>
      <c r="R179" s="9"/>
      <c r="S179" s="8">
        <v>0</v>
      </c>
      <c r="T179" s="9"/>
      <c r="U179" s="33">
        <v>453030</v>
      </c>
      <c r="V179" s="9"/>
      <c r="W179" s="30">
        <v>169</v>
      </c>
      <c r="X179" s="9"/>
      <c r="Y179" s="30">
        <v>36</v>
      </c>
      <c r="Z179" s="9"/>
      <c r="AA179" s="30">
        <v>9</v>
      </c>
      <c r="AB179" s="9"/>
      <c r="AC179" s="30">
        <v>50</v>
      </c>
      <c r="AD179" s="9"/>
      <c r="AE179" s="80">
        <v>0</v>
      </c>
      <c r="AF179" s="46"/>
      <c r="AG179" s="88">
        <v>264</v>
      </c>
      <c r="AH179" s="47"/>
      <c r="AJ179" s="83">
        <v>253800</v>
      </c>
      <c r="AL179" s="83">
        <v>67896</v>
      </c>
      <c r="AN179" s="83">
        <v>18452</v>
      </c>
      <c r="AP179" s="83">
        <v>83129</v>
      </c>
      <c r="AR179" s="83">
        <v>0</v>
      </c>
      <c r="AT179" s="204">
        <v>423277</v>
      </c>
      <c r="AV179" s="46">
        <v>145</v>
      </c>
      <c r="AX179" s="46">
        <v>33</v>
      </c>
      <c r="AZ179" s="46">
        <v>9</v>
      </c>
      <c r="BB179" s="46">
        <v>42</v>
      </c>
      <c r="BD179" s="46">
        <v>0</v>
      </c>
      <c r="BF179" s="209">
        <v>229</v>
      </c>
      <c r="BI179" s="83">
        <v>0</v>
      </c>
      <c r="BK179" s="83">
        <v>2910</v>
      </c>
      <c r="BM179" s="83">
        <v>0</v>
      </c>
      <c r="BO179" s="83">
        <v>8355</v>
      </c>
      <c r="BQ179" s="83">
        <v>0</v>
      </c>
      <c r="BS179" s="85">
        <v>29753</v>
      </c>
      <c r="BU179" s="46">
        <v>24</v>
      </c>
      <c r="BW179" s="46">
        <v>3</v>
      </c>
      <c r="BY179" s="46">
        <v>0</v>
      </c>
      <c r="CA179" s="46">
        <v>8</v>
      </c>
      <c r="CC179" s="46">
        <v>0</v>
      </c>
      <c r="CE179" s="209">
        <v>0</v>
      </c>
      <c r="CH179" s="41">
        <v>7118589</v>
      </c>
      <c r="CJ179" s="41">
        <v>2719287</v>
      </c>
      <c r="CL179" s="41">
        <v>234940</v>
      </c>
      <c r="CN179" s="41">
        <v>3609953</v>
      </c>
      <c r="CP179" s="43">
        <v>13682769</v>
      </c>
      <c r="CS179" s="39">
        <v>26.143599999999999</v>
      </c>
      <c r="CU179" s="39">
        <v>38.404800000000002</v>
      </c>
      <c r="CW179" s="39">
        <v>12.7325</v>
      </c>
      <c r="CY179" s="39">
        <v>39.459899999999998</v>
      </c>
      <c r="DA179" s="44">
        <v>30.2028</v>
      </c>
      <c r="DC179" s="1" t="str">
        <f t="shared" si="2"/>
        <v>No</v>
      </c>
    </row>
    <row r="180" spans="1:107">
      <c r="A180" s="7" t="s">
        <v>1019</v>
      </c>
      <c r="B180" s="7" t="s">
        <v>595</v>
      </c>
      <c r="C180" s="37" t="s">
        <v>48</v>
      </c>
      <c r="D180" s="296">
        <v>2192</v>
      </c>
      <c r="E180" s="297">
        <v>20192</v>
      </c>
      <c r="F180" s="27" t="s">
        <v>140</v>
      </c>
      <c r="G180" s="27" t="s">
        <v>137</v>
      </c>
      <c r="H180" s="35">
        <v>18351295</v>
      </c>
      <c r="I180" s="35">
        <v>70</v>
      </c>
      <c r="J180" s="292"/>
      <c r="K180" s="8">
        <v>145982</v>
      </c>
      <c r="L180" s="8"/>
      <c r="M180" s="8">
        <v>2414</v>
      </c>
      <c r="N180" s="9"/>
      <c r="O180" s="8">
        <v>0</v>
      </c>
      <c r="P180" s="9"/>
      <c r="Q180" s="8">
        <v>8494</v>
      </c>
      <c r="R180" s="9"/>
      <c r="S180" s="8">
        <v>0</v>
      </c>
      <c r="T180" s="9"/>
      <c r="U180" s="33">
        <v>156890</v>
      </c>
      <c r="V180" s="9"/>
      <c r="W180" s="30">
        <v>88</v>
      </c>
      <c r="X180" s="9"/>
      <c r="Y180" s="30">
        <v>1</v>
      </c>
      <c r="Z180" s="9"/>
      <c r="AA180" s="30">
        <v>0</v>
      </c>
      <c r="AB180" s="9"/>
      <c r="AC180" s="30">
        <v>8.5</v>
      </c>
      <c r="AD180" s="9"/>
      <c r="AE180" s="80">
        <v>0</v>
      </c>
      <c r="AF180" s="46"/>
      <c r="AG180" s="88">
        <v>97.5</v>
      </c>
      <c r="AH180" s="47"/>
      <c r="AJ180" s="83">
        <v>141326</v>
      </c>
      <c r="AL180" s="83">
        <v>2414</v>
      </c>
      <c r="AN180" s="83">
        <v>0</v>
      </c>
      <c r="AP180" s="83">
        <v>7278</v>
      </c>
      <c r="AR180" s="83">
        <v>0</v>
      </c>
      <c r="AT180" s="204">
        <v>151018</v>
      </c>
      <c r="AV180" s="46">
        <v>83</v>
      </c>
      <c r="AX180" s="46">
        <v>1</v>
      </c>
      <c r="AZ180" s="46">
        <v>0</v>
      </c>
      <c r="BB180" s="46">
        <v>7.25</v>
      </c>
      <c r="BD180" s="46">
        <v>0</v>
      </c>
      <c r="BF180" s="209">
        <v>91.25</v>
      </c>
      <c r="BI180" s="83">
        <v>4656</v>
      </c>
      <c r="BK180" s="83">
        <v>0</v>
      </c>
      <c r="BM180" s="83">
        <v>0</v>
      </c>
      <c r="BO180" s="83">
        <v>1216</v>
      </c>
      <c r="BQ180" s="83">
        <v>0</v>
      </c>
      <c r="BS180" s="85">
        <v>5872</v>
      </c>
      <c r="BU180" s="46">
        <v>5</v>
      </c>
      <c r="BW180" s="46">
        <v>0</v>
      </c>
      <c r="BY180" s="46">
        <v>0</v>
      </c>
      <c r="CA180" s="46">
        <v>1.25</v>
      </c>
      <c r="CC180" s="46">
        <v>0</v>
      </c>
      <c r="CE180" s="209">
        <v>0</v>
      </c>
      <c r="CH180" s="41">
        <v>2808585</v>
      </c>
      <c r="CJ180" s="41">
        <v>61040</v>
      </c>
      <c r="CL180" s="41">
        <v>0</v>
      </c>
      <c r="CN180" s="41">
        <v>371190</v>
      </c>
      <c r="CP180" s="43">
        <v>3240815</v>
      </c>
      <c r="CS180" s="39">
        <v>19.2393</v>
      </c>
      <c r="CU180" s="39">
        <v>25.285799999999998</v>
      </c>
      <c r="CY180" s="39">
        <v>43.700299999999999</v>
      </c>
      <c r="DA180" s="44">
        <v>20.656600000000001</v>
      </c>
      <c r="DC180" s="1" t="str">
        <f t="shared" si="2"/>
        <v>No</v>
      </c>
    </row>
    <row r="181" spans="1:107">
      <c r="A181" s="7" t="s">
        <v>1017</v>
      </c>
      <c r="B181" s="7" t="s">
        <v>206</v>
      </c>
      <c r="C181" s="37" t="s">
        <v>60</v>
      </c>
      <c r="D181" s="296" t="s">
        <v>1018</v>
      </c>
      <c r="E181" s="297">
        <v>376</v>
      </c>
      <c r="F181" s="27" t="s">
        <v>158</v>
      </c>
      <c r="G181" s="27" t="s">
        <v>137</v>
      </c>
      <c r="H181" s="35">
        <v>1849898</v>
      </c>
      <c r="I181" s="35">
        <v>70</v>
      </c>
      <c r="J181" s="292"/>
      <c r="K181" s="8">
        <v>171702</v>
      </c>
      <c r="L181" s="8"/>
      <c r="M181" s="8">
        <v>0</v>
      </c>
      <c r="N181" s="9"/>
      <c r="O181" s="8">
        <v>0</v>
      </c>
      <c r="P181" s="9"/>
      <c r="Q181" s="8">
        <v>5704</v>
      </c>
      <c r="R181" s="9"/>
      <c r="S181" s="8">
        <v>0</v>
      </c>
      <c r="T181" s="9"/>
      <c r="U181" s="33">
        <v>177406</v>
      </c>
      <c r="V181" s="9"/>
      <c r="W181" s="30">
        <v>141</v>
      </c>
      <c r="X181" s="9"/>
      <c r="Y181" s="30">
        <v>0</v>
      </c>
      <c r="Z181" s="9"/>
      <c r="AA181" s="30">
        <v>0</v>
      </c>
      <c r="AB181" s="9"/>
      <c r="AC181" s="30">
        <v>7</v>
      </c>
      <c r="AD181" s="9"/>
      <c r="AE181" s="80">
        <v>0</v>
      </c>
      <c r="AF181" s="46"/>
      <c r="AG181" s="88">
        <v>148</v>
      </c>
      <c r="AH181" s="47"/>
      <c r="AJ181" s="83">
        <v>103673</v>
      </c>
      <c r="AL181" s="83">
        <v>0</v>
      </c>
      <c r="AN181" s="83">
        <v>0</v>
      </c>
      <c r="AP181" s="83">
        <v>0</v>
      </c>
      <c r="AR181" s="83">
        <v>0</v>
      </c>
      <c r="AT181" s="204">
        <v>103673</v>
      </c>
      <c r="AV181" s="46">
        <v>69</v>
      </c>
      <c r="AX181" s="46">
        <v>0</v>
      </c>
      <c r="AZ181" s="46">
        <v>0</v>
      </c>
      <c r="BB181" s="46">
        <v>0</v>
      </c>
      <c r="BD181" s="46">
        <v>0</v>
      </c>
      <c r="BF181" s="209">
        <v>69</v>
      </c>
      <c r="BI181" s="83">
        <v>25159</v>
      </c>
      <c r="BK181" s="83">
        <v>0</v>
      </c>
      <c r="BM181" s="83">
        <v>0</v>
      </c>
      <c r="BO181" s="83">
        <v>5704</v>
      </c>
      <c r="BQ181" s="83">
        <v>0</v>
      </c>
      <c r="BS181" s="85">
        <v>73733</v>
      </c>
      <c r="BU181" s="46">
        <v>72</v>
      </c>
      <c r="BW181" s="46">
        <v>0</v>
      </c>
      <c r="BY181" s="46">
        <v>0</v>
      </c>
      <c r="CA181" s="46">
        <v>7</v>
      </c>
      <c r="CC181" s="46">
        <v>0</v>
      </c>
      <c r="CE181" s="209">
        <v>0</v>
      </c>
      <c r="CH181" s="41">
        <v>3232809</v>
      </c>
      <c r="CJ181" s="41">
        <v>0</v>
      </c>
      <c r="CL181" s="41">
        <v>0</v>
      </c>
      <c r="CN181" s="41">
        <v>137367</v>
      </c>
      <c r="CP181" s="43">
        <v>3370176</v>
      </c>
      <c r="CS181" s="39">
        <v>18.827999999999999</v>
      </c>
      <c r="CY181" s="39">
        <v>24.082599999999999</v>
      </c>
      <c r="DA181" s="44">
        <v>18.997</v>
      </c>
      <c r="DC181" s="1" t="str">
        <f t="shared" si="2"/>
        <v>No</v>
      </c>
    </row>
    <row r="182" spans="1:107">
      <c r="A182" s="7" t="s">
        <v>282</v>
      </c>
      <c r="B182" s="7" t="s">
        <v>283</v>
      </c>
      <c r="C182" s="37" t="s">
        <v>40</v>
      </c>
      <c r="D182" s="296">
        <v>5025</v>
      </c>
      <c r="E182" s="297">
        <v>50025</v>
      </c>
      <c r="F182" s="27" t="s">
        <v>142</v>
      </c>
      <c r="G182" s="27" t="s">
        <v>137</v>
      </c>
      <c r="H182" s="35">
        <v>120378</v>
      </c>
      <c r="I182" s="35">
        <v>68</v>
      </c>
      <c r="J182" s="292"/>
      <c r="K182" s="8">
        <v>223562</v>
      </c>
      <c r="L182" s="8"/>
      <c r="M182" s="8">
        <v>36480</v>
      </c>
      <c r="N182" s="9"/>
      <c r="O182" s="8">
        <v>8754</v>
      </c>
      <c r="P182" s="9"/>
      <c r="Q182" s="8">
        <v>31491</v>
      </c>
      <c r="R182" s="9"/>
      <c r="S182" s="8">
        <v>0</v>
      </c>
      <c r="T182" s="9"/>
      <c r="U182" s="33">
        <v>300287</v>
      </c>
      <c r="V182" s="9"/>
      <c r="W182" s="30">
        <v>131</v>
      </c>
      <c r="X182" s="9"/>
      <c r="Y182" s="30">
        <v>21</v>
      </c>
      <c r="Z182" s="9"/>
      <c r="AA182" s="30">
        <v>5</v>
      </c>
      <c r="AB182" s="9"/>
      <c r="AC182" s="30">
        <v>20</v>
      </c>
      <c r="AD182" s="9"/>
      <c r="AE182" s="80">
        <v>0</v>
      </c>
      <c r="AF182" s="46"/>
      <c r="AG182" s="88">
        <v>177</v>
      </c>
      <c r="AH182" s="47"/>
      <c r="AJ182" s="83">
        <v>214062</v>
      </c>
      <c r="AL182" s="83">
        <v>36480</v>
      </c>
      <c r="AN182" s="83">
        <v>8754</v>
      </c>
      <c r="AP182" s="83">
        <v>28121</v>
      </c>
      <c r="AR182" s="83">
        <v>0</v>
      </c>
      <c r="AT182" s="204">
        <v>287417</v>
      </c>
      <c r="AV182" s="46">
        <v>119</v>
      </c>
      <c r="AX182" s="46">
        <v>21</v>
      </c>
      <c r="AZ182" s="46">
        <v>5</v>
      </c>
      <c r="BB182" s="46">
        <v>17</v>
      </c>
      <c r="BD182" s="46">
        <v>0</v>
      </c>
      <c r="BF182" s="209">
        <v>162</v>
      </c>
      <c r="BI182" s="83">
        <v>0</v>
      </c>
      <c r="BK182" s="83">
        <v>0</v>
      </c>
      <c r="BM182" s="83">
        <v>0</v>
      </c>
      <c r="BO182" s="83">
        <v>3370</v>
      </c>
      <c r="BQ182" s="83">
        <v>0</v>
      </c>
      <c r="BS182" s="85">
        <v>12870</v>
      </c>
      <c r="BU182" s="46">
        <v>12</v>
      </c>
      <c r="BW182" s="46">
        <v>0</v>
      </c>
      <c r="BY182" s="46">
        <v>0</v>
      </c>
      <c r="CA182" s="46">
        <v>3</v>
      </c>
      <c r="CC182" s="46">
        <v>0</v>
      </c>
      <c r="CE182" s="209">
        <v>0</v>
      </c>
      <c r="CH182" s="41">
        <v>4886203</v>
      </c>
      <c r="CJ182" s="41">
        <v>917190</v>
      </c>
      <c r="CL182" s="41">
        <v>175072</v>
      </c>
      <c r="CN182" s="41">
        <v>726394</v>
      </c>
      <c r="CP182" s="43">
        <v>6704859</v>
      </c>
      <c r="CS182" s="39">
        <v>21.856100000000001</v>
      </c>
      <c r="CU182" s="39">
        <v>25.142299999999999</v>
      </c>
      <c r="CW182" s="39">
        <v>19.999099999999999</v>
      </c>
      <c r="CY182" s="39">
        <v>23.066700000000001</v>
      </c>
      <c r="DA182" s="44">
        <v>22.328199999999999</v>
      </c>
      <c r="DC182" s="1" t="str">
        <f t="shared" si="2"/>
        <v>No</v>
      </c>
    </row>
    <row r="183" spans="1:107">
      <c r="A183" s="7" t="s">
        <v>71</v>
      </c>
      <c r="B183" s="7" t="s">
        <v>581</v>
      </c>
      <c r="C183" s="37" t="s">
        <v>70</v>
      </c>
      <c r="D183" s="296">
        <v>3045</v>
      </c>
      <c r="E183" s="297">
        <v>30045</v>
      </c>
      <c r="F183" s="27" t="s">
        <v>317</v>
      </c>
      <c r="G183" s="27" t="s">
        <v>137</v>
      </c>
      <c r="H183" s="35">
        <v>92359</v>
      </c>
      <c r="I183" s="35">
        <v>68</v>
      </c>
      <c r="J183" s="292"/>
      <c r="K183" s="8">
        <v>167739</v>
      </c>
      <c r="L183" s="8"/>
      <c r="M183" s="8">
        <v>5719</v>
      </c>
      <c r="N183" s="9"/>
      <c r="O183" s="8">
        <v>1706</v>
      </c>
      <c r="P183" s="9"/>
      <c r="Q183" s="8">
        <v>19621</v>
      </c>
      <c r="R183" s="9"/>
      <c r="S183" s="8">
        <v>0</v>
      </c>
      <c r="T183" s="9"/>
      <c r="U183" s="33">
        <v>194785</v>
      </c>
      <c r="V183" s="9"/>
      <c r="W183" s="30">
        <v>95</v>
      </c>
      <c r="X183" s="9"/>
      <c r="Y183" s="30">
        <v>3</v>
      </c>
      <c r="Z183" s="9"/>
      <c r="AA183" s="30">
        <v>1</v>
      </c>
      <c r="AB183" s="9"/>
      <c r="AC183" s="30">
        <v>19</v>
      </c>
      <c r="AD183" s="9"/>
      <c r="AE183" s="80">
        <v>0</v>
      </c>
      <c r="AF183" s="46"/>
      <c r="AG183" s="88">
        <v>118</v>
      </c>
      <c r="AH183" s="47"/>
      <c r="AJ183" s="83">
        <v>124519</v>
      </c>
      <c r="AL183" s="83">
        <v>5719</v>
      </c>
      <c r="AN183" s="83">
        <v>1706</v>
      </c>
      <c r="AP183" s="83">
        <v>17279</v>
      </c>
      <c r="AR183" s="83">
        <v>0</v>
      </c>
      <c r="AT183" s="204">
        <v>149223</v>
      </c>
      <c r="AV183" s="46">
        <v>61</v>
      </c>
      <c r="AX183" s="46">
        <v>3</v>
      </c>
      <c r="AZ183" s="46">
        <v>1</v>
      </c>
      <c r="BB183" s="46">
        <v>9</v>
      </c>
      <c r="BD183" s="46">
        <v>0</v>
      </c>
      <c r="BF183" s="209">
        <v>74</v>
      </c>
      <c r="BI183" s="83">
        <v>0</v>
      </c>
      <c r="BK183" s="83">
        <v>0</v>
      </c>
      <c r="BM183" s="83">
        <v>0</v>
      </c>
      <c r="BO183" s="83">
        <v>2342</v>
      </c>
      <c r="BQ183" s="83">
        <v>0</v>
      </c>
      <c r="BS183" s="85">
        <v>45562</v>
      </c>
      <c r="BU183" s="46">
        <v>34</v>
      </c>
      <c r="BW183" s="46">
        <v>0</v>
      </c>
      <c r="BY183" s="46">
        <v>0</v>
      </c>
      <c r="CA183" s="46">
        <v>10</v>
      </c>
      <c r="CC183" s="46">
        <v>0</v>
      </c>
      <c r="CE183" s="209">
        <v>0</v>
      </c>
      <c r="CH183" s="41">
        <v>3269667</v>
      </c>
      <c r="CJ183" s="41">
        <v>149178</v>
      </c>
      <c r="CL183" s="41">
        <v>30927</v>
      </c>
      <c r="CN183" s="41">
        <v>611279</v>
      </c>
      <c r="CP183" s="43">
        <v>4061051</v>
      </c>
      <c r="CS183" s="39">
        <v>19.492599999999999</v>
      </c>
      <c r="CU183" s="39">
        <v>26.084599999999998</v>
      </c>
      <c r="CW183" s="39">
        <v>18.128399999999999</v>
      </c>
      <c r="CY183" s="39">
        <v>31.154299999999999</v>
      </c>
      <c r="DA183" s="44">
        <v>20.8489</v>
      </c>
      <c r="DC183" s="1" t="str">
        <f t="shared" si="2"/>
        <v>No</v>
      </c>
    </row>
    <row r="184" spans="1:107">
      <c r="A184" s="7" t="s">
        <v>1022</v>
      </c>
      <c r="B184" s="7" t="s">
        <v>550</v>
      </c>
      <c r="C184" s="37" t="s">
        <v>44</v>
      </c>
      <c r="D184" s="296">
        <v>4012</v>
      </c>
      <c r="E184" s="297">
        <v>40012</v>
      </c>
      <c r="F184" s="27" t="s">
        <v>142</v>
      </c>
      <c r="G184" s="27" t="s">
        <v>137</v>
      </c>
      <c r="H184" s="35">
        <v>391024</v>
      </c>
      <c r="I184" s="35">
        <v>68</v>
      </c>
      <c r="J184" s="292"/>
      <c r="K184" s="8">
        <v>292105</v>
      </c>
      <c r="L184" s="8"/>
      <c r="M184" s="8">
        <v>61398</v>
      </c>
      <c r="N184" s="9"/>
      <c r="O184" s="8">
        <v>0</v>
      </c>
      <c r="P184" s="9"/>
      <c r="Q184" s="8">
        <v>30948</v>
      </c>
      <c r="R184" s="9"/>
      <c r="S184" s="8">
        <v>0</v>
      </c>
      <c r="T184" s="9"/>
      <c r="U184" s="33">
        <v>384451</v>
      </c>
      <c r="V184" s="9"/>
      <c r="W184" s="30">
        <v>164</v>
      </c>
      <c r="X184" s="9"/>
      <c r="Y184" s="30">
        <v>33</v>
      </c>
      <c r="Z184" s="9"/>
      <c r="AA184" s="30">
        <v>0</v>
      </c>
      <c r="AB184" s="9"/>
      <c r="AC184" s="30">
        <v>17</v>
      </c>
      <c r="AD184" s="9"/>
      <c r="AE184" s="80">
        <v>0</v>
      </c>
      <c r="AF184" s="46"/>
      <c r="AG184" s="88">
        <v>214</v>
      </c>
      <c r="AH184" s="47"/>
      <c r="AJ184" s="83">
        <v>260300</v>
      </c>
      <c r="AL184" s="83">
        <v>54032</v>
      </c>
      <c r="AN184" s="83">
        <v>0</v>
      </c>
      <c r="AP184" s="83">
        <v>27307</v>
      </c>
      <c r="AR184" s="83">
        <v>0</v>
      </c>
      <c r="AT184" s="204">
        <v>341639</v>
      </c>
      <c r="AV184" s="46">
        <v>130</v>
      </c>
      <c r="AX184" s="46">
        <v>28</v>
      </c>
      <c r="AZ184" s="46">
        <v>0</v>
      </c>
      <c r="BB184" s="46">
        <v>15</v>
      </c>
      <c r="BD184" s="46">
        <v>0</v>
      </c>
      <c r="BF184" s="209">
        <v>173</v>
      </c>
      <c r="BI184" s="83">
        <v>0</v>
      </c>
      <c r="BK184" s="83">
        <v>7366</v>
      </c>
      <c r="BM184" s="83">
        <v>0</v>
      </c>
      <c r="BO184" s="83">
        <v>3641</v>
      </c>
      <c r="BQ184" s="83">
        <v>0</v>
      </c>
      <c r="BS184" s="85">
        <v>42812</v>
      </c>
      <c r="BU184" s="46">
        <v>34</v>
      </c>
      <c r="BW184" s="46">
        <v>5</v>
      </c>
      <c r="BY184" s="46">
        <v>0</v>
      </c>
      <c r="CA184" s="46">
        <v>2</v>
      </c>
      <c r="CC184" s="46">
        <v>0</v>
      </c>
      <c r="CE184" s="209">
        <v>0</v>
      </c>
      <c r="CH184" s="41">
        <v>5890373</v>
      </c>
      <c r="CJ184" s="41">
        <v>1202808</v>
      </c>
      <c r="CL184" s="41">
        <v>0</v>
      </c>
      <c r="CN184" s="41">
        <v>593364</v>
      </c>
      <c r="CP184" s="43">
        <v>7686545</v>
      </c>
      <c r="CS184" s="39">
        <v>20.165299999999998</v>
      </c>
      <c r="CU184" s="39">
        <v>19.590299999999999</v>
      </c>
      <c r="CY184" s="39">
        <v>19.172899999999998</v>
      </c>
      <c r="DA184" s="44">
        <v>19.993600000000001</v>
      </c>
      <c r="DC184" s="1" t="str">
        <f t="shared" si="2"/>
        <v>No</v>
      </c>
    </row>
    <row r="185" spans="1:107">
      <c r="A185" s="7" t="s">
        <v>1023</v>
      </c>
      <c r="B185" s="7" t="s">
        <v>934</v>
      </c>
      <c r="C185" s="37" t="s">
        <v>48</v>
      </c>
      <c r="D185" s="296">
        <v>2209</v>
      </c>
      <c r="E185" s="297">
        <v>20209</v>
      </c>
      <c r="F185" s="27" t="s">
        <v>140</v>
      </c>
      <c r="G185" s="27" t="s">
        <v>137</v>
      </c>
      <c r="H185" s="35">
        <v>18351295</v>
      </c>
      <c r="I185" s="35">
        <v>67</v>
      </c>
      <c r="J185" s="292"/>
      <c r="K185" s="8">
        <v>155116</v>
      </c>
      <c r="L185" s="8" t="s">
        <v>102</v>
      </c>
      <c r="M185" s="8">
        <v>0</v>
      </c>
      <c r="N185" s="9"/>
      <c r="O185" s="8">
        <v>0</v>
      </c>
      <c r="P185" s="9"/>
      <c r="Q185" s="8">
        <v>23296</v>
      </c>
      <c r="R185" s="9"/>
      <c r="S185" s="8">
        <v>0</v>
      </c>
      <c r="T185" s="9"/>
      <c r="U185" s="33">
        <v>178412</v>
      </c>
      <c r="V185" s="9" t="s">
        <v>102</v>
      </c>
      <c r="W185" s="30">
        <v>79</v>
      </c>
      <c r="X185" s="9"/>
      <c r="Y185" s="30">
        <v>0</v>
      </c>
      <c r="Z185" s="9"/>
      <c r="AA185" s="30">
        <v>0</v>
      </c>
      <c r="AB185" s="9"/>
      <c r="AC185" s="30">
        <v>12</v>
      </c>
      <c r="AD185" s="9"/>
      <c r="AE185" s="80">
        <v>0</v>
      </c>
      <c r="AF185" s="46"/>
      <c r="AG185" s="88">
        <v>91</v>
      </c>
      <c r="AH185" s="47"/>
      <c r="AJ185" s="83">
        <v>155116</v>
      </c>
      <c r="AK185" s="46" t="s">
        <v>102</v>
      </c>
      <c r="AL185" s="83">
        <v>0</v>
      </c>
      <c r="AN185" s="83">
        <v>0</v>
      </c>
      <c r="AP185" s="83">
        <v>23296</v>
      </c>
      <c r="AR185" s="83">
        <v>0</v>
      </c>
      <c r="AT185" s="204">
        <v>178412</v>
      </c>
      <c r="AU185" s="46" t="s">
        <v>102</v>
      </c>
      <c r="AV185" s="46">
        <v>79</v>
      </c>
      <c r="AX185" s="46">
        <v>0</v>
      </c>
      <c r="AZ185" s="46">
        <v>0</v>
      </c>
      <c r="BB185" s="46">
        <v>12</v>
      </c>
      <c r="BD185" s="46">
        <v>0</v>
      </c>
      <c r="BF185" s="209">
        <v>91</v>
      </c>
      <c r="BI185" s="83">
        <v>0</v>
      </c>
      <c r="BJ185" s="46" t="s">
        <v>102</v>
      </c>
      <c r="BK185" s="83">
        <v>0</v>
      </c>
      <c r="BM185" s="83">
        <v>0</v>
      </c>
      <c r="BO185" s="83">
        <v>0</v>
      </c>
      <c r="BQ185" s="83">
        <v>0</v>
      </c>
      <c r="BS185" s="85">
        <v>0</v>
      </c>
      <c r="BT185" s="46" t="s">
        <v>102</v>
      </c>
      <c r="BU185" s="46">
        <v>0</v>
      </c>
      <c r="BW185" s="46">
        <v>0</v>
      </c>
      <c r="BY185" s="46">
        <v>0</v>
      </c>
      <c r="CA185" s="46">
        <v>0</v>
      </c>
      <c r="CC185" s="46">
        <v>0</v>
      </c>
      <c r="CE185" s="209">
        <v>0</v>
      </c>
      <c r="CH185" s="41">
        <v>3416352</v>
      </c>
      <c r="CJ185" s="41">
        <v>0</v>
      </c>
      <c r="CL185" s="41">
        <v>0</v>
      </c>
      <c r="CN185" s="41">
        <v>475681</v>
      </c>
      <c r="CP185" s="43">
        <v>3892033</v>
      </c>
      <c r="CS185" s="39">
        <v>22.0245</v>
      </c>
      <c r="CT185" s="39" t="s">
        <v>102</v>
      </c>
      <c r="CY185" s="39">
        <v>20.419</v>
      </c>
      <c r="DA185" s="44">
        <v>21.814900000000002</v>
      </c>
      <c r="DC185" s="1" t="str">
        <f t="shared" si="2"/>
        <v>Yes</v>
      </c>
    </row>
    <row r="186" spans="1:107">
      <c r="A186" s="7" t="s">
        <v>1024</v>
      </c>
      <c r="B186" s="7" t="s">
        <v>394</v>
      </c>
      <c r="C186" s="37" t="s">
        <v>42</v>
      </c>
      <c r="D186" s="296">
        <v>4014</v>
      </c>
      <c r="E186" s="297">
        <v>40014</v>
      </c>
      <c r="F186" s="27" t="s">
        <v>142</v>
      </c>
      <c r="G186" s="27" t="s">
        <v>137</v>
      </c>
      <c r="H186" s="35">
        <v>208948</v>
      </c>
      <c r="I186" s="35">
        <v>67</v>
      </c>
      <c r="J186" s="292"/>
      <c r="K186" s="8">
        <v>130333</v>
      </c>
      <c r="L186" s="8"/>
      <c r="M186" s="8">
        <v>22207</v>
      </c>
      <c r="N186" s="9"/>
      <c r="O186" s="8">
        <v>4292</v>
      </c>
      <c r="P186" s="9"/>
      <c r="Q186" s="8">
        <v>35542</v>
      </c>
      <c r="R186" s="9"/>
      <c r="S186" s="8">
        <v>0</v>
      </c>
      <c r="T186" s="9"/>
      <c r="U186" s="33">
        <v>192374</v>
      </c>
      <c r="V186" s="9"/>
      <c r="W186" s="30">
        <v>65</v>
      </c>
      <c r="X186" s="9"/>
      <c r="Y186" s="30">
        <v>11</v>
      </c>
      <c r="Z186" s="9"/>
      <c r="AA186" s="30">
        <v>2</v>
      </c>
      <c r="AB186" s="9"/>
      <c r="AC186" s="30">
        <v>16.72</v>
      </c>
      <c r="AD186" s="9"/>
      <c r="AE186" s="80">
        <v>0</v>
      </c>
      <c r="AF186" s="46"/>
      <c r="AG186" s="88">
        <v>94.72</v>
      </c>
      <c r="AH186" s="47"/>
      <c r="AJ186" s="83">
        <v>122065</v>
      </c>
      <c r="AL186" s="83">
        <v>22207</v>
      </c>
      <c r="AN186" s="83">
        <v>4292</v>
      </c>
      <c r="AP186" s="83">
        <v>32155</v>
      </c>
      <c r="AR186" s="83">
        <v>0</v>
      </c>
      <c r="AT186" s="204">
        <v>180719</v>
      </c>
      <c r="AV186" s="46">
        <v>61</v>
      </c>
      <c r="AX186" s="46">
        <v>11</v>
      </c>
      <c r="AZ186" s="46">
        <v>2</v>
      </c>
      <c r="BB186" s="46">
        <v>14.72</v>
      </c>
      <c r="BD186" s="46">
        <v>0</v>
      </c>
      <c r="BF186" s="209">
        <v>88.72</v>
      </c>
      <c r="BI186" s="83">
        <v>0</v>
      </c>
      <c r="BK186" s="83">
        <v>0</v>
      </c>
      <c r="BM186" s="83">
        <v>0</v>
      </c>
      <c r="BO186" s="83">
        <v>3387</v>
      </c>
      <c r="BQ186" s="83">
        <v>0</v>
      </c>
      <c r="BS186" s="85">
        <v>11655</v>
      </c>
      <c r="BU186" s="46">
        <v>4</v>
      </c>
      <c r="BW186" s="46">
        <v>0</v>
      </c>
      <c r="BY186" s="46">
        <v>0</v>
      </c>
      <c r="CA186" s="46">
        <v>2</v>
      </c>
      <c r="CC186" s="46">
        <v>0</v>
      </c>
      <c r="CE186" s="209">
        <v>0</v>
      </c>
      <c r="CH186" s="41">
        <v>1902764</v>
      </c>
      <c r="CJ186" s="41">
        <v>408045</v>
      </c>
      <c r="CL186" s="41">
        <v>64293</v>
      </c>
      <c r="CN186" s="41">
        <v>695188</v>
      </c>
      <c r="CP186" s="43">
        <v>3070290</v>
      </c>
      <c r="CS186" s="39">
        <v>14.5992</v>
      </c>
      <c r="CU186" s="39">
        <v>18.374600000000001</v>
      </c>
      <c r="CW186" s="39">
        <v>14.979699999999999</v>
      </c>
      <c r="CY186" s="39">
        <v>19.5596</v>
      </c>
      <c r="DA186" s="44">
        <v>15.96</v>
      </c>
      <c r="DC186" s="1" t="str">
        <f t="shared" si="2"/>
        <v>No</v>
      </c>
    </row>
    <row r="187" spans="1:107">
      <c r="A187" s="7" t="s">
        <v>1025</v>
      </c>
      <c r="B187" s="7" t="s">
        <v>498</v>
      </c>
      <c r="C187" s="37" t="s">
        <v>48</v>
      </c>
      <c r="D187" s="296">
        <v>2196</v>
      </c>
      <c r="E187" s="297">
        <v>20196</v>
      </c>
      <c r="F187" s="27" t="s">
        <v>140</v>
      </c>
      <c r="G187" s="27" t="s">
        <v>137</v>
      </c>
      <c r="H187" s="35">
        <v>18351295</v>
      </c>
      <c r="I187" s="35">
        <v>66</v>
      </c>
      <c r="J187" s="292"/>
      <c r="K187" s="8">
        <v>78560</v>
      </c>
      <c r="L187" s="8" t="s">
        <v>102</v>
      </c>
      <c r="M187" s="8">
        <v>0</v>
      </c>
      <c r="N187" s="9"/>
      <c r="O187" s="8">
        <v>0</v>
      </c>
      <c r="P187" s="9"/>
      <c r="Q187" s="8">
        <v>27832</v>
      </c>
      <c r="R187" s="9" t="s">
        <v>102</v>
      </c>
      <c r="S187" s="8">
        <v>0</v>
      </c>
      <c r="T187" s="9"/>
      <c r="U187" s="33">
        <v>106392</v>
      </c>
      <c r="V187" s="9" t="s">
        <v>102</v>
      </c>
      <c r="W187" s="30">
        <v>53</v>
      </c>
      <c r="X187" s="9"/>
      <c r="Y187" s="30">
        <v>0</v>
      </c>
      <c r="Z187" s="9"/>
      <c r="AA187" s="30">
        <v>0</v>
      </c>
      <c r="AB187" s="9"/>
      <c r="AC187" s="30">
        <v>11</v>
      </c>
      <c r="AD187" s="9"/>
      <c r="AE187" s="80">
        <v>0</v>
      </c>
      <c r="AF187" s="46"/>
      <c r="AG187" s="88">
        <v>64</v>
      </c>
      <c r="AH187" s="47"/>
      <c r="AJ187" s="83">
        <v>78560</v>
      </c>
      <c r="AK187" s="46" t="s">
        <v>102</v>
      </c>
      <c r="AL187" s="83">
        <v>0</v>
      </c>
      <c r="AN187" s="83">
        <v>0</v>
      </c>
      <c r="AP187" s="83">
        <v>27832</v>
      </c>
      <c r="AQ187" s="46" t="s">
        <v>102</v>
      </c>
      <c r="AR187" s="83">
        <v>0</v>
      </c>
      <c r="AT187" s="204">
        <v>106392</v>
      </c>
      <c r="AU187" s="46" t="s">
        <v>102</v>
      </c>
      <c r="AV187" s="46">
        <v>53</v>
      </c>
      <c r="AX187" s="46">
        <v>0</v>
      </c>
      <c r="AZ187" s="46">
        <v>0</v>
      </c>
      <c r="BB187" s="46">
        <v>11</v>
      </c>
      <c r="BD187" s="46">
        <v>0</v>
      </c>
      <c r="BF187" s="209">
        <v>64</v>
      </c>
      <c r="BG187" s="7" t="s">
        <v>102</v>
      </c>
      <c r="BI187" s="83">
        <v>0</v>
      </c>
      <c r="BK187" s="83">
        <v>0</v>
      </c>
      <c r="BM187" s="83">
        <v>0</v>
      </c>
      <c r="BO187" s="83">
        <v>0</v>
      </c>
      <c r="BQ187" s="83">
        <v>0</v>
      </c>
      <c r="BS187" s="85">
        <v>0</v>
      </c>
      <c r="BU187" s="46">
        <v>0</v>
      </c>
      <c r="BW187" s="46">
        <v>0</v>
      </c>
      <c r="BY187" s="46">
        <v>0</v>
      </c>
      <c r="CA187" s="46">
        <v>0</v>
      </c>
      <c r="CC187" s="46">
        <v>0</v>
      </c>
      <c r="CE187" s="209">
        <v>0</v>
      </c>
      <c r="CH187" s="41">
        <v>2317780</v>
      </c>
      <c r="CJ187" s="41">
        <v>0</v>
      </c>
      <c r="CL187" s="41">
        <v>0</v>
      </c>
      <c r="CN187" s="41">
        <v>232074</v>
      </c>
      <c r="CP187" s="43">
        <v>2549854</v>
      </c>
      <c r="CS187" s="39">
        <v>29.503299999999999</v>
      </c>
      <c r="CT187" s="39" t="s">
        <v>102</v>
      </c>
      <c r="CY187" s="39">
        <v>8.3384</v>
      </c>
      <c r="CZ187" s="39" t="s">
        <v>102</v>
      </c>
      <c r="DA187" s="44">
        <v>23.9666</v>
      </c>
      <c r="DC187" s="1" t="str">
        <f t="shared" si="2"/>
        <v>Yes</v>
      </c>
    </row>
    <row r="188" spans="1:107">
      <c r="A188" s="7" t="s">
        <v>1026</v>
      </c>
      <c r="B188" s="7" t="s">
        <v>547</v>
      </c>
      <c r="C188" s="37" t="s">
        <v>33</v>
      </c>
      <c r="D188" s="296">
        <v>7015</v>
      </c>
      <c r="E188" s="297">
        <v>70015</v>
      </c>
      <c r="F188" s="27" t="s">
        <v>140</v>
      </c>
      <c r="G188" s="27" t="s">
        <v>137</v>
      </c>
      <c r="H188" s="35">
        <v>472870</v>
      </c>
      <c r="I188" s="35">
        <v>66</v>
      </c>
      <c r="J188" s="292"/>
      <c r="K188" s="8">
        <v>207874</v>
      </c>
      <c r="L188" s="8"/>
      <c r="M188" s="8">
        <v>28874</v>
      </c>
      <c r="N188" s="9"/>
      <c r="O188" s="8">
        <v>7369</v>
      </c>
      <c r="P188" s="9"/>
      <c r="Q188" s="8">
        <v>19972</v>
      </c>
      <c r="R188" s="9"/>
      <c r="S188" s="8">
        <v>0</v>
      </c>
      <c r="T188" s="9"/>
      <c r="U188" s="33">
        <v>264089</v>
      </c>
      <c r="V188" s="9"/>
      <c r="W188" s="30">
        <v>113.27</v>
      </c>
      <c r="X188" s="9"/>
      <c r="Y188" s="30">
        <v>14.23</v>
      </c>
      <c r="Z188" s="9"/>
      <c r="AA188" s="30">
        <v>4.16</v>
      </c>
      <c r="AB188" s="9"/>
      <c r="AC188" s="30">
        <v>11.8</v>
      </c>
      <c r="AD188" s="9"/>
      <c r="AE188" s="80">
        <v>0</v>
      </c>
      <c r="AF188" s="46"/>
      <c r="AG188" s="88">
        <v>143.46</v>
      </c>
      <c r="AH188" s="47"/>
      <c r="AJ188" s="83">
        <v>203702</v>
      </c>
      <c r="AL188" s="83">
        <v>28874</v>
      </c>
      <c r="AN188" s="83">
        <v>7369</v>
      </c>
      <c r="AP188" s="83">
        <v>19972</v>
      </c>
      <c r="AR188" s="83">
        <v>0</v>
      </c>
      <c r="AT188" s="204">
        <v>259917</v>
      </c>
      <c r="AV188" s="46">
        <v>107.27</v>
      </c>
      <c r="AX188" s="46">
        <v>14.23</v>
      </c>
      <c r="AZ188" s="46">
        <v>4.16</v>
      </c>
      <c r="BB188" s="46">
        <v>11.8</v>
      </c>
      <c r="BD188" s="46">
        <v>0</v>
      </c>
      <c r="BF188" s="209">
        <v>137.46</v>
      </c>
      <c r="BI188" s="83">
        <v>0</v>
      </c>
      <c r="BK188" s="83">
        <v>0</v>
      </c>
      <c r="BM188" s="83">
        <v>0</v>
      </c>
      <c r="BO188" s="83">
        <v>0</v>
      </c>
      <c r="BQ188" s="83">
        <v>0</v>
      </c>
      <c r="BS188" s="85">
        <v>4172</v>
      </c>
      <c r="BU188" s="46">
        <v>6</v>
      </c>
      <c r="BW188" s="46">
        <v>0</v>
      </c>
      <c r="BY188" s="46">
        <v>0</v>
      </c>
      <c r="CA188" s="46">
        <v>0</v>
      </c>
      <c r="CC188" s="46">
        <v>0</v>
      </c>
      <c r="CE188" s="209">
        <v>0</v>
      </c>
      <c r="CH188" s="41">
        <v>4304762</v>
      </c>
      <c r="CJ188" s="41">
        <v>719778</v>
      </c>
      <c r="CL188" s="41">
        <v>125992</v>
      </c>
      <c r="CN188" s="41">
        <v>683958</v>
      </c>
      <c r="CP188" s="43">
        <v>5834490</v>
      </c>
      <c r="CS188" s="39">
        <v>20.708500000000001</v>
      </c>
      <c r="CU188" s="39">
        <v>24.9282</v>
      </c>
      <c r="CW188" s="39">
        <v>17.0976</v>
      </c>
      <c r="CY188" s="39">
        <v>34.245800000000003</v>
      </c>
      <c r="DA188" s="44">
        <v>22.0929</v>
      </c>
      <c r="DC188" s="1" t="str">
        <f t="shared" si="2"/>
        <v>No</v>
      </c>
    </row>
    <row r="189" spans="1:107">
      <c r="A189" s="7" t="s">
        <v>493</v>
      </c>
      <c r="B189" s="7" t="s">
        <v>494</v>
      </c>
      <c r="C189" s="37" t="s">
        <v>57</v>
      </c>
      <c r="D189" s="296">
        <v>5011</v>
      </c>
      <c r="E189" s="297">
        <v>50011</v>
      </c>
      <c r="F189" s="27" t="s">
        <v>142</v>
      </c>
      <c r="G189" s="27" t="s">
        <v>137</v>
      </c>
      <c r="H189" s="35">
        <v>279245</v>
      </c>
      <c r="I189" s="35">
        <v>66</v>
      </c>
      <c r="J189" s="292"/>
      <c r="K189" s="8">
        <v>304357</v>
      </c>
      <c r="L189" s="8"/>
      <c r="M189" s="8">
        <v>52973</v>
      </c>
      <c r="N189" s="9"/>
      <c r="O189" s="8">
        <v>6453</v>
      </c>
      <c r="P189" s="9"/>
      <c r="Q189" s="8">
        <v>33544</v>
      </c>
      <c r="R189" s="9"/>
      <c r="S189" s="8">
        <v>0</v>
      </c>
      <c r="T189" s="9"/>
      <c r="U189" s="33">
        <v>397327</v>
      </c>
      <c r="V189" s="9"/>
      <c r="W189" s="30">
        <v>163</v>
      </c>
      <c r="X189" s="9"/>
      <c r="Y189" s="30">
        <v>28</v>
      </c>
      <c r="Z189" s="9"/>
      <c r="AA189" s="30">
        <v>4</v>
      </c>
      <c r="AB189" s="9"/>
      <c r="AC189" s="30">
        <v>20</v>
      </c>
      <c r="AD189" s="9"/>
      <c r="AE189" s="80">
        <v>0</v>
      </c>
      <c r="AF189" s="46"/>
      <c r="AG189" s="88">
        <v>215</v>
      </c>
      <c r="AH189" s="47"/>
      <c r="AJ189" s="83">
        <v>304357</v>
      </c>
      <c r="AL189" s="83">
        <v>52973</v>
      </c>
      <c r="AN189" s="83">
        <v>6453</v>
      </c>
      <c r="AP189" s="83">
        <v>33544</v>
      </c>
      <c r="AR189" s="83">
        <v>0</v>
      </c>
      <c r="AT189" s="204">
        <v>397327</v>
      </c>
      <c r="AV189" s="46">
        <v>163</v>
      </c>
      <c r="AX189" s="46">
        <v>28</v>
      </c>
      <c r="AZ189" s="46">
        <v>4</v>
      </c>
      <c r="BB189" s="46">
        <v>20</v>
      </c>
      <c r="BD189" s="46">
        <v>0</v>
      </c>
      <c r="BF189" s="209">
        <v>215</v>
      </c>
      <c r="BI189" s="83">
        <v>0</v>
      </c>
      <c r="BK189" s="83">
        <v>0</v>
      </c>
      <c r="BM189" s="83">
        <v>0</v>
      </c>
      <c r="BO189" s="83">
        <v>0</v>
      </c>
      <c r="BQ189" s="83">
        <v>0</v>
      </c>
      <c r="BS189" s="85">
        <v>0</v>
      </c>
      <c r="BU189" s="46">
        <v>0</v>
      </c>
      <c r="BW189" s="46">
        <v>0</v>
      </c>
      <c r="BY189" s="46">
        <v>0</v>
      </c>
      <c r="CA189" s="46">
        <v>0</v>
      </c>
      <c r="CC189" s="46">
        <v>0</v>
      </c>
      <c r="CE189" s="209">
        <v>0</v>
      </c>
      <c r="CH189" s="41">
        <v>5975738</v>
      </c>
      <c r="CJ189" s="41">
        <v>819874</v>
      </c>
      <c r="CL189" s="41">
        <v>126050</v>
      </c>
      <c r="CN189" s="41">
        <v>1022122</v>
      </c>
      <c r="CP189" s="43">
        <v>7943784</v>
      </c>
      <c r="CS189" s="39">
        <v>19.634</v>
      </c>
      <c r="CU189" s="39">
        <v>15.4772</v>
      </c>
      <c r="CW189" s="39">
        <v>19.5336</v>
      </c>
      <c r="CY189" s="39">
        <v>30.4711</v>
      </c>
      <c r="DA189" s="44">
        <v>19.993099999999998</v>
      </c>
      <c r="DC189" s="1" t="str">
        <f t="shared" si="2"/>
        <v>No</v>
      </c>
    </row>
    <row r="190" spans="1:107">
      <c r="A190" s="7" t="s">
        <v>513</v>
      </c>
      <c r="B190" s="7" t="s">
        <v>514</v>
      </c>
      <c r="C190" s="37" t="s">
        <v>54</v>
      </c>
      <c r="D190" s="296">
        <v>2145</v>
      </c>
      <c r="E190" s="297">
        <v>20145</v>
      </c>
      <c r="F190" s="27" t="s">
        <v>158</v>
      </c>
      <c r="G190" s="27" t="s">
        <v>137</v>
      </c>
      <c r="H190" s="35">
        <v>53661</v>
      </c>
      <c r="I190" s="35">
        <v>65</v>
      </c>
      <c r="J190" s="292"/>
      <c r="K190" s="8">
        <v>211328</v>
      </c>
      <c r="L190" s="8"/>
      <c r="M190" s="8">
        <v>36964</v>
      </c>
      <c r="N190" s="9"/>
      <c r="O190" s="8">
        <v>5192</v>
      </c>
      <c r="P190" s="9"/>
      <c r="Q190" s="8">
        <v>33056</v>
      </c>
      <c r="R190" s="9"/>
      <c r="S190" s="8">
        <v>0</v>
      </c>
      <c r="T190" s="9"/>
      <c r="U190" s="33">
        <v>286540</v>
      </c>
      <c r="V190" s="9"/>
      <c r="W190" s="30">
        <v>101</v>
      </c>
      <c r="X190" s="9"/>
      <c r="Y190" s="30">
        <v>18</v>
      </c>
      <c r="Z190" s="9"/>
      <c r="AA190" s="30">
        <v>3</v>
      </c>
      <c r="AB190" s="9"/>
      <c r="AC190" s="30">
        <v>16</v>
      </c>
      <c r="AD190" s="9"/>
      <c r="AE190" s="80">
        <v>0</v>
      </c>
      <c r="AF190" s="46"/>
      <c r="AG190" s="88">
        <v>138</v>
      </c>
      <c r="AH190" s="47"/>
      <c r="AJ190" s="83">
        <v>211328</v>
      </c>
      <c r="AL190" s="83">
        <v>36964</v>
      </c>
      <c r="AN190" s="83">
        <v>5192</v>
      </c>
      <c r="AP190" s="83">
        <v>33056</v>
      </c>
      <c r="AR190" s="83">
        <v>0</v>
      </c>
      <c r="AT190" s="204">
        <v>286540</v>
      </c>
      <c r="AV190" s="46">
        <v>101</v>
      </c>
      <c r="AX190" s="46">
        <v>18</v>
      </c>
      <c r="AZ190" s="46">
        <v>3</v>
      </c>
      <c r="BB190" s="46">
        <v>16</v>
      </c>
      <c r="BD190" s="46">
        <v>0</v>
      </c>
      <c r="BF190" s="209">
        <v>138</v>
      </c>
      <c r="BI190" s="83">
        <v>0</v>
      </c>
      <c r="BK190" s="83">
        <v>0</v>
      </c>
      <c r="BM190" s="83">
        <v>0</v>
      </c>
      <c r="BO190" s="83">
        <v>0</v>
      </c>
      <c r="BQ190" s="83">
        <v>0</v>
      </c>
      <c r="BS190" s="85">
        <v>0</v>
      </c>
      <c r="BU190" s="46">
        <v>0</v>
      </c>
      <c r="BW190" s="46">
        <v>0</v>
      </c>
      <c r="BY190" s="46">
        <v>0</v>
      </c>
      <c r="CA190" s="46">
        <v>0</v>
      </c>
      <c r="CC190" s="46">
        <v>0</v>
      </c>
      <c r="CE190" s="209">
        <v>0</v>
      </c>
      <c r="CH190" s="41">
        <v>4268830</v>
      </c>
      <c r="CJ190" s="41">
        <v>831542</v>
      </c>
      <c r="CL190" s="41">
        <v>108309</v>
      </c>
      <c r="CN190" s="41">
        <v>793635</v>
      </c>
      <c r="CP190" s="43">
        <v>6002316</v>
      </c>
      <c r="CS190" s="39">
        <v>20.2</v>
      </c>
      <c r="CU190" s="39">
        <v>22.495999999999999</v>
      </c>
      <c r="CW190" s="39">
        <v>20.860700000000001</v>
      </c>
      <c r="CY190" s="39">
        <v>24.008800000000001</v>
      </c>
      <c r="DA190" s="44">
        <v>20.947600000000001</v>
      </c>
      <c r="DC190" s="1" t="str">
        <f t="shared" si="2"/>
        <v>No</v>
      </c>
    </row>
    <row r="191" spans="1:107">
      <c r="A191" s="7" t="s">
        <v>1027</v>
      </c>
      <c r="B191" s="7" t="s">
        <v>1028</v>
      </c>
      <c r="C191" s="37" t="s">
        <v>26</v>
      </c>
      <c r="D191" s="296">
        <v>4038</v>
      </c>
      <c r="E191" s="297">
        <v>40038</v>
      </c>
      <c r="F191" s="27" t="s">
        <v>140</v>
      </c>
      <c r="G191" s="27" t="s">
        <v>137</v>
      </c>
      <c r="H191" s="35">
        <v>340067</v>
      </c>
      <c r="I191" s="35">
        <v>64</v>
      </c>
      <c r="J191" s="292"/>
      <c r="K191" s="8">
        <v>158450</v>
      </c>
      <c r="L191" s="8"/>
      <c r="M191" s="8">
        <v>36275</v>
      </c>
      <c r="N191" s="9"/>
      <c r="O191" s="8">
        <v>7840</v>
      </c>
      <c r="P191" s="9"/>
      <c r="Q191" s="8">
        <v>13720</v>
      </c>
      <c r="R191" s="9"/>
      <c r="S191" s="8">
        <v>0</v>
      </c>
      <c r="T191" s="9"/>
      <c r="U191" s="33">
        <v>216285</v>
      </c>
      <c r="V191" s="9"/>
      <c r="W191" s="30">
        <v>93</v>
      </c>
      <c r="X191" s="9"/>
      <c r="Y191" s="30">
        <v>19</v>
      </c>
      <c r="Z191" s="9"/>
      <c r="AA191" s="30">
        <v>5</v>
      </c>
      <c r="AB191" s="9"/>
      <c r="AC191" s="30">
        <v>7</v>
      </c>
      <c r="AD191" s="9"/>
      <c r="AE191" s="80">
        <v>0</v>
      </c>
      <c r="AF191" s="46"/>
      <c r="AG191" s="88">
        <v>124</v>
      </c>
      <c r="AH191" s="47"/>
      <c r="AJ191" s="83">
        <v>156985</v>
      </c>
      <c r="AL191" s="83">
        <v>36275</v>
      </c>
      <c r="AN191" s="83">
        <v>7840</v>
      </c>
      <c r="AP191" s="83">
        <v>13720</v>
      </c>
      <c r="AR191" s="83">
        <v>0</v>
      </c>
      <c r="AT191" s="204">
        <v>214820</v>
      </c>
      <c r="AV191" s="46">
        <v>92</v>
      </c>
      <c r="AX191" s="46">
        <v>19</v>
      </c>
      <c r="AZ191" s="46">
        <v>5</v>
      </c>
      <c r="BB191" s="46">
        <v>7</v>
      </c>
      <c r="BD191" s="46">
        <v>0</v>
      </c>
      <c r="BF191" s="209">
        <v>123</v>
      </c>
      <c r="BI191" s="83">
        <v>1465</v>
      </c>
      <c r="BK191" s="83">
        <v>0</v>
      </c>
      <c r="BM191" s="83">
        <v>0</v>
      </c>
      <c r="BO191" s="83">
        <v>0</v>
      </c>
      <c r="BQ191" s="83">
        <v>0</v>
      </c>
      <c r="BS191" s="85">
        <v>1465</v>
      </c>
      <c r="BU191" s="46">
        <v>1</v>
      </c>
      <c r="BW191" s="46">
        <v>0</v>
      </c>
      <c r="BY191" s="46">
        <v>0</v>
      </c>
      <c r="CA191" s="46">
        <v>0</v>
      </c>
      <c r="CC191" s="46">
        <v>0</v>
      </c>
      <c r="CE191" s="209">
        <v>0</v>
      </c>
      <c r="CH191" s="41">
        <v>3422378</v>
      </c>
      <c r="CJ191" s="41">
        <v>965343</v>
      </c>
      <c r="CL191" s="41">
        <v>120603</v>
      </c>
      <c r="CN191" s="41">
        <v>335102</v>
      </c>
      <c r="CP191" s="43">
        <v>4843426</v>
      </c>
      <c r="CS191" s="39">
        <v>21.5991</v>
      </c>
      <c r="CU191" s="39">
        <v>26.611799999999999</v>
      </c>
      <c r="CW191" s="39">
        <v>15.382999999999999</v>
      </c>
      <c r="CY191" s="39">
        <v>24.424299999999999</v>
      </c>
      <c r="DA191" s="44">
        <v>22.393699999999999</v>
      </c>
      <c r="DC191" s="1" t="str">
        <f t="shared" si="2"/>
        <v>No</v>
      </c>
    </row>
    <row r="192" spans="1:107">
      <c r="A192" s="7" t="s">
        <v>1029</v>
      </c>
      <c r="B192" s="7" t="s">
        <v>350</v>
      </c>
      <c r="C192" s="37" t="s">
        <v>26</v>
      </c>
      <c r="D192" s="296">
        <v>4031</v>
      </c>
      <c r="E192" s="297">
        <v>40031</v>
      </c>
      <c r="F192" s="27" t="s">
        <v>142</v>
      </c>
      <c r="G192" s="27" t="s">
        <v>137</v>
      </c>
      <c r="H192" s="35">
        <v>262596</v>
      </c>
      <c r="I192" s="35">
        <v>64</v>
      </c>
      <c r="J192" s="292"/>
      <c r="K192" s="8">
        <v>230237</v>
      </c>
      <c r="L192" s="8"/>
      <c r="M192" s="8">
        <v>45048</v>
      </c>
      <c r="N192" s="9"/>
      <c r="O192" s="8">
        <v>18033</v>
      </c>
      <c r="P192" s="9"/>
      <c r="Q192" s="8">
        <v>114610</v>
      </c>
      <c r="R192" s="9"/>
      <c r="S192" s="8">
        <v>0</v>
      </c>
      <c r="T192" s="9"/>
      <c r="U192" s="33">
        <v>407928</v>
      </c>
      <c r="V192" s="9"/>
      <c r="W192" s="30">
        <v>143</v>
      </c>
      <c r="X192" s="9"/>
      <c r="Y192" s="30">
        <v>24</v>
      </c>
      <c r="Z192" s="9"/>
      <c r="AA192" s="30">
        <v>11</v>
      </c>
      <c r="AB192" s="9"/>
      <c r="AC192" s="30">
        <v>61</v>
      </c>
      <c r="AD192" s="9"/>
      <c r="AE192" s="80">
        <v>0</v>
      </c>
      <c r="AF192" s="46"/>
      <c r="AG192" s="88">
        <v>239</v>
      </c>
      <c r="AH192" s="47"/>
      <c r="AJ192" s="83">
        <v>230237</v>
      </c>
      <c r="AL192" s="83">
        <v>41166</v>
      </c>
      <c r="AN192" s="83">
        <v>17689</v>
      </c>
      <c r="AP192" s="83">
        <v>114298</v>
      </c>
      <c r="AR192" s="83">
        <v>0</v>
      </c>
      <c r="AT192" s="204">
        <v>403390</v>
      </c>
      <c r="AV192" s="46">
        <v>143</v>
      </c>
      <c r="AX192" s="46">
        <v>20</v>
      </c>
      <c r="AZ192" s="46">
        <v>10</v>
      </c>
      <c r="BB192" s="46">
        <v>60</v>
      </c>
      <c r="BD192" s="46">
        <v>0</v>
      </c>
      <c r="BF192" s="209">
        <v>233</v>
      </c>
      <c r="BI192" s="83">
        <v>0</v>
      </c>
      <c r="BK192" s="83">
        <v>3882</v>
      </c>
      <c r="BM192" s="83">
        <v>344</v>
      </c>
      <c r="BO192" s="83">
        <v>312</v>
      </c>
      <c r="BQ192" s="83">
        <v>0</v>
      </c>
      <c r="BS192" s="85">
        <v>4538</v>
      </c>
      <c r="BU192" s="46">
        <v>0</v>
      </c>
      <c r="BW192" s="46">
        <v>4</v>
      </c>
      <c r="BY192" s="46">
        <v>1</v>
      </c>
      <c r="CA192" s="46">
        <v>1</v>
      </c>
      <c r="CC192" s="46">
        <v>0</v>
      </c>
      <c r="CE192" s="209">
        <v>0</v>
      </c>
      <c r="CH192" s="41">
        <v>4751844</v>
      </c>
      <c r="CJ192" s="41">
        <v>801796</v>
      </c>
      <c r="CL192" s="41">
        <v>246232</v>
      </c>
      <c r="CN192" s="41">
        <v>2135796</v>
      </c>
      <c r="CP192" s="43">
        <v>7935668</v>
      </c>
      <c r="CS192" s="39">
        <v>20.6389</v>
      </c>
      <c r="CU192" s="39">
        <v>17.7987</v>
      </c>
      <c r="CW192" s="39">
        <v>13.654500000000001</v>
      </c>
      <c r="CY192" s="39">
        <v>18.635300000000001</v>
      </c>
      <c r="DA192" s="44">
        <v>19.453600000000002</v>
      </c>
      <c r="DC192" s="1" t="str">
        <f t="shared" si="2"/>
        <v>No</v>
      </c>
    </row>
    <row r="193" spans="1:107">
      <c r="A193" s="7" t="s">
        <v>307</v>
      </c>
      <c r="B193" s="7" t="s">
        <v>308</v>
      </c>
      <c r="C193" s="37" t="s">
        <v>22</v>
      </c>
      <c r="D193" s="296">
        <v>1050</v>
      </c>
      <c r="E193" s="297">
        <v>10050</v>
      </c>
      <c r="F193" s="27" t="s">
        <v>142</v>
      </c>
      <c r="G193" s="27" t="s">
        <v>137</v>
      </c>
      <c r="H193" s="35">
        <v>923311</v>
      </c>
      <c r="I193" s="35">
        <v>64</v>
      </c>
      <c r="J193" s="292"/>
      <c r="K193" s="8">
        <v>213642</v>
      </c>
      <c r="L193" s="8"/>
      <c r="M193" s="8">
        <v>54230</v>
      </c>
      <c r="N193" s="9"/>
      <c r="O193" s="8">
        <v>3763</v>
      </c>
      <c r="P193" s="9"/>
      <c r="Q193" s="8">
        <v>23269</v>
      </c>
      <c r="R193" s="9"/>
      <c r="S193" s="8">
        <v>0</v>
      </c>
      <c r="T193" s="9"/>
      <c r="U193" s="33">
        <v>294904</v>
      </c>
      <c r="V193" s="9"/>
      <c r="W193" s="30">
        <v>104</v>
      </c>
      <c r="X193" s="9"/>
      <c r="Y193" s="30">
        <v>36</v>
      </c>
      <c r="Z193" s="9"/>
      <c r="AA193" s="30">
        <v>2</v>
      </c>
      <c r="AB193" s="9"/>
      <c r="AC193" s="30">
        <v>18</v>
      </c>
      <c r="AD193" s="9"/>
      <c r="AE193" s="80">
        <v>0</v>
      </c>
      <c r="AF193" s="46"/>
      <c r="AG193" s="88">
        <v>160</v>
      </c>
      <c r="AH193" s="47"/>
      <c r="AJ193" s="83">
        <v>198090</v>
      </c>
      <c r="AL193" s="83">
        <v>50021</v>
      </c>
      <c r="AN193" s="83">
        <v>3763</v>
      </c>
      <c r="AP193" s="83">
        <v>19390</v>
      </c>
      <c r="AR193" s="83">
        <v>0</v>
      </c>
      <c r="AT193" s="204">
        <v>271264</v>
      </c>
      <c r="AV193" s="46">
        <v>93</v>
      </c>
      <c r="AX193" s="46">
        <v>31</v>
      </c>
      <c r="AZ193" s="46">
        <v>2</v>
      </c>
      <c r="BB193" s="46">
        <v>14</v>
      </c>
      <c r="BD193" s="46">
        <v>0</v>
      </c>
      <c r="BF193" s="209">
        <v>140</v>
      </c>
      <c r="BI193" s="83">
        <v>0</v>
      </c>
      <c r="BK193" s="83">
        <v>4209</v>
      </c>
      <c r="BM193" s="83">
        <v>0</v>
      </c>
      <c r="BO193" s="83">
        <v>3879</v>
      </c>
      <c r="BQ193" s="83">
        <v>0</v>
      </c>
      <c r="BS193" s="85">
        <v>23640</v>
      </c>
      <c r="BU193" s="46">
        <v>11</v>
      </c>
      <c r="BW193" s="46">
        <v>5</v>
      </c>
      <c r="BY193" s="46">
        <v>0</v>
      </c>
      <c r="CA193" s="46">
        <v>4</v>
      </c>
      <c r="CC193" s="46">
        <v>0</v>
      </c>
      <c r="CE193" s="209">
        <v>20</v>
      </c>
      <c r="CH193" s="41">
        <v>6115304</v>
      </c>
      <c r="CJ193" s="41">
        <v>1478136</v>
      </c>
      <c r="CL193" s="41">
        <v>114077</v>
      </c>
      <c r="CN193" s="41">
        <v>759216</v>
      </c>
      <c r="CP193" s="43">
        <v>8466733</v>
      </c>
      <c r="CS193" s="39">
        <v>28.624099999999999</v>
      </c>
      <c r="CU193" s="39">
        <v>27.256799999999998</v>
      </c>
      <c r="CW193" s="39">
        <v>30.3154</v>
      </c>
      <c r="CY193" s="39">
        <v>32.627800000000001</v>
      </c>
      <c r="DA193" s="44">
        <v>28.710100000000001</v>
      </c>
      <c r="DC193" s="1" t="str">
        <f t="shared" si="2"/>
        <v>No</v>
      </c>
    </row>
    <row r="194" spans="1:107">
      <c r="A194" s="7" t="s">
        <v>449</v>
      </c>
      <c r="B194" s="7" t="s">
        <v>450</v>
      </c>
      <c r="C194" s="37" t="s">
        <v>30</v>
      </c>
      <c r="D194" s="296">
        <v>5057</v>
      </c>
      <c r="E194" s="297">
        <v>50057</v>
      </c>
      <c r="F194" s="27" t="s">
        <v>142</v>
      </c>
      <c r="G194" s="27" t="s">
        <v>137</v>
      </c>
      <c r="H194" s="35">
        <v>280051</v>
      </c>
      <c r="I194" s="35">
        <v>62</v>
      </c>
      <c r="J194" s="292"/>
      <c r="K194" s="8">
        <v>232872</v>
      </c>
      <c r="L194" s="8"/>
      <c r="M194" s="8">
        <v>37795</v>
      </c>
      <c r="N194" s="9"/>
      <c r="O194" s="8">
        <v>1852</v>
      </c>
      <c r="P194" s="9"/>
      <c r="Q194" s="8">
        <v>28811</v>
      </c>
      <c r="R194" s="9"/>
      <c r="S194" s="8">
        <v>0</v>
      </c>
      <c r="T194" s="9"/>
      <c r="U194" s="33">
        <v>301330</v>
      </c>
      <c r="V194" s="9"/>
      <c r="W194" s="30">
        <v>125</v>
      </c>
      <c r="X194" s="9"/>
      <c r="Y194" s="30">
        <v>19</v>
      </c>
      <c r="Z194" s="9"/>
      <c r="AA194" s="30">
        <v>1</v>
      </c>
      <c r="AB194" s="9"/>
      <c r="AC194" s="30">
        <v>24</v>
      </c>
      <c r="AD194" s="9"/>
      <c r="AE194" s="80">
        <v>0</v>
      </c>
      <c r="AF194" s="46"/>
      <c r="AG194" s="88">
        <v>169</v>
      </c>
      <c r="AH194" s="47"/>
      <c r="AJ194" s="83">
        <v>213642</v>
      </c>
      <c r="AL194" s="83">
        <v>31214</v>
      </c>
      <c r="AN194" s="83">
        <v>1852</v>
      </c>
      <c r="AP194" s="83">
        <v>26861</v>
      </c>
      <c r="AR194" s="83">
        <v>0</v>
      </c>
      <c r="AT194" s="204">
        <v>273569</v>
      </c>
      <c r="AV194" s="46">
        <v>108</v>
      </c>
      <c r="AX194" s="46">
        <v>15</v>
      </c>
      <c r="AZ194" s="46">
        <v>1</v>
      </c>
      <c r="BB194" s="46">
        <v>14</v>
      </c>
      <c r="BD194" s="46">
        <v>0</v>
      </c>
      <c r="BF194" s="209">
        <v>138</v>
      </c>
      <c r="BI194" s="83">
        <v>7654</v>
      </c>
      <c r="BK194" s="83">
        <v>6581</v>
      </c>
      <c r="BM194" s="83">
        <v>0</v>
      </c>
      <c r="BO194" s="83">
        <v>1950</v>
      </c>
      <c r="BQ194" s="83">
        <v>0</v>
      </c>
      <c r="BS194" s="85">
        <v>27761</v>
      </c>
      <c r="BU194" s="46">
        <v>17</v>
      </c>
      <c r="BW194" s="46">
        <v>4</v>
      </c>
      <c r="BY194" s="46">
        <v>0</v>
      </c>
      <c r="CA194" s="46">
        <v>10</v>
      </c>
      <c r="CC194" s="46">
        <v>0</v>
      </c>
      <c r="CE194" s="209">
        <v>0</v>
      </c>
      <c r="CH194" s="41">
        <v>5337497</v>
      </c>
      <c r="CJ194" s="41">
        <v>946714</v>
      </c>
      <c r="CL194" s="41">
        <v>65111</v>
      </c>
      <c r="CN194" s="41">
        <v>996828</v>
      </c>
      <c r="CP194" s="43">
        <v>7346150</v>
      </c>
      <c r="CS194" s="39">
        <v>22.920300000000001</v>
      </c>
      <c r="CU194" s="39">
        <v>25.0487</v>
      </c>
      <c r="CW194" s="39">
        <v>35.1571</v>
      </c>
      <c r="CY194" s="39">
        <v>34.5989</v>
      </c>
      <c r="DA194" s="44">
        <v>24.379100000000001</v>
      </c>
      <c r="DC194" s="1" t="str">
        <f t="shared" si="2"/>
        <v>No</v>
      </c>
    </row>
    <row r="195" spans="1:107">
      <c r="A195" s="7" t="s">
        <v>309</v>
      </c>
      <c r="B195" s="7" t="s">
        <v>241</v>
      </c>
      <c r="C195" s="37" t="s">
        <v>32</v>
      </c>
      <c r="D195" s="296">
        <v>5051</v>
      </c>
      <c r="E195" s="297">
        <v>50051</v>
      </c>
      <c r="F195" s="27" t="s">
        <v>142</v>
      </c>
      <c r="G195" s="27" t="s">
        <v>137</v>
      </c>
      <c r="H195" s="35">
        <v>147725</v>
      </c>
      <c r="I195" s="35">
        <v>61</v>
      </c>
      <c r="J195" s="292"/>
      <c r="K195" s="8">
        <v>195269</v>
      </c>
      <c r="L195" s="8"/>
      <c r="M195" s="8">
        <v>27966</v>
      </c>
      <c r="N195" s="9"/>
      <c r="O195" s="8">
        <v>0</v>
      </c>
      <c r="P195" s="9"/>
      <c r="Q195" s="8">
        <v>19293</v>
      </c>
      <c r="R195" s="9"/>
      <c r="S195" s="8">
        <v>912</v>
      </c>
      <c r="T195" s="9"/>
      <c r="U195" s="33">
        <v>243440</v>
      </c>
      <c r="V195" s="9"/>
      <c r="W195" s="30">
        <v>104</v>
      </c>
      <c r="X195" s="9"/>
      <c r="Y195" s="30">
        <v>15</v>
      </c>
      <c r="Z195" s="9"/>
      <c r="AA195" s="30">
        <v>0</v>
      </c>
      <c r="AB195" s="9"/>
      <c r="AC195" s="30">
        <v>11.46</v>
      </c>
      <c r="AD195" s="9"/>
      <c r="AE195" s="80">
        <v>0.54</v>
      </c>
      <c r="AF195" s="46"/>
      <c r="AG195" s="88">
        <v>131</v>
      </c>
      <c r="AH195" s="47"/>
      <c r="AJ195" s="83">
        <v>182975</v>
      </c>
      <c r="AL195" s="83">
        <v>27966</v>
      </c>
      <c r="AN195" s="83">
        <v>0</v>
      </c>
      <c r="AP195" s="83">
        <v>16002</v>
      </c>
      <c r="AR195" s="83">
        <v>912</v>
      </c>
      <c r="AT195" s="204">
        <v>227855</v>
      </c>
      <c r="AV195" s="46">
        <v>87</v>
      </c>
      <c r="AX195" s="46">
        <v>15</v>
      </c>
      <c r="AZ195" s="46">
        <v>0</v>
      </c>
      <c r="BB195" s="46">
        <v>9.4600000000000009</v>
      </c>
      <c r="BD195" s="46">
        <v>0.54</v>
      </c>
      <c r="BF195" s="209">
        <v>112</v>
      </c>
      <c r="BI195" s="83">
        <v>0</v>
      </c>
      <c r="BK195" s="83">
        <v>0</v>
      </c>
      <c r="BM195" s="83">
        <v>0</v>
      </c>
      <c r="BO195" s="83">
        <v>3291</v>
      </c>
      <c r="BQ195" s="83">
        <v>0</v>
      </c>
      <c r="BS195" s="85">
        <v>15585</v>
      </c>
      <c r="BU195" s="46">
        <v>17</v>
      </c>
      <c r="BW195" s="46">
        <v>0</v>
      </c>
      <c r="BY195" s="46">
        <v>0</v>
      </c>
      <c r="CA195" s="46">
        <v>2</v>
      </c>
      <c r="CC195" s="46">
        <v>0</v>
      </c>
      <c r="CE195" s="209">
        <v>0</v>
      </c>
      <c r="CH195" s="41">
        <v>4370370</v>
      </c>
      <c r="CJ195" s="41">
        <v>613770</v>
      </c>
      <c r="CL195" s="41">
        <v>0</v>
      </c>
      <c r="CN195" s="41">
        <v>730262</v>
      </c>
      <c r="CP195" s="43">
        <v>5714402</v>
      </c>
      <c r="CS195" s="39">
        <v>22.3813</v>
      </c>
      <c r="CU195" s="39">
        <v>21.946999999999999</v>
      </c>
      <c r="CY195" s="39">
        <v>37.851100000000002</v>
      </c>
      <c r="DA195" s="44">
        <v>23.473600000000001</v>
      </c>
      <c r="DC195" s="1" t="str">
        <f t="shared" ref="DC195:DC258" si="3">IF(DB195&amp;CZ195&amp;CX195&amp;CV195&amp;CT195&amp;CQ195&amp;CO195&amp;CM195&amp;CK195&amp;CI195&amp;CF195&amp;CD195&amp;CB195&amp;BZ195&amp;BX195&amp;BV195&amp;BT195&amp;BR195&amp;BP195&amp;BN195&amp;BL195&amp;BJ195&amp;BG195&amp;BE195&amp;BC195&amp;BA195&amp;AY195&amp;AW195&amp;AS195&amp;AQ195&amp;AO195&amp;AM195&amp;AK195&amp;AH195&amp;AF195&amp;AD195&amp;AB195&amp;Z195&amp;X195&amp;V195&amp;T195&amp;R195&amp;P195&amp;N195&amp;L195&lt;&gt;"","Yes","No")</f>
        <v>No</v>
      </c>
    </row>
    <row r="196" spans="1:107">
      <c r="A196" s="7" t="s">
        <v>1030</v>
      </c>
      <c r="B196" s="7" t="s">
        <v>171</v>
      </c>
      <c r="C196" s="37" t="s">
        <v>28</v>
      </c>
      <c r="D196" s="296">
        <v>4180</v>
      </c>
      <c r="E196" s="297">
        <v>40180</v>
      </c>
      <c r="F196" s="27" t="s">
        <v>96</v>
      </c>
      <c r="G196" s="27" t="s">
        <v>137</v>
      </c>
      <c r="H196" s="35">
        <v>128754</v>
      </c>
      <c r="I196" s="35">
        <v>61</v>
      </c>
      <c r="J196" s="292"/>
      <c r="K196" s="8">
        <v>231874</v>
      </c>
      <c r="L196" s="8"/>
      <c r="M196" s="8">
        <v>20260</v>
      </c>
      <c r="N196" s="9"/>
      <c r="O196" s="8">
        <v>0</v>
      </c>
      <c r="P196" s="9"/>
      <c r="Q196" s="8">
        <v>15923</v>
      </c>
      <c r="R196" s="9"/>
      <c r="S196" s="8">
        <v>0</v>
      </c>
      <c r="T196" s="9"/>
      <c r="U196" s="33">
        <v>268057</v>
      </c>
      <c r="V196" s="9"/>
      <c r="W196" s="30">
        <v>212</v>
      </c>
      <c r="X196" s="9"/>
      <c r="Y196" s="30">
        <v>13.5</v>
      </c>
      <c r="Z196" s="9"/>
      <c r="AA196" s="30">
        <v>0</v>
      </c>
      <c r="AB196" s="9"/>
      <c r="AC196" s="30">
        <v>7.5</v>
      </c>
      <c r="AD196" s="9"/>
      <c r="AE196" s="80">
        <v>0</v>
      </c>
      <c r="AF196" s="46"/>
      <c r="AG196" s="88">
        <v>233</v>
      </c>
      <c r="AH196" s="47"/>
      <c r="AJ196" s="83">
        <v>96423</v>
      </c>
      <c r="AL196" s="83">
        <v>19761</v>
      </c>
      <c r="AN196" s="83">
        <v>0</v>
      </c>
      <c r="AP196" s="83">
        <v>15923</v>
      </c>
      <c r="AR196" s="83">
        <v>0</v>
      </c>
      <c r="AT196" s="204">
        <v>132107</v>
      </c>
      <c r="AV196" s="46">
        <v>47</v>
      </c>
      <c r="AX196" s="46">
        <v>11.5</v>
      </c>
      <c r="AZ196" s="46">
        <v>0</v>
      </c>
      <c r="BB196" s="46">
        <v>7.5</v>
      </c>
      <c r="BD196" s="46">
        <v>0</v>
      </c>
      <c r="BF196" s="209">
        <v>66</v>
      </c>
      <c r="BI196" s="83">
        <v>3691</v>
      </c>
      <c r="BK196" s="83">
        <v>499</v>
      </c>
      <c r="BM196" s="83">
        <v>0</v>
      </c>
      <c r="BO196" s="83">
        <v>0</v>
      </c>
      <c r="BQ196" s="83">
        <v>0</v>
      </c>
      <c r="BS196" s="85">
        <v>135950</v>
      </c>
      <c r="BU196" s="46">
        <v>165</v>
      </c>
      <c r="BW196" s="46">
        <v>2</v>
      </c>
      <c r="BY196" s="46">
        <v>0</v>
      </c>
      <c r="CA196" s="46">
        <v>0</v>
      </c>
      <c r="CC196" s="46">
        <v>0</v>
      </c>
      <c r="CE196" s="209">
        <v>0</v>
      </c>
      <c r="CH196" s="41">
        <v>2772574</v>
      </c>
      <c r="CJ196" s="41">
        <v>387151</v>
      </c>
      <c r="CL196" s="41">
        <v>0</v>
      </c>
      <c r="CN196" s="41">
        <v>340685</v>
      </c>
      <c r="CP196" s="43">
        <v>3500410</v>
      </c>
      <c r="CS196" s="39">
        <v>11.9572</v>
      </c>
      <c r="CU196" s="39">
        <v>19.109100000000002</v>
      </c>
      <c r="CY196" s="39">
        <v>21.395800000000001</v>
      </c>
      <c r="DA196" s="44">
        <v>13.0585</v>
      </c>
      <c r="DC196" s="1" t="str">
        <f t="shared" si="3"/>
        <v>No</v>
      </c>
    </row>
    <row r="197" spans="1:107">
      <c r="A197" s="7" t="s">
        <v>593</v>
      </c>
      <c r="B197" s="7" t="s">
        <v>594</v>
      </c>
      <c r="C197" s="37" t="s">
        <v>34</v>
      </c>
      <c r="D197" s="296">
        <v>4191</v>
      </c>
      <c r="E197" s="297">
        <v>40191</v>
      </c>
      <c r="F197" s="27" t="s">
        <v>142</v>
      </c>
      <c r="G197" s="27" t="s">
        <v>137</v>
      </c>
      <c r="H197" s="35">
        <v>73467</v>
      </c>
      <c r="I197" s="35">
        <v>61</v>
      </c>
      <c r="J197" s="292"/>
      <c r="K197" s="8">
        <v>133995</v>
      </c>
      <c r="L197" s="8"/>
      <c r="M197" s="8">
        <v>2545</v>
      </c>
      <c r="N197" s="9"/>
      <c r="O197" s="8">
        <v>2355</v>
      </c>
      <c r="P197" s="9"/>
      <c r="Q197" s="8">
        <v>12740</v>
      </c>
      <c r="R197" s="9"/>
      <c r="S197" s="8">
        <v>0</v>
      </c>
      <c r="T197" s="9"/>
      <c r="U197" s="33">
        <v>151635</v>
      </c>
      <c r="V197" s="9"/>
      <c r="W197" s="30">
        <v>101</v>
      </c>
      <c r="X197" s="9"/>
      <c r="Y197" s="30">
        <v>1.19</v>
      </c>
      <c r="Z197" s="9"/>
      <c r="AA197" s="30">
        <v>1.21</v>
      </c>
      <c r="AB197" s="9"/>
      <c r="AC197" s="30">
        <v>8</v>
      </c>
      <c r="AD197" s="9"/>
      <c r="AE197" s="80">
        <v>0</v>
      </c>
      <c r="AF197" s="46"/>
      <c r="AG197" s="88">
        <v>111.4</v>
      </c>
      <c r="AH197" s="47"/>
      <c r="AJ197" s="83">
        <v>126293</v>
      </c>
      <c r="AL197" s="83">
        <v>2545</v>
      </c>
      <c r="AN197" s="83">
        <v>2355</v>
      </c>
      <c r="AP197" s="83">
        <v>12740</v>
      </c>
      <c r="AR197" s="83">
        <v>0</v>
      </c>
      <c r="AT197" s="204">
        <v>143933</v>
      </c>
      <c r="AV197" s="46">
        <v>94</v>
      </c>
      <c r="AX197" s="46">
        <v>1.19</v>
      </c>
      <c r="AZ197" s="46">
        <v>1.21</v>
      </c>
      <c r="BB197" s="46">
        <v>8</v>
      </c>
      <c r="BD197" s="46">
        <v>0</v>
      </c>
      <c r="BF197" s="209">
        <v>104.4</v>
      </c>
      <c r="BI197" s="83">
        <v>0</v>
      </c>
      <c r="BK197" s="83">
        <v>0</v>
      </c>
      <c r="BM197" s="83">
        <v>0</v>
      </c>
      <c r="BO197" s="83">
        <v>0</v>
      </c>
      <c r="BQ197" s="83">
        <v>0</v>
      </c>
      <c r="BS197" s="85">
        <v>7702</v>
      </c>
      <c r="BU197" s="46">
        <v>7</v>
      </c>
      <c r="BW197" s="46">
        <v>0</v>
      </c>
      <c r="BY197" s="46">
        <v>0</v>
      </c>
      <c r="CA197" s="46">
        <v>0</v>
      </c>
      <c r="CC197" s="46">
        <v>0</v>
      </c>
      <c r="CE197" s="209">
        <v>0</v>
      </c>
      <c r="CH197" s="41">
        <v>1534530</v>
      </c>
      <c r="CJ197" s="41">
        <v>33538</v>
      </c>
      <c r="CL197" s="41">
        <v>26092</v>
      </c>
      <c r="CN197" s="41">
        <v>253912</v>
      </c>
      <c r="CP197" s="43">
        <v>1848072</v>
      </c>
      <c r="CS197" s="39">
        <v>11.4521</v>
      </c>
      <c r="CU197" s="39">
        <v>13.178000000000001</v>
      </c>
      <c r="CW197" s="39">
        <v>11.0794</v>
      </c>
      <c r="CY197" s="39">
        <v>19.930299999999999</v>
      </c>
      <c r="DA197" s="44">
        <v>12.1876</v>
      </c>
      <c r="DC197" s="1" t="str">
        <f t="shared" si="3"/>
        <v>No</v>
      </c>
    </row>
    <row r="198" spans="1:107">
      <c r="A198" s="7" t="s">
        <v>1031</v>
      </c>
      <c r="B198" s="7" t="s">
        <v>228</v>
      </c>
      <c r="C198" s="37" t="s">
        <v>30</v>
      </c>
      <c r="D198" s="296">
        <v>5059</v>
      </c>
      <c r="E198" s="297">
        <v>50059</v>
      </c>
      <c r="F198" s="27" t="s">
        <v>142</v>
      </c>
      <c r="G198" s="27" t="s">
        <v>137</v>
      </c>
      <c r="H198" s="35">
        <v>161316</v>
      </c>
      <c r="I198" s="35">
        <v>60</v>
      </c>
      <c r="J198" s="292"/>
      <c r="K198" s="8">
        <v>208001</v>
      </c>
      <c r="L198" s="8"/>
      <c r="M198" s="8">
        <v>35116</v>
      </c>
      <c r="N198" s="9"/>
      <c r="O198" s="8">
        <v>1885</v>
      </c>
      <c r="P198" s="9"/>
      <c r="Q198" s="8">
        <v>20002</v>
      </c>
      <c r="R198" s="9"/>
      <c r="S198" s="8">
        <v>0</v>
      </c>
      <c r="T198" s="9"/>
      <c r="U198" s="33">
        <v>265004</v>
      </c>
      <c r="V198" s="9"/>
      <c r="W198" s="30">
        <v>115</v>
      </c>
      <c r="X198" s="9"/>
      <c r="Y198" s="30">
        <v>20</v>
      </c>
      <c r="Z198" s="9"/>
      <c r="AA198" s="30">
        <v>1</v>
      </c>
      <c r="AB198" s="9"/>
      <c r="AC198" s="30">
        <v>13</v>
      </c>
      <c r="AD198" s="9"/>
      <c r="AE198" s="80">
        <v>0</v>
      </c>
      <c r="AF198" s="46"/>
      <c r="AG198" s="88">
        <v>149</v>
      </c>
      <c r="AH198" s="47"/>
      <c r="AJ198" s="83">
        <v>115951</v>
      </c>
      <c r="AL198" s="83">
        <v>35116</v>
      </c>
      <c r="AN198" s="83">
        <v>1885</v>
      </c>
      <c r="AP198" s="83">
        <v>19518</v>
      </c>
      <c r="AR198" s="83">
        <v>0</v>
      </c>
      <c r="AT198" s="204">
        <v>172470</v>
      </c>
      <c r="AV198" s="46">
        <v>63</v>
      </c>
      <c r="AX198" s="46">
        <v>20</v>
      </c>
      <c r="AZ198" s="46">
        <v>1</v>
      </c>
      <c r="BB198" s="46">
        <v>11</v>
      </c>
      <c r="BD198" s="46">
        <v>0</v>
      </c>
      <c r="BF198" s="209">
        <v>95</v>
      </c>
      <c r="BI198" s="83">
        <v>0</v>
      </c>
      <c r="BK198" s="83">
        <v>0</v>
      </c>
      <c r="BM198" s="83">
        <v>0</v>
      </c>
      <c r="BO198" s="83">
        <v>484</v>
      </c>
      <c r="BQ198" s="83">
        <v>0</v>
      </c>
      <c r="BS198" s="85">
        <v>92534</v>
      </c>
      <c r="BU198" s="46">
        <v>52</v>
      </c>
      <c r="BW198" s="46">
        <v>0</v>
      </c>
      <c r="BY198" s="46">
        <v>0</v>
      </c>
      <c r="CA198" s="46">
        <v>2</v>
      </c>
      <c r="CC198" s="46">
        <v>0</v>
      </c>
      <c r="CE198" s="209">
        <v>0</v>
      </c>
      <c r="CH198" s="41">
        <v>4864088</v>
      </c>
      <c r="CJ198" s="41">
        <v>940950</v>
      </c>
      <c r="CL198" s="41">
        <v>58016</v>
      </c>
      <c r="CN198" s="41">
        <v>545389</v>
      </c>
      <c r="CP198" s="43">
        <v>6408443</v>
      </c>
      <c r="CS198" s="39">
        <v>23.384899999999998</v>
      </c>
      <c r="CU198" s="39">
        <v>26.795500000000001</v>
      </c>
      <c r="CW198" s="39">
        <v>30.777699999999999</v>
      </c>
      <c r="CY198" s="39">
        <v>27.2667</v>
      </c>
      <c r="DA198" s="44">
        <v>24.182400000000001</v>
      </c>
      <c r="DC198" s="1" t="str">
        <f t="shared" si="3"/>
        <v>No</v>
      </c>
    </row>
    <row r="199" spans="1:107">
      <c r="A199" s="7" t="s">
        <v>1032</v>
      </c>
      <c r="B199" s="7" t="s">
        <v>476</v>
      </c>
      <c r="C199" s="37" t="s">
        <v>35</v>
      </c>
      <c r="D199" s="296">
        <v>6024</v>
      </c>
      <c r="E199" s="297">
        <v>60024</v>
      </c>
      <c r="F199" s="27" t="s">
        <v>140</v>
      </c>
      <c r="G199" s="27" t="s">
        <v>137</v>
      </c>
      <c r="H199" s="35">
        <v>298317</v>
      </c>
      <c r="I199" s="35">
        <v>60</v>
      </c>
      <c r="J199" s="292"/>
      <c r="K199" s="8">
        <v>262887</v>
      </c>
      <c r="L199" s="8"/>
      <c r="M199" s="8">
        <v>36099</v>
      </c>
      <c r="N199" s="9"/>
      <c r="O199" s="8">
        <v>29840</v>
      </c>
      <c r="P199" s="9"/>
      <c r="Q199" s="8">
        <v>19746</v>
      </c>
      <c r="R199" s="9"/>
      <c r="S199" s="8">
        <v>0</v>
      </c>
      <c r="T199" s="9"/>
      <c r="U199" s="33">
        <v>348572</v>
      </c>
      <c r="V199" s="9"/>
      <c r="W199" s="30">
        <v>130</v>
      </c>
      <c r="X199" s="9"/>
      <c r="Y199" s="30">
        <v>19</v>
      </c>
      <c r="Z199" s="9"/>
      <c r="AA199" s="30">
        <v>17</v>
      </c>
      <c r="AB199" s="9"/>
      <c r="AC199" s="30">
        <v>10</v>
      </c>
      <c r="AD199" s="9"/>
      <c r="AE199" s="80">
        <v>0</v>
      </c>
      <c r="AF199" s="46"/>
      <c r="AG199" s="88">
        <v>176</v>
      </c>
      <c r="AH199" s="47"/>
      <c r="AJ199" s="83">
        <v>257959</v>
      </c>
      <c r="AL199" s="83">
        <v>36099</v>
      </c>
      <c r="AN199" s="83">
        <v>29840</v>
      </c>
      <c r="AP199" s="83">
        <v>19746</v>
      </c>
      <c r="AR199" s="83">
        <v>0</v>
      </c>
      <c r="AT199" s="204">
        <v>343644</v>
      </c>
      <c r="AV199" s="46">
        <v>125</v>
      </c>
      <c r="AX199" s="46">
        <v>19</v>
      </c>
      <c r="AZ199" s="46">
        <v>17</v>
      </c>
      <c r="BB199" s="46">
        <v>10</v>
      </c>
      <c r="BD199" s="46">
        <v>0</v>
      </c>
      <c r="BF199" s="209">
        <v>171</v>
      </c>
      <c r="BI199" s="83">
        <v>1388</v>
      </c>
      <c r="BK199" s="83">
        <v>0</v>
      </c>
      <c r="BM199" s="83">
        <v>0</v>
      </c>
      <c r="BO199" s="83">
        <v>0</v>
      </c>
      <c r="BQ199" s="83">
        <v>0</v>
      </c>
      <c r="BS199" s="85">
        <v>4928</v>
      </c>
      <c r="BU199" s="46">
        <v>5</v>
      </c>
      <c r="BW199" s="46">
        <v>0</v>
      </c>
      <c r="BY199" s="46">
        <v>0</v>
      </c>
      <c r="CA199" s="46">
        <v>0</v>
      </c>
      <c r="CC199" s="46">
        <v>0</v>
      </c>
      <c r="CE199" s="209">
        <v>0</v>
      </c>
      <c r="CH199" s="41">
        <v>4622891</v>
      </c>
      <c r="CJ199" s="41">
        <v>771394</v>
      </c>
      <c r="CL199" s="41">
        <v>526542</v>
      </c>
      <c r="CN199" s="41">
        <v>353249</v>
      </c>
      <c r="CP199" s="43">
        <v>6274076</v>
      </c>
      <c r="CS199" s="39">
        <v>17.585100000000001</v>
      </c>
      <c r="CU199" s="39">
        <v>21.3688</v>
      </c>
      <c r="CW199" s="39">
        <v>17.645499999999998</v>
      </c>
      <c r="CY199" s="39">
        <v>17.889600000000002</v>
      </c>
      <c r="DA199" s="44">
        <v>17.999400000000001</v>
      </c>
      <c r="DC199" s="1" t="str">
        <f t="shared" si="3"/>
        <v>No</v>
      </c>
    </row>
    <row r="200" spans="1:107">
      <c r="A200" s="7" t="s">
        <v>1033</v>
      </c>
      <c r="B200" s="7" t="s">
        <v>553</v>
      </c>
      <c r="C200" s="37" t="s">
        <v>73</v>
      </c>
      <c r="D200" s="296">
        <v>6</v>
      </c>
      <c r="E200" s="297">
        <v>6</v>
      </c>
      <c r="F200" s="27" t="s">
        <v>140</v>
      </c>
      <c r="G200" s="27" t="s">
        <v>137</v>
      </c>
      <c r="H200" s="35">
        <v>129534</v>
      </c>
      <c r="I200" s="35">
        <v>59</v>
      </c>
      <c r="J200" s="292"/>
      <c r="K200" s="8">
        <v>93359</v>
      </c>
      <c r="L200" s="8"/>
      <c r="M200" s="8">
        <v>10064</v>
      </c>
      <c r="N200" s="9"/>
      <c r="O200" s="8">
        <v>97</v>
      </c>
      <c r="P200" s="9"/>
      <c r="Q200" s="8">
        <v>11532</v>
      </c>
      <c r="R200" s="9"/>
      <c r="S200" s="8">
        <v>0</v>
      </c>
      <c r="T200" s="9"/>
      <c r="U200" s="33">
        <v>115052</v>
      </c>
      <c r="V200" s="9"/>
      <c r="W200" s="30">
        <v>52</v>
      </c>
      <c r="X200" s="9"/>
      <c r="Y200" s="30">
        <v>10</v>
      </c>
      <c r="Z200" s="9"/>
      <c r="AA200" s="30">
        <v>0.05</v>
      </c>
      <c r="AB200" s="9"/>
      <c r="AC200" s="30">
        <v>5.45</v>
      </c>
      <c r="AD200" s="9"/>
      <c r="AE200" s="80">
        <v>0</v>
      </c>
      <c r="AF200" s="46"/>
      <c r="AG200" s="88">
        <v>67.5</v>
      </c>
      <c r="AH200" s="47"/>
      <c r="AJ200" s="83">
        <v>70119</v>
      </c>
      <c r="AL200" s="83">
        <v>5858</v>
      </c>
      <c r="AN200" s="83">
        <v>97</v>
      </c>
      <c r="AP200" s="83">
        <v>11532</v>
      </c>
      <c r="AR200" s="83">
        <v>0</v>
      </c>
      <c r="AT200" s="204">
        <v>87606</v>
      </c>
      <c r="AV200" s="46">
        <v>33</v>
      </c>
      <c r="AX200" s="46">
        <v>3</v>
      </c>
      <c r="AZ200" s="46">
        <v>0.05</v>
      </c>
      <c r="BB200" s="46">
        <v>5.45</v>
      </c>
      <c r="BD200" s="46">
        <v>0</v>
      </c>
      <c r="BF200" s="209">
        <v>41.5</v>
      </c>
      <c r="BI200" s="83">
        <v>0</v>
      </c>
      <c r="BK200" s="83">
        <v>4206</v>
      </c>
      <c r="BM200" s="83">
        <v>0</v>
      </c>
      <c r="BO200" s="83">
        <v>0</v>
      </c>
      <c r="BQ200" s="83">
        <v>0</v>
      </c>
      <c r="BS200" s="85">
        <v>27446</v>
      </c>
      <c r="BU200" s="46">
        <v>19</v>
      </c>
      <c r="BW200" s="46">
        <v>7</v>
      </c>
      <c r="BY200" s="46">
        <v>0</v>
      </c>
      <c r="CA200" s="46">
        <v>0</v>
      </c>
      <c r="CC200" s="46">
        <v>0</v>
      </c>
      <c r="CE200" s="209">
        <v>0</v>
      </c>
      <c r="CH200" s="41">
        <v>2008204</v>
      </c>
      <c r="CJ200" s="41">
        <v>186140</v>
      </c>
      <c r="CL200" s="41">
        <v>2032</v>
      </c>
      <c r="CN200" s="41">
        <v>307721</v>
      </c>
      <c r="CP200" s="43">
        <v>2504097</v>
      </c>
      <c r="CS200" s="39">
        <v>21.5106</v>
      </c>
      <c r="CU200" s="39">
        <v>18.4956</v>
      </c>
      <c r="CW200" s="39">
        <v>20.948499999999999</v>
      </c>
      <c r="CY200" s="39">
        <v>26.684100000000001</v>
      </c>
      <c r="DA200" s="44">
        <v>21.764900000000001</v>
      </c>
      <c r="DC200" s="1" t="str">
        <f t="shared" si="3"/>
        <v>No</v>
      </c>
    </row>
    <row r="201" spans="1:107">
      <c r="A201" s="7" t="s">
        <v>1034</v>
      </c>
      <c r="B201" s="7" t="s">
        <v>345</v>
      </c>
      <c r="C201" s="37" t="s">
        <v>77</v>
      </c>
      <c r="D201" s="296">
        <v>5003</v>
      </c>
      <c r="E201" s="297">
        <v>50003</v>
      </c>
      <c r="F201" s="27" t="s">
        <v>140</v>
      </c>
      <c r="G201" s="27" t="s">
        <v>137</v>
      </c>
      <c r="H201" s="35">
        <v>124064</v>
      </c>
      <c r="I201" s="35">
        <v>58</v>
      </c>
      <c r="J201" s="292"/>
      <c r="K201" s="8">
        <v>98718</v>
      </c>
      <c r="L201" s="8"/>
      <c r="M201" s="8">
        <v>23388</v>
      </c>
      <c r="N201" s="9"/>
      <c r="O201" s="8">
        <v>3094</v>
      </c>
      <c r="P201" s="9"/>
      <c r="Q201" s="8">
        <v>5136</v>
      </c>
      <c r="R201" s="9"/>
      <c r="S201" s="8">
        <v>0</v>
      </c>
      <c r="T201" s="9"/>
      <c r="U201" s="33">
        <v>130336</v>
      </c>
      <c r="V201" s="9"/>
      <c r="W201" s="30">
        <v>66.180000000000007</v>
      </c>
      <c r="X201" s="9"/>
      <c r="Y201" s="30">
        <v>14</v>
      </c>
      <c r="Z201" s="9"/>
      <c r="AA201" s="30">
        <v>2.35</v>
      </c>
      <c r="AB201" s="9"/>
      <c r="AC201" s="30">
        <v>2.5</v>
      </c>
      <c r="AD201" s="9"/>
      <c r="AE201" s="80">
        <v>0</v>
      </c>
      <c r="AF201" s="46"/>
      <c r="AG201" s="88">
        <v>85.03</v>
      </c>
      <c r="AH201" s="47"/>
      <c r="AJ201" s="83">
        <v>70299</v>
      </c>
      <c r="AL201" s="83">
        <v>19192</v>
      </c>
      <c r="AN201" s="83">
        <v>1535</v>
      </c>
      <c r="AP201" s="83">
        <v>5136</v>
      </c>
      <c r="AR201" s="83">
        <v>0</v>
      </c>
      <c r="AT201" s="204">
        <v>96162</v>
      </c>
      <c r="AV201" s="46">
        <v>38.18</v>
      </c>
      <c r="AX201" s="46">
        <v>10</v>
      </c>
      <c r="AZ201" s="46">
        <v>0.85</v>
      </c>
      <c r="BB201" s="46">
        <v>2.5</v>
      </c>
      <c r="BD201" s="46">
        <v>0</v>
      </c>
      <c r="BF201" s="209">
        <v>51.53</v>
      </c>
      <c r="BI201" s="83">
        <v>0</v>
      </c>
      <c r="BK201" s="83">
        <v>4196</v>
      </c>
      <c r="BM201" s="83">
        <v>1559</v>
      </c>
      <c r="BO201" s="83">
        <v>0</v>
      </c>
      <c r="BQ201" s="83">
        <v>0</v>
      </c>
      <c r="BS201" s="85">
        <v>34174</v>
      </c>
      <c r="BU201" s="46">
        <v>28</v>
      </c>
      <c r="BW201" s="46">
        <v>4</v>
      </c>
      <c r="BY201" s="46">
        <v>1.5</v>
      </c>
      <c r="CA201" s="46">
        <v>0</v>
      </c>
      <c r="CC201" s="46">
        <v>0</v>
      </c>
      <c r="CE201" s="209">
        <v>0</v>
      </c>
      <c r="CH201" s="41">
        <v>2199799</v>
      </c>
      <c r="CJ201" s="41">
        <v>467872</v>
      </c>
      <c r="CL201" s="41">
        <v>81943</v>
      </c>
      <c r="CN201" s="41">
        <v>214055</v>
      </c>
      <c r="CP201" s="43">
        <v>2963669</v>
      </c>
      <c r="CS201" s="39">
        <v>22.2837</v>
      </c>
      <c r="CU201" s="39">
        <v>20.004799999999999</v>
      </c>
      <c r="CW201" s="39">
        <v>26.484500000000001</v>
      </c>
      <c r="CY201" s="39">
        <v>41.677399999999999</v>
      </c>
      <c r="DA201" s="44">
        <v>22.738700000000001</v>
      </c>
      <c r="DC201" s="1" t="str">
        <f t="shared" si="3"/>
        <v>No</v>
      </c>
    </row>
    <row r="202" spans="1:107">
      <c r="A202" s="7" t="s">
        <v>50</v>
      </c>
      <c r="B202" s="7" t="s">
        <v>274</v>
      </c>
      <c r="C202" s="37" t="s">
        <v>48</v>
      </c>
      <c r="D202" s="296">
        <v>2161</v>
      </c>
      <c r="E202" s="297">
        <v>20161</v>
      </c>
      <c r="F202" s="27" t="s">
        <v>149</v>
      </c>
      <c r="G202" s="27" t="s">
        <v>137</v>
      </c>
      <c r="H202" s="35">
        <v>18351295</v>
      </c>
      <c r="I202" s="35">
        <v>57</v>
      </c>
      <c r="J202" s="292"/>
      <c r="K202" s="8">
        <v>197794</v>
      </c>
      <c r="L202" s="8"/>
      <c r="M202" s="8">
        <v>46599</v>
      </c>
      <c r="N202" s="9"/>
      <c r="O202" s="8">
        <v>0</v>
      </c>
      <c r="P202" s="9"/>
      <c r="Q202" s="8">
        <v>24991</v>
      </c>
      <c r="R202" s="9"/>
      <c r="S202" s="8">
        <v>0</v>
      </c>
      <c r="T202" s="9"/>
      <c r="U202" s="33">
        <v>269384</v>
      </c>
      <c r="V202" s="9"/>
      <c r="W202" s="30">
        <v>114</v>
      </c>
      <c r="X202" s="9"/>
      <c r="Y202" s="30">
        <v>30</v>
      </c>
      <c r="Z202" s="9"/>
      <c r="AA202" s="30">
        <v>0</v>
      </c>
      <c r="AB202" s="9"/>
      <c r="AC202" s="30">
        <v>13</v>
      </c>
      <c r="AD202" s="9"/>
      <c r="AE202" s="80">
        <v>0</v>
      </c>
      <c r="AF202" s="46"/>
      <c r="AG202" s="88">
        <v>157</v>
      </c>
      <c r="AH202" s="47"/>
      <c r="AJ202" s="83">
        <v>153797</v>
      </c>
      <c r="AL202" s="83">
        <v>36637</v>
      </c>
      <c r="AN202" s="83">
        <v>0</v>
      </c>
      <c r="AP202" s="83">
        <v>22739</v>
      </c>
      <c r="AR202" s="83">
        <v>0</v>
      </c>
      <c r="AT202" s="204">
        <v>213173</v>
      </c>
      <c r="AV202" s="46">
        <v>81</v>
      </c>
      <c r="AX202" s="46">
        <v>20</v>
      </c>
      <c r="AZ202" s="46">
        <v>0</v>
      </c>
      <c r="BB202" s="46">
        <v>11</v>
      </c>
      <c r="BD202" s="46">
        <v>0</v>
      </c>
      <c r="BF202" s="209">
        <v>112</v>
      </c>
      <c r="BI202" s="83">
        <v>3744</v>
      </c>
      <c r="BK202" s="83">
        <v>9962</v>
      </c>
      <c r="BM202" s="83">
        <v>0</v>
      </c>
      <c r="BO202" s="83">
        <v>2252</v>
      </c>
      <c r="BQ202" s="83">
        <v>0</v>
      </c>
      <c r="BS202" s="85">
        <v>56211</v>
      </c>
      <c r="BU202" s="46">
        <v>33</v>
      </c>
      <c r="BW202" s="46">
        <v>10</v>
      </c>
      <c r="BY202" s="46">
        <v>0</v>
      </c>
      <c r="CA202" s="46">
        <v>2</v>
      </c>
      <c r="CC202" s="46">
        <v>0</v>
      </c>
      <c r="CE202" s="209">
        <v>0</v>
      </c>
      <c r="CH202" s="41">
        <v>4605066</v>
      </c>
      <c r="CJ202" s="41">
        <v>1099432</v>
      </c>
      <c r="CL202" s="41">
        <v>0</v>
      </c>
      <c r="CN202" s="41">
        <v>708245</v>
      </c>
      <c r="CP202" s="43">
        <v>6412743</v>
      </c>
      <c r="CS202" s="39">
        <v>23.2821</v>
      </c>
      <c r="CU202" s="39">
        <v>23.593499999999999</v>
      </c>
      <c r="CY202" s="39">
        <v>28.34</v>
      </c>
      <c r="DA202" s="44">
        <v>23.805199999999999</v>
      </c>
      <c r="DC202" s="1" t="str">
        <f t="shared" si="3"/>
        <v>No</v>
      </c>
    </row>
    <row r="203" spans="1:107">
      <c r="A203" s="7" t="s">
        <v>1035</v>
      </c>
      <c r="B203" s="7" t="s">
        <v>1036</v>
      </c>
      <c r="C203" s="37" t="s">
        <v>67</v>
      </c>
      <c r="D203" s="296" t="s">
        <v>1037</v>
      </c>
      <c r="E203" s="297">
        <v>40950</v>
      </c>
      <c r="F203" s="27" t="s">
        <v>142</v>
      </c>
      <c r="G203" s="27" t="s">
        <v>137</v>
      </c>
      <c r="H203" s="35">
        <v>120415</v>
      </c>
      <c r="I203" s="35">
        <v>56</v>
      </c>
      <c r="J203" s="292"/>
      <c r="K203" s="8">
        <v>192208</v>
      </c>
      <c r="L203" s="8"/>
      <c r="M203" s="8">
        <v>6129</v>
      </c>
      <c r="N203" s="9"/>
      <c r="O203" s="8">
        <v>0</v>
      </c>
      <c r="P203" s="9"/>
      <c r="Q203" s="8">
        <v>12471</v>
      </c>
      <c r="R203" s="9"/>
      <c r="S203" s="8">
        <v>0</v>
      </c>
      <c r="T203" s="9"/>
      <c r="U203" s="33">
        <v>210808</v>
      </c>
      <c r="V203" s="9"/>
      <c r="W203" s="30">
        <v>83</v>
      </c>
      <c r="X203" s="9"/>
      <c r="Y203" s="30">
        <v>3</v>
      </c>
      <c r="Z203" s="9"/>
      <c r="AA203" s="30">
        <v>0</v>
      </c>
      <c r="AB203" s="9"/>
      <c r="AC203" s="30">
        <v>7</v>
      </c>
      <c r="AD203" s="9"/>
      <c r="AE203" s="80">
        <v>0</v>
      </c>
      <c r="AF203" s="46"/>
      <c r="AG203" s="88">
        <v>93</v>
      </c>
      <c r="AH203" s="47"/>
      <c r="AJ203" s="83">
        <v>181987</v>
      </c>
      <c r="AL203" s="83">
        <v>6129</v>
      </c>
      <c r="AN203" s="83">
        <v>0</v>
      </c>
      <c r="AP203" s="83">
        <v>12359</v>
      </c>
      <c r="AR203" s="83">
        <v>0</v>
      </c>
      <c r="AT203" s="204">
        <v>200475</v>
      </c>
      <c r="AV203" s="46">
        <v>73</v>
      </c>
      <c r="AX203" s="46">
        <v>3</v>
      </c>
      <c r="AZ203" s="46">
        <v>0</v>
      </c>
      <c r="BB203" s="46">
        <v>6</v>
      </c>
      <c r="BD203" s="46">
        <v>0</v>
      </c>
      <c r="BF203" s="209">
        <v>82</v>
      </c>
      <c r="BI203" s="83">
        <v>0</v>
      </c>
      <c r="BK203" s="83">
        <v>0</v>
      </c>
      <c r="BM203" s="83">
        <v>0</v>
      </c>
      <c r="BO203" s="83">
        <v>112</v>
      </c>
      <c r="BQ203" s="83">
        <v>0</v>
      </c>
      <c r="BS203" s="85">
        <v>10333</v>
      </c>
      <c r="BU203" s="46">
        <v>10</v>
      </c>
      <c r="BW203" s="46">
        <v>0</v>
      </c>
      <c r="BY203" s="46">
        <v>0</v>
      </c>
      <c r="CA203" s="46">
        <v>1</v>
      </c>
      <c r="CC203" s="46">
        <v>0</v>
      </c>
      <c r="CE203" s="209">
        <v>0</v>
      </c>
      <c r="CH203" s="41">
        <v>2340756</v>
      </c>
      <c r="CJ203" s="41">
        <v>63375</v>
      </c>
      <c r="CL203" s="41">
        <v>0</v>
      </c>
      <c r="CN203" s="41">
        <v>175480</v>
      </c>
      <c r="CP203" s="43">
        <v>2579611</v>
      </c>
      <c r="CS203" s="39">
        <v>12.1782</v>
      </c>
      <c r="CU203" s="39">
        <v>10.340199999999999</v>
      </c>
      <c r="CY203" s="39">
        <v>14.071</v>
      </c>
      <c r="DA203" s="44">
        <v>12.236800000000001</v>
      </c>
      <c r="DC203" s="1" t="str">
        <f t="shared" si="3"/>
        <v>No</v>
      </c>
    </row>
    <row r="204" spans="1:107">
      <c r="A204" s="7" t="s">
        <v>1038</v>
      </c>
      <c r="B204" s="7" t="s">
        <v>288</v>
      </c>
      <c r="C204" s="37" t="s">
        <v>73</v>
      </c>
      <c r="D204" s="296">
        <v>5</v>
      </c>
      <c r="E204" s="297">
        <v>5</v>
      </c>
      <c r="F204" s="27" t="s">
        <v>140</v>
      </c>
      <c r="G204" s="27" t="s">
        <v>137</v>
      </c>
      <c r="H204" s="35">
        <v>3059393</v>
      </c>
      <c r="I204" s="35">
        <v>56</v>
      </c>
      <c r="J204" s="292"/>
      <c r="K204" s="8">
        <v>224535</v>
      </c>
      <c r="L204" s="8"/>
      <c r="M204" s="8">
        <v>27010</v>
      </c>
      <c r="N204" s="9"/>
      <c r="O204" s="8">
        <v>13722</v>
      </c>
      <c r="P204" s="9"/>
      <c r="Q204" s="8">
        <v>36998</v>
      </c>
      <c r="R204" s="9"/>
      <c r="S204" s="8">
        <v>0</v>
      </c>
      <c r="T204" s="9"/>
      <c r="U204" s="33">
        <v>302265</v>
      </c>
      <c r="V204" s="9"/>
      <c r="W204" s="30">
        <v>120</v>
      </c>
      <c r="X204" s="9"/>
      <c r="Y204" s="30">
        <v>15.3</v>
      </c>
      <c r="Z204" s="9"/>
      <c r="AA204" s="30">
        <v>7</v>
      </c>
      <c r="AB204" s="9"/>
      <c r="AC204" s="30">
        <v>20</v>
      </c>
      <c r="AD204" s="9"/>
      <c r="AE204" s="80">
        <v>0</v>
      </c>
      <c r="AF204" s="46"/>
      <c r="AG204" s="88">
        <v>162.30000000000001</v>
      </c>
      <c r="AH204" s="47"/>
      <c r="AJ204" s="83">
        <v>224535</v>
      </c>
      <c r="AL204" s="83">
        <v>27010</v>
      </c>
      <c r="AN204" s="83">
        <v>13722</v>
      </c>
      <c r="AP204" s="83">
        <v>36998</v>
      </c>
      <c r="AR204" s="83">
        <v>0</v>
      </c>
      <c r="AT204" s="204">
        <v>302265</v>
      </c>
      <c r="AV204" s="46">
        <v>120</v>
      </c>
      <c r="AX204" s="46">
        <v>15.3</v>
      </c>
      <c r="AZ204" s="46">
        <v>7</v>
      </c>
      <c r="BB204" s="46">
        <v>20</v>
      </c>
      <c r="BD204" s="46">
        <v>0</v>
      </c>
      <c r="BF204" s="209">
        <v>162.30000000000001</v>
      </c>
      <c r="BI204" s="83">
        <v>0</v>
      </c>
      <c r="BK204" s="83">
        <v>0</v>
      </c>
      <c r="BM204" s="83">
        <v>0</v>
      </c>
      <c r="BO204" s="83">
        <v>0</v>
      </c>
      <c r="BQ204" s="83">
        <v>0</v>
      </c>
      <c r="BS204" s="85">
        <v>0</v>
      </c>
      <c r="BU204" s="46">
        <v>0</v>
      </c>
      <c r="BW204" s="46">
        <v>0</v>
      </c>
      <c r="BY204" s="46">
        <v>0</v>
      </c>
      <c r="CA204" s="46">
        <v>0</v>
      </c>
      <c r="CC204" s="46">
        <v>0</v>
      </c>
      <c r="CE204" s="209">
        <v>0</v>
      </c>
      <c r="CH204" s="41">
        <v>6707493</v>
      </c>
      <c r="CJ204" s="41">
        <v>860436</v>
      </c>
      <c r="CL204" s="41">
        <v>474937</v>
      </c>
      <c r="CN204" s="41">
        <v>1549934</v>
      </c>
      <c r="CP204" s="43">
        <v>9592800</v>
      </c>
      <c r="CS204" s="39">
        <v>29.872800000000002</v>
      </c>
      <c r="CU204" s="39">
        <v>31.856200000000001</v>
      </c>
      <c r="CW204" s="39">
        <v>34.611400000000003</v>
      </c>
      <c r="CY204" s="39">
        <v>41.892400000000002</v>
      </c>
      <c r="DA204" s="44">
        <v>31.7364</v>
      </c>
      <c r="DC204" s="1" t="str">
        <f t="shared" si="3"/>
        <v>No</v>
      </c>
    </row>
    <row r="205" spans="1:107">
      <c r="A205" s="7" t="s">
        <v>601</v>
      </c>
      <c r="B205" s="7" t="s">
        <v>602</v>
      </c>
      <c r="C205" s="37" t="s">
        <v>29</v>
      </c>
      <c r="D205" s="296">
        <v>7049</v>
      </c>
      <c r="E205" s="297">
        <v>70049</v>
      </c>
      <c r="F205" s="27" t="s">
        <v>158</v>
      </c>
      <c r="G205" s="27" t="s">
        <v>137</v>
      </c>
      <c r="H205" s="35">
        <v>280051</v>
      </c>
      <c r="I205" s="35">
        <v>56</v>
      </c>
      <c r="J205" s="292"/>
      <c r="K205" s="8">
        <v>67549</v>
      </c>
      <c r="L205" s="8"/>
      <c r="M205" s="8">
        <v>2854</v>
      </c>
      <c r="N205" s="9"/>
      <c r="O205" s="8">
        <v>167</v>
      </c>
      <c r="P205" s="9"/>
      <c r="Q205" s="8">
        <v>4657</v>
      </c>
      <c r="R205" s="9"/>
      <c r="S205" s="8">
        <v>0</v>
      </c>
      <c r="T205" s="9"/>
      <c r="U205" s="33">
        <v>75227</v>
      </c>
      <c r="V205" s="9"/>
      <c r="W205" s="30">
        <v>54.93</v>
      </c>
      <c r="X205" s="9"/>
      <c r="Y205" s="30">
        <v>1.89</v>
      </c>
      <c r="Z205" s="9"/>
      <c r="AA205" s="30">
        <v>0.1</v>
      </c>
      <c r="AB205" s="9"/>
      <c r="AC205" s="30">
        <v>2.56</v>
      </c>
      <c r="AD205" s="9"/>
      <c r="AE205" s="80">
        <v>0</v>
      </c>
      <c r="AF205" s="46"/>
      <c r="AG205" s="88">
        <v>59.48</v>
      </c>
      <c r="AH205" s="47"/>
      <c r="AJ205" s="83">
        <v>5959</v>
      </c>
      <c r="AL205" s="83">
        <v>2350</v>
      </c>
      <c r="AN205" s="83">
        <v>115</v>
      </c>
      <c r="AP205" s="83">
        <v>3858</v>
      </c>
      <c r="AR205" s="83">
        <v>0</v>
      </c>
      <c r="AT205" s="204">
        <v>12282</v>
      </c>
      <c r="AV205" s="46">
        <v>3.14</v>
      </c>
      <c r="AX205" s="46">
        <v>1.25</v>
      </c>
      <c r="AZ205" s="46">
        <v>0.06</v>
      </c>
      <c r="BB205" s="46">
        <v>1.92</v>
      </c>
      <c r="BD205" s="46">
        <v>0</v>
      </c>
      <c r="BF205" s="209">
        <v>6.37</v>
      </c>
      <c r="BI205" s="83">
        <v>5757</v>
      </c>
      <c r="BK205" s="83">
        <v>504</v>
      </c>
      <c r="BM205" s="83">
        <v>52</v>
      </c>
      <c r="BO205" s="83">
        <v>799</v>
      </c>
      <c r="BQ205" s="83">
        <v>0</v>
      </c>
      <c r="BS205" s="85">
        <v>62945</v>
      </c>
      <c r="BU205" s="46">
        <v>51.79</v>
      </c>
      <c r="BW205" s="46">
        <v>0.64</v>
      </c>
      <c r="BY205" s="46">
        <v>0.04</v>
      </c>
      <c r="CA205" s="46">
        <v>0.64</v>
      </c>
      <c r="CC205" s="46">
        <v>0</v>
      </c>
      <c r="CE205" s="209">
        <v>0</v>
      </c>
      <c r="CH205" s="41">
        <v>898096</v>
      </c>
      <c r="CJ205" s="41">
        <v>65679</v>
      </c>
      <c r="CL205" s="41">
        <v>3379</v>
      </c>
      <c r="CN205" s="41">
        <v>121300</v>
      </c>
      <c r="CP205" s="43">
        <v>1088454</v>
      </c>
      <c r="CS205" s="39">
        <v>13.295500000000001</v>
      </c>
      <c r="CU205" s="39">
        <v>23.013000000000002</v>
      </c>
      <c r="CW205" s="39">
        <v>20.233499999999999</v>
      </c>
      <c r="CY205" s="39">
        <v>26.046800000000001</v>
      </c>
      <c r="DA205" s="44">
        <v>14.4689</v>
      </c>
      <c r="DC205" s="1" t="str">
        <f t="shared" si="3"/>
        <v>No</v>
      </c>
    </row>
    <row r="206" spans="1:107">
      <c r="A206" s="7" t="s">
        <v>51</v>
      </c>
      <c r="B206" s="7" t="s">
        <v>277</v>
      </c>
      <c r="C206" s="37" t="s">
        <v>48</v>
      </c>
      <c r="D206" s="296">
        <v>2163</v>
      </c>
      <c r="E206" s="297">
        <v>20163</v>
      </c>
      <c r="F206" s="27" t="s">
        <v>149</v>
      </c>
      <c r="G206" s="27" t="s">
        <v>137</v>
      </c>
      <c r="H206" s="35">
        <v>18351295</v>
      </c>
      <c r="I206" s="35">
        <v>55</v>
      </c>
      <c r="J206" s="292"/>
      <c r="K206" s="8">
        <v>175077</v>
      </c>
      <c r="L206" s="8"/>
      <c r="M206" s="8">
        <v>64605</v>
      </c>
      <c r="N206" s="9"/>
      <c r="O206" s="8">
        <v>42977</v>
      </c>
      <c r="P206" s="9" t="s">
        <v>102</v>
      </c>
      <c r="Q206" s="8">
        <v>47846</v>
      </c>
      <c r="R206" s="9"/>
      <c r="S206" s="8">
        <v>0</v>
      </c>
      <c r="T206" s="9"/>
      <c r="U206" s="33">
        <v>330505</v>
      </c>
      <c r="V206" s="9" t="s">
        <v>102</v>
      </c>
      <c r="W206" s="30">
        <v>90</v>
      </c>
      <c r="X206" s="9"/>
      <c r="Y206" s="30">
        <v>29</v>
      </c>
      <c r="Z206" s="9"/>
      <c r="AA206" s="30">
        <v>28</v>
      </c>
      <c r="AB206" s="9"/>
      <c r="AC206" s="30">
        <v>29</v>
      </c>
      <c r="AD206" s="9"/>
      <c r="AE206" s="80">
        <v>0</v>
      </c>
      <c r="AF206" s="46"/>
      <c r="AG206" s="88">
        <v>176</v>
      </c>
      <c r="AH206" s="47"/>
      <c r="AJ206" s="83">
        <v>159690</v>
      </c>
      <c r="AL206" s="83">
        <v>57556</v>
      </c>
      <c r="AN206" s="83">
        <v>24575</v>
      </c>
      <c r="AO206" s="46" t="s">
        <v>102</v>
      </c>
      <c r="AP206" s="83">
        <v>42329</v>
      </c>
      <c r="AR206" s="83">
        <v>0</v>
      </c>
      <c r="AT206" s="204">
        <v>284150</v>
      </c>
      <c r="AU206" s="46" t="s">
        <v>102</v>
      </c>
      <c r="AV206" s="46">
        <v>80</v>
      </c>
      <c r="AX206" s="46">
        <v>24</v>
      </c>
      <c r="AZ206" s="46">
        <v>4</v>
      </c>
      <c r="BB206" s="46">
        <v>21</v>
      </c>
      <c r="BD206" s="46">
        <v>0</v>
      </c>
      <c r="BF206" s="209">
        <v>129</v>
      </c>
      <c r="BI206" s="83">
        <v>0</v>
      </c>
      <c r="BK206" s="83">
        <v>7049</v>
      </c>
      <c r="BM206" s="83">
        <v>18402</v>
      </c>
      <c r="BO206" s="83">
        <v>5517</v>
      </c>
      <c r="BQ206" s="83">
        <v>0</v>
      </c>
      <c r="BS206" s="85">
        <v>46355</v>
      </c>
      <c r="BU206" s="46">
        <v>10</v>
      </c>
      <c r="BW206" s="46">
        <v>5</v>
      </c>
      <c r="BY206" s="46">
        <v>24</v>
      </c>
      <c r="CA206" s="46">
        <v>8</v>
      </c>
      <c r="CC206" s="46">
        <v>0</v>
      </c>
      <c r="CE206" s="209">
        <v>0</v>
      </c>
      <c r="CH206" s="41">
        <v>5316165</v>
      </c>
      <c r="CJ206" s="41">
        <v>2012968</v>
      </c>
      <c r="CL206" s="41">
        <v>329704</v>
      </c>
      <c r="CN206" s="41">
        <v>1971301</v>
      </c>
      <c r="CP206" s="43">
        <v>9630138</v>
      </c>
      <c r="CS206" s="39">
        <v>30.364699999999999</v>
      </c>
      <c r="CU206" s="39">
        <v>31.158100000000001</v>
      </c>
      <c r="CW206" s="39">
        <v>7.6715999999999998</v>
      </c>
      <c r="CX206" s="39" t="s">
        <v>102</v>
      </c>
      <c r="CY206" s="39">
        <v>41.201000000000001</v>
      </c>
      <c r="DA206" s="44">
        <v>29.137599999999999</v>
      </c>
      <c r="DC206" s="1" t="str">
        <f t="shared" si="3"/>
        <v>Yes</v>
      </c>
    </row>
    <row r="207" spans="1:107">
      <c r="A207" s="7" t="s">
        <v>939</v>
      </c>
      <c r="B207" s="7" t="s">
        <v>940</v>
      </c>
      <c r="C207" s="37" t="s">
        <v>68</v>
      </c>
      <c r="D207" s="296">
        <v>6090</v>
      </c>
      <c r="E207" s="297">
        <v>60090</v>
      </c>
      <c r="F207" s="27" t="s">
        <v>163</v>
      </c>
      <c r="G207" s="27" t="s">
        <v>137</v>
      </c>
      <c r="H207" s="35">
        <v>728825</v>
      </c>
      <c r="I207" s="35">
        <v>55</v>
      </c>
      <c r="J207" s="292"/>
      <c r="K207" s="8">
        <v>79895</v>
      </c>
      <c r="L207" s="8"/>
      <c r="M207" s="8">
        <v>34890</v>
      </c>
      <c r="N207" s="9"/>
      <c r="O207" s="8">
        <v>0</v>
      </c>
      <c r="P207" s="9"/>
      <c r="Q207" s="8">
        <v>30027</v>
      </c>
      <c r="R207" s="9"/>
      <c r="S207" s="8">
        <v>0</v>
      </c>
      <c r="T207" s="9"/>
      <c r="U207" s="33">
        <v>144812</v>
      </c>
      <c r="V207" s="9"/>
      <c r="W207" s="30">
        <v>44.67</v>
      </c>
      <c r="X207" s="9"/>
      <c r="Y207" s="30">
        <v>19.97</v>
      </c>
      <c r="Z207" s="9"/>
      <c r="AA207" s="30">
        <v>0</v>
      </c>
      <c r="AB207" s="9"/>
      <c r="AC207" s="30">
        <v>16.690000000000001</v>
      </c>
      <c r="AD207" s="9"/>
      <c r="AE207" s="80">
        <v>0</v>
      </c>
      <c r="AF207" s="46"/>
      <c r="AG207" s="88">
        <v>81.33</v>
      </c>
      <c r="AH207" s="47"/>
      <c r="AJ207" s="83">
        <v>77983</v>
      </c>
      <c r="AL207" s="83">
        <v>34040</v>
      </c>
      <c r="AN207" s="83">
        <v>0</v>
      </c>
      <c r="AP207" s="83">
        <v>30027</v>
      </c>
      <c r="AR207" s="83">
        <v>0</v>
      </c>
      <c r="AT207" s="204">
        <v>142050</v>
      </c>
      <c r="AV207" s="46">
        <v>43.33</v>
      </c>
      <c r="AX207" s="46">
        <v>18.91</v>
      </c>
      <c r="AZ207" s="46">
        <v>0</v>
      </c>
      <c r="BB207" s="46">
        <v>16.690000000000001</v>
      </c>
      <c r="BD207" s="46">
        <v>0</v>
      </c>
      <c r="BF207" s="209">
        <v>78.930000000000007</v>
      </c>
      <c r="BI207" s="83">
        <v>0</v>
      </c>
      <c r="BK207" s="83">
        <v>783</v>
      </c>
      <c r="BM207" s="83">
        <v>0</v>
      </c>
      <c r="BO207" s="83">
        <v>0</v>
      </c>
      <c r="BQ207" s="83">
        <v>0</v>
      </c>
      <c r="BS207" s="85">
        <v>2762</v>
      </c>
      <c r="BU207" s="46">
        <v>1.34</v>
      </c>
      <c r="BW207" s="46">
        <v>1.06</v>
      </c>
      <c r="BY207" s="46">
        <v>0</v>
      </c>
      <c r="CA207" s="46">
        <v>0</v>
      </c>
      <c r="CC207" s="46">
        <v>0</v>
      </c>
      <c r="CE207" s="209">
        <v>0</v>
      </c>
      <c r="CH207" s="41">
        <v>1311349</v>
      </c>
      <c r="CJ207" s="41">
        <v>353307</v>
      </c>
      <c r="CL207" s="41">
        <v>0</v>
      </c>
      <c r="CN207" s="41">
        <v>787341</v>
      </c>
      <c r="CP207" s="43">
        <v>2451997</v>
      </c>
      <c r="CS207" s="39">
        <v>16.413399999999999</v>
      </c>
      <c r="CU207" s="39">
        <v>10.126300000000001</v>
      </c>
      <c r="CY207" s="39">
        <v>26.2211</v>
      </c>
      <c r="DA207" s="44">
        <v>16.932300000000001</v>
      </c>
      <c r="DC207" s="1" t="str">
        <f t="shared" si="3"/>
        <v>No</v>
      </c>
    </row>
    <row r="208" spans="1:107">
      <c r="A208" s="7" t="s">
        <v>1039</v>
      </c>
      <c r="B208" s="7" t="s">
        <v>491</v>
      </c>
      <c r="C208" s="37" t="s">
        <v>40</v>
      </c>
      <c r="D208" s="296">
        <v>5028</v>
      </c>
      <c r="E208" s="297">
        <v>50028</v>
      </c>
      <c r="F208" s="27" t="s">
        <v>142</v>
      </c>
      <c r="G208" s="27" t="s">
        <v>137</v>
      </c>
      <c r="H208" s="35">
        <v>110621</v>
      </c>
      <c r="I208" s="35">
        <v>54</v>
      </c>
      <c r="J208" s="292"/>
      <c r="K208" s="8">
        <v>213214</v>
      </c>
      <c r="L208" s="8" t="s">
        <v>102</v>
      </c>
      <c r="M208" s="8">
        <v>24916</v>
      </c>
      <c r="N208" s="9"/>
      <c r="O208" s="8">
        <v>4214</v>
      </c>
      <c r="P208" s="9"/>
      <c r="Q208" s="8">
        <v>36940</v>
      </c>
      <c r="R208" s="9"/>
      <c r="S208" s="8">
        <v>0</v>
      </c>
      <c r="T208" s="9"/>
      <c r="U208" s="33">
        <v>279284</v>
      </c>
      <c r="V208" s="9" t="s">
        <v>102</v>
      </c>
      <c r="W208" s="30">
        <v>116.59</v>
      </c>
      <c r="X208" s="9" t="s">
        <v>102</v>
      </c>
      <c r="Y208" s="30">
        <v>14.64</v>
      </c>
      <c r="Z208" s="9"/>
      <c r="AA208" s="30">
        <v>3.31</v>
      </c>
      <c r="AB208" s="9"/>
      <c r="AC208" s="30">
        <v>21.62</v>
      </c>
      <c r="AD208" s="9"/>
      <c r="AE208" s="80">
        <v>0</v>
      </c>
      <c r="AF208" s="46"/>
      <c r="AG208" s="88">
        <v>156.16</v>
      </c>
      <c r="AH208" s="47" t="s">
        <v>102</v>
      </c>
      <c r="AJ208" s="83">
        <v>201134</v>
      </c>
      <c r="AK208" s="46" t="s">
        <v>102</v>
      </c>
      <c r="AL208" s="83">
        <v>20703</v>
      </c>
      <c r="AN208" s="83">
        <v>1975</v>
      </c>
      <c r="AP208" s="83">
        <v>29920</v>
      </c>
      <c r="AR208" s="83">
        <v>0</v>
      </c>
      <c r="AT208" s="204">
        <v>253732</v>
      </c>
      <c r="AU208" s="46" t="s">
        <v>102</v>
      </c>
      <c r="AV208" s="46">
        <v>105.25</v>
      </c>
      <c r="AW208" s="46" t="s">
        <v>102</v>
      </c>
      <c r="AX208" s="46">
        <v>10.83</v>
      </c>
      <c r="AZ208" s="46">
        <v>1</v>
      </c>
      <c r="BB208" s="46">
        <v>14.54</v>
      </c>
      <c r="BD208" s="46">
        <v>0</v>
      </c>
      <c r="BF208" s="209">
        <v>131.62</v>
      </c>
      <c r="BG208" s="7" t="s">
        <v>102</v>
      </c>
      <c r="BI208" s="83">
        <v>4799</v>
      </c>
      <c r="BJ208" s="46" t="s">
        <v>102</v>
      </c>
      <c r="BK208" s="83">
        <v>4213</v>
      </c>
      <c r="BM208" s="83">
        <v>2239</v>
      </c>
      <c r="BO208" s="83">
        <v>7020</v>
      </c>
      <c r="BQ208" s="83">
        <v>0</v>
      </c>
      <c r="BS208" s="85">
        <v>25552</v>
      </c>
      <c r="BT208" s="46" t="s">
        <v>102</v>
      </c>
      <c r="BU208" s="46">
        <v>11.34</v>
      </c>
      <c r="BV208" s="46" t="s">
        <v>102</v>
      </c>
      <c r="BW208" s="46">
        <v>3.81</v>
      </c>
      <c r="BY208" s="46">
        <v>2.31</v>
      </c>
      <c r="CA208" s="46">
        <v>7.08</v>
      </c>
      <c r="CC208" s="46">
        <v>0</v>
      </c>
      <c r="CE208" s="209">
        <v>0</v>
      </c>
      <c r="CF208" s="7" t="s">
        <v>102</v>
      </c>
      <c r="CH208" s="41">
        <v>5512212</v>
      </c>
      <c r="CJ208" s="41">
        <v>761615</v>
      </c>
      <c r="CL208" s="41">
        <v>62230</v>
      </c>
      <c r="CN208" s="41">
        <v>1030632</v>
      </c>
      <c r="CP208" s="43">
        <v>7366689</v>
      </c>
      <c r="CS208" s="39">
        <v>25.853000000000002</v>
      </c>
      <c r="CT208" s="39" t="s">
        <v>102</v>
      </c>
      <c r="CU208" s="39">
        <v>30.567299999999999</v>
      </c>
      <c r="CW208" s="39">
        <v>14.7674</v>
      </c>
      <c r="CY208" s="39">
        <v>27.900200000000002</v>
      </c>
      <c r="DA208" s="44">
        <v>26.377099999999999</v>
      </c>
      <c r="DC208" s="1" t="str">
        <f t="shared" si="3"/>
        <v>Yes</v>
      </c>
    </row>
    <row r="209" spans="1:107">
      <c r="A209" s="7" t="s">
        <v>318</v>
      </c>
      <c r="B209" s="7" t="s">
        <v>319</v>
      </c>
      <c r="C209" s="37" t="s">
        <v>70</v>
      </c>
      <c r="D209" s="296">
        <v>3007</v>
      </c>
      <c r="E209" s="297">
        <v>30007</v>
      </c>
      <c r="F209" s="27" t="s">
        <v>317</v>
      </c>
      <c r="G209" s="27" t="s">
        <v>137</v>
      </c>
      <c r="H209" s="35">
        <v>210111</v>
      </c>
      <c r="I209" s="35">
        <v>54</v>
      </c>
      <c r="J209" s="292"/>
      <c r="K209" s="8">
        <v>147044</v>
      </c>
      <c r="L209" s="8"/>
      <c r="M209" s="8">
        <v>25231</v>
      </c>
      <c r="N209" s="9"/>
      <c r="O209" s="8">
        <v>8162</v>
      </c>
      <c r="P209" s="9"/>
      <c r="Q209" s="8">
        <v>24124</v>
      </c>
      <c r="R209" s="9"/>
      <c r="S209" s="8">
        <v>0</v>
      </c>
      <c r="T209" s="9"/>
      <c r="U209" s="33">
        <v>204561</v>
      </c>
      <c r="V209" s="9"/>
      <c r="W209" s="30">
        <v>88</v>
      </c>
      <c r="X209" s="9"/>
      <c r="Y209" s="30">
        <v>13</v>
      </c>
      <c r="Z209" s="9"/>
      <c r="AA209" s="30">
        <v>4.5</v>
      </c>
      <c r="AB209" s="9"/>
      <c r="AC209" s="30">
        <v>14.5</v>
      </c>
      <c r="AD209" s="9"/>
      <c r="AE209" s="80">
        <v>0</v>
      </c>
      <c r="AF209" s="46"/>
      <c r="AG209" s="88">
        <v>120</v>
      </c>
      <c r="AH209" s="47"/>
      <c r="AJ209" s="83">
        <v>145958</v>
      </c>
      <c r="AL209" s="83">
        <v>23345</v>
      </c>
      <c r="AN209" s="83">
        <v>8066</v>
      </c>
      <c r="AP209" s="83">
        <v>22083</v>
      </c>
      <c r="AR209" s="83">
        <v>0</v>
      </c>
      <c r="AT209" s="204">
        <v>199452</v>
      </c>
      <c r="AV209" s="46">
        <v>85</v>
      </c>
      <c r="AX209" s="46">
        <v>11</v>
      </c>
      <c r="AZ209" s="46">
        <v>4</v>
      </c>
      <c r="BB209" s="46">
        <v>12</v>
      </c>
      <c r="BD209" s="46">
        <v>0</v>
      </c>
      <c r="BF209" s="209">
        <v>112</v>
      </c>
      <c r="BI209" s="83">
        <v>0</v>
      </c>
      <c r="BK209" s="83">
        <v>1886</v>
      </c>
      <c r="BM209" s="83">
        <v>96</v>
      </c>
      <c r="BO209" s="83">
        <v>2041</v>
      </c>
      <c r="BQ209" s="83">
        <v>0</v>
      </c>
      <c r="BS209" s="85">
        <v>5109</v>
      </c>
      <c r="BU209" s="46">
        <v>3</v>
      </c>
      <c r="BW209" s="46">
        <v>2</v>
      </c>
      <c r="BY209" s="46">
        <v>0.5</v>
      </c>
      <c r="CA209" s="46">
        <v>2.5</v>
      </c>
      <c r="CC209" s="46">
        <v>0</v>
      </c>
      <c r="CE209" s="209">
        <v>0</v>
      </c>
      <c r="CH209" s="41">
        <v>2596482</v>
      </c>
      <c r="CJ209" s="41">
        <v>484500</v>
      </c>
      <c r="CL209" s="41">
        <v>83104</v>
      </c>
      <c r="CN209" s="41">
        <v>382146</v>
      </c>
      <c r="CP209" s="43">
        <v>3546232</v>
      </c>
      <c r="CS209" s="39">
        <v>17.657900000000001</v>
      </c>
      <c r="CU209" s="39">
        <v>19.2026</v>
      </c>
      <c r="CW209" s="39">
        <v>10.181800000000001</v>
      </c>
      <c r="CY209" s="39">
        <v>15.8409</v>
      </c>
      <c r="DA209" s="44">
        <v>17.335799999999999</v>
      </c>
      <c r="DC209" s="1" t="str">
        <f t="shared" si="3"/>
        <v>No</v>
      </c>
    </row>
    <row r="210" spans="1:107">
      <c r="A210" s="7" t="s">
        <v>1040</v>
      </c>
      <c r="B210" s="7" t="s">
        <v>191</v>
      </c>
      <c r="C210" s="37" t="s">
        <v>54</v>
      </c>
      <c r="D210" s="296">
        <v>2003</v>
      </c>
      <c r="E210" s="297">
        <v>20003</v>
      </c>
      <c r="F210" s="27" t="s">
        <v>140</v>
      </c>
      <c r="G210" s="27" t="s">
        <v>137</v>
      </c>
      <c r="H210" s="35">
        <v>158084</v>
      </c>
      <c r="I210" s="35">
        <v>53</v>
      </c>
      <c r="J210" s="292"/>
      <c r="K210" s="8">
        <v>139184</v>
      </c>
      <c r="L210" s="8"/>
      <c r="M210" s="8">
        <v>30134</v>
      </c>
      <c r="N210" s="9"/>
      <c r="O210" s="8">
        <v>5363</v>
      </c>
      <c r="P210" s="9"/>
      <c r="Q210" s="8">
        <v>5236</v>
      </c>
      <c r="R210" s="9"/>
      <c r="S210" s="8">
        <v>0</v>
      </c>
      <c r="T210" s="9"/>
      <c r="U210" s="33">
        <v>179917</v>
      </c>
      <c r="V210" s="9"/>
      <c r="W210" s="30">
        <v>76</v>
      </c>
      <c r="X210" s="9"/>
      <c r="Y210" s="30">
        <v>18.75</v>
      </c>
      <c r="Z210" s="9"/>
      <c r="AA210" s="30">
        <v>4.3</v>
      </c>
      <c r="AB210" s="9"/>
      <c r="AC210" s="30">
        <v>3</v>
      </c>
      <c r="AD210" s="9"/>
      <c r="AE210" s="80">
        <v>0</v>
      </c>
      <c r="AF210" s="46"/>
      <c r="AG210" s="88">
        <v>102.05</v>
      </c>
      <c r="AH210" s="47"/>
      <c r="AJ210" s="83">
        <v>101957</v>
      </c>
      <c r="AL210" s="83">
        <v>30134</v>
      </c>
      <c r="AN210" s="83">
        <v>4427</v>
      </c>
      <c r="AP210" s="83">
        <v>5236</v>
      </c>
      <c r="AR210" s="83">
        <v>0</v>
      </c>
      <c r="AT210" s="204">
        <v>141754</v>
      </c>
      <c r="AV210" s="46">
        <v>51</v>
      </c>
      <c r="AX210" s="46">
        <v>18.75</v>
      </c>
      <c r="AZ210" s="46">
        <v>2.5499999999999998</v>
      </c>
      <c r="BB210" s="46">
        <v>3</v>
      </c>
      <c r="BD210" s="46">
        <v>0</v>
      </c>
      <c r="BF210" s="209">
        <v>75.3</v>
      </c>
      <c r="BI210" s="83">
        <v>0</v>
      </c>
      <c r="BK210" s="83">
        <v>0</v>
      </c>
      <c r="BM210" s="83">
        <v>936</v>
      </c>
      <c r="BO210" s="83">
        <v>0</v>
      </c>
      <c r="BQ210" s="83">
        <v>0</v>
      </c>
      <c r="BS210" s="85">
        <v>38163</v>
      </c>
      <c r="BU210" s="46">
        <v>25</v>
      </c>
      <c r="BW210" s="46">
        <v>0</v>
      </c>
      <c r="BY210" s="46">
        <v>1.75</v>
      </c>
      <c r="CA210" s="46">
        <v>0</v>
      </c>
      <c r="CC210" s="46">
        <v>0</v>
      </c>
      <c r="CE210" s="209">
        <v>0</v>
      </c>
      <c r="CH210" s="41">
        <v>2983304</v>
      </c>
      <c r="CJ210" s="41">
        <v>750374</v>
      </c>
      <c r="CL210" s="41">
        <v>123383</v>
      </c>
      <c r="CN210" s="41">
        <v>151110</v>
      </c>
      <c r="CP210" s="43">
        <v>4008171</v>
      </c>
      <c r="CS210" s="39">
        <v>21.434200000000001</v>
      </c>
      <c r="CU210" s="39">
        <v>24.901199999999999</v>
      </c>
      <c r="CW210" s="39">
        <v>23.0063</v>
      </c>
      <c r="CY210" s="39">
        <v>28.8598</v>
      </c>
      <c r="DA210" s="44">
        <v>22.277899999999999</v>
      </c>
      <c r="DC210" s="1" t="str">
        <f t="shared" si="3"/>
        <v>No</v>
      </c>
    </row>
    <row r="211" spans="1:107">
      <c r="A211" s="7" t="s">
        <v>1041</v>
      </c>
      <c r="B211" s="7" t="s">
        <v>518</v>
      </c>
      <c r="C211" s="37" t="s">
        <v>21</v>
      </c>
      <c r="D211" s="296">
        <v>8106</v>
      </c>
      <c r="E211" s="297">
        <v>80106</v>
      </c>
      <c r="F211" s="27" t="s">
        <v>163</v>
      </c>
      <c r="G211" s="27" t="s">
        <v>137</v>
      </c>
      <c r="H211" s="35">
        <v>264465</v>
      </c>
      <c r="I211" s="35">
        <v>53</v>
      </c>
      <c r="J211" s="292"/>
      <c r="K211" s="8">
        <v>0</v>
      </c>
      <c r="L211" s="8"/>
      <c r="M211" s="8">
        <v>0</v>
      </c>
      <c r="N211" s="9"/>
      <c r="O211" s="8">
        <v>0</v>
      </c>
      <c r="P211" s="9"/>
      <c r="Q211" s="8">
        <v>3519</v>
      </c>
      <c r="R211" s="9"/>
      <c r="S211" s="8">
        <v>0</v>
      </c>
      <c r="T211" s="9"/>
      <c r="U211" s="33">
        <v>3519</v>
      </c>
      <c r="V211" s="9"/>
      <c r="W211" s="30">
        <v>0</v>
      </c>
      <c r="X211" s="9"/>
      <c r="Y211" s="30">
        <v>0</v>
      </c>
      <c r="Z211" s="9"/>
      <c r="AA211" s="30">
        <v>0</v>
      </c>
      <c r="AB211" s="9"/>
      <c r="AC211" s="30">
        <v>8</v>
      </c>
      <c r="AD211" s="9"/>
      <c r="AE211" s="80">
        <v>0</v>
      </c>
      <c r="AF211" s="46"/>
      <c r="AG211" s="88">
        <v>8</v>
      </c>
      <c r="AH211" s="47"/>
      <c r="AJ211" s="83">
        <v>0</v>
      </c>
      <c r="AL211" s="83">
        <v>0</v>
      </c>
      <c r="AN211" s="83">
        <v>0</v>
      </c>
      <c r="AP211" s="83">
        <v>1820</v>
      </c>
      <c r="AR211" s="83">
        <v>0</v>
      </c>
      <c r="AT211" s="204">
        <v>1820</v>
      </c>
      <c r="AV211" s="46">
        <v>0</v>
      </c>
      <c r="AX211" s="46">
        <v>0</v>
      </c>
      <c r="AZ211" s="46">
        <v>0</v>
      </c>
      <c r="BB211" s="46">
        <v>1</v>
      </c>
      <c r="BD211" s="46">
        <v>0</v>
      </c>
      <c r="BF211" s="209">
        <v>1</v>
      </c>
      <c r="BI211" s="83">
        <v>0</v>
      </c>
      <c r="BK211" s="83">
        <v>0</v>
      </c>
      <c r="BM211" s="83">
        <v>0</v>
      </c>
      <c r="BO211" s="83">
        <v>1699</v>
      </c>
      <c r="BQ211" s="83">
        <v>0</v>
      </c>
      <c r="BS211" s="85">
        <v>1699</v>
      </c>
      <c r="BU211" s="46">
        <v>0</v>
      </c>
      <c r="BW211" s="46">
        <v>0</v>
      </c>
      <c r="BY211" s="46">
        <v>0</v>
      </c>
      <c r="CA211" s="46">
        <v>7</v>
      </c>
      <c r="CC211" s="46">
        <v>0</v>
      </c>
      <c r="CE211" s="209">
        <v>0</v>
      </c>
      <c r="CH211" s="41">
        <v>0</v>
      </c>
      <c r="CJ211" s="41">
        <v>0</v>
      </c>
      <c r="CL211" s="41">
        <v>0</v>
      </c>
      <c r="CN211" s="41">
        <v>112500</v>
      </c>
      <c r="CP211" s="43">
        <v>112500</v>
      </c>
      <c r="CY211" s="39">
        <v>31.9693</v>
      </c>
      <c r="DA211" s="44">
        <v>31.9693</v>
      </c>
      <c r="DC211" s="1" t="str">
        <f t="shared" si="3"/>
        <v>No</v>
      </c>
    </row>
    <row r="212" spans="1:107">
      <c r="A212" s="7" t="s">
        <v>197</v>
      </c>
      <c r="B212" s="7" t="s">
        <v>198</v>
      </c>
      <c r="C212" s="37" t="s">
        <v>61</v>
      </c>
      <c r="D212" s="296">
        <v>3012</v>
      </c>
      <c r="E212" s="297">
        <v>30012</v>
      </c>
      <c r="F212" s="27" t="s">
        <v>142</v>
      </c>
      <c r="G212" s="27" t="s">
        <v>137</v>
      </c>
      <c r="H212" s="35">
        <v>69014</v>
      </c>
      <c r="I212" s="35">
        <v>53</v>
      </c>
      <c r="J212" s="292"/>
      <c r="K212" s="8">
        <v>154142</v>
      </c>
      <c r="L212" s="8"/>
      <c r="M212" s="8">
        <v>34853</v>
      </c>
      <c r="N212" s="9"/>
      <c r="O212" s="8">
        <v>15353</v>
      </c>
      <c r="P212" s="9"/>
      <c r="Q212" s="8">
        <v>33358</v>
      </c>
      <c r="R212" s="9"/>
      <c r="S212" s="8">
        <v>0</v>
      </c>
      <c r="T212" s="9"/>
      <c r="U212" s="33">
        <v>237706</v>
      </c>
      <c r="V212" s="9"/>
      <c r="W212" s="30">
        <v>95.3</v>
      </c>
      <c r="X212" s="9"/>
      <c r="Y212" s="30">
        <v>18.399999999999999</v>
      </c>
      <c r="Z212" s="9"/>
      <c r="AA212" s="30">
        <v>9.6</v>
      </c>
      <c r="AB212" s="9"/>
      <c r="AC212" s="30">
        <v>27.03</v>
      </c>
      <c r="AD212" s="9"/>
      <c r="AE212" s="80">
        <v>0</v>
      </c>
      <c r="AF212" s="46"/>
      <c r="AG212" s="88">
        <v>150.33000000000001</v>
      </c>
      <c r="AH212" s="47"/>
      <c r="AJ212" s="83">
        <v>124015</v>
      </c>
      <c r="AL212" s="83">
        <v>34853</v>
      </c>
      <c r="AN212" s="83">
        <v>13139</v>
      </c>
      <c r="AP212" s="83">
        <v>29539</v>
      </c>
      <c r="AR212" s="83">
        <v>0</v>
      </c>
      <c r="AT212" s="204">
        <v>201546</v>
      </c>
      <c r="AV212" s="46">
        <v>66.09</v>
      </c>
      <c r="AX212" s="46">
        <v>18.399999999999999</v>
      </c>
      <c r="AZ212" s="46">
        <v>5.6</v>
      </c>
      <c r="BB212" s="46">
        <v>17.239999999999998</v>
      </c>
      <c r="BD212" s="46">
        <v>0</v>
      </c>
      <c r="BF212" s="209">
        <v>107.33</v>
      </c>
      <c r="BI212" s="83">
        <v>0</v>
      </c>
      <c r="BK212" s="83">
        <v>0</v>
      </c>
      <c r="BM212" s="83">
        <v>2214</v>
      </c>
      <c r="BO212" s="83">
        <v>3819</v>
      </c>
      <c r="BQ212" s="83">
        <v>0</v>
      </c>
      <c r="BS212" s="85">
        <v>36160</v>
      </c>
      <c r="BU212" s="46">
        <v>29.21</v>
      </c>
      <c r="BW212" s="46">
        <v>0</v>
      </c>
      <c r="BY212" s="46">
        <v>4</v>
      </c>
      <c r="CA212" s="46">
        <v>9.7899999999999991</v>
      </c>
      <c r="CC212" s="46">
        <v>0</v>
      </c>
      <c r="CE212" s="209">
        <v>0</v>
      </c>
      <c r="CH212" s="41">
        <v>3080637</v>
      </c>
      <c r="CJ212" s="41">
        <v>740085</v>
      </c>
      <c r="CL212" s="41">
        <v>175323</v>
      </c>
      <c r="CN212" s="41">
        <v>731961</v>
      </c>
      <c r="CP212" s="43">
        <v>4728006</v>
      </c>
      <c r="CS212" s="39">
        <v>19.985700000000001</v>
      </c>
      <c r="CU212" s="39">
        <v>21.234500000000001</v>
      </c>
      <c r="CW212" s="39">
        <v>11.419499999999999</v>
      </c>
      <c r="CY212" s="39">
        <v>21.942599999999999</v>
      </c>
      <c r="DA212" s="44">
        <v>19.8901</v>
      </c>
      <c r="DC212" s="1" t="str">
        <f t="shared" si="3"/>
        <v>No</v>
      </c>
    </row>
    <row r="213" spans="1:107">
      <c r="A213" s="7" t="s">
        <v>172</v>
      </c>
      <c r="B213" s="7" t="s">
        <v>173</v>
      </c>
      <c r="C213" s="37" t="s">
        <v>39</v>
      </c>
      <c r="D213" s="296">
        <v>5029</v>
      </c>
      <c r="E213" s="297">
        <v>50029</v>
      </c>
      <c r="F213" s="27" t="s">
        <v>142</v>
      </c>
      <c r="G213" s="27" t="s">
        <v>137</v>
      </c>
      <c r="H213" s="35">
        <v>70585</v>
      </c>
      <c r="I213" s="35">
        <v>52</v>
      </c>
      <c r="J213" s="292"/>
      <c r="K213" s="8">
        <v>119972</v>
      </c>
      <c r="L213" s="8"/>
      <c r="M213" s="8">
        <v>23804</v>
      </c>
      <c r="N213" s="9"/>
      <c r="O213" s="8">
        <v>8170</v>
      </c>
      <c r="P213" s="9"/>
      <c r="Q213" s="8">
        <v>21517</v>
      </c>
      <c r="R213" s="9"/>
      <c r="S213" s="8">
        <v>0</v>
      </c>
      <c r="T213" s="9"/>
      <c r="U213" s="33">
        <v>173463</v>
      </c>
      <c r="V213" s="9"/>
      <c r="W213" s="30">
        <v>63</v>
      </c>
      <c r="X213" s="9"/>
      <c r="Y213" s="30">
        <v>12</v>
      </c>
      <c r="Z213" s="9"/>
      <c r="AA213" s="30">
        <v>5</v>
      </c>
      <c r="AB213" s="9"/>
      <c r="AC213" s="30">
        <v>12</v>
      </c>
      <c r="AD213" s="9"/>
      <c r="AE213" s="80">
        <v>0</v>
      </c>
      <c r="AF213" s="46"/>
      <c r="AG213" s="88">
        <v>92</v>
      </c>
      <c r="AH213" s="47"/>
      <c r="AJ213" s="83">
        <v>109968</v>
      </c>
      <c r="AL213" s="83">
        <v>23804</v>
      </c>
      <c r="AN213" s="83">
        <v>8170</v>
      </c>
      <c r="AP213" s="83">
        <v>21517</v>
      </c>
      <c r="AR213" s="83">
        <v>0</v>
      </c>
      <c r="AT213" s="204">
        <v>163459</v>
      </c>
      <c r="AV213" s="46">
        <v>54</v>
      </c>
      <c r="AX213" s="46">
        <v>12</v>
      </c>
      <c r="AZ213" s="46">
        <v>5</v>
      </c>
      <c r="BB213" s="46">
        <v>12</v>
      </c>
      <c r="BD213" s="46">
        <v>0</v>
      </c>
      <c r="BF213" s="209">
        <v>83</v>
      </c>
      <c r="BI213" s="83">
        <v>0</v>
      </c>
      <c r="BK213" s="83">
        <v>0</v>
      </c>
      <c r="BM213" s="83">
        <v>0</v>
      </c>
      <c r="BO213" s="83">
        <v>0</v>
      </c>
      <c r="BQ213" s="83">
        <v>0</v>
      </c>
      <c r="BS213" s="85">
        <v>10004</v>
      </c>
      <c r="BU213" s="46">
        <v>9</v>
      </c>
      <c r="BW213" s="46">
        <v>0</v>
      </c>
      <c r="BY213" s="46">
        <v>0</v>
      </c>
      <c r="CA213" s="46">
        <v>0</v>
      </c>
      <c r="CC213" s="46">
        <v>0</v>
      </c>
      <c r="CE213" s="209">
        <v>0</v>
      </c>
      <c r="CH213" s="41">
        <v>2209991</v>
      </c>
      <c r="CJ213" s="41">
        <v>507667</v>
      </c>
      <c r="CL213" s="41">
        <v>158620</v>
      </c>
      <c r="CN213" s="41">
        <v>537689</v>
      </c>
      <c r="CP213" s="43">
        <v>3413967</v>
      </c>
      <c r="CS213" s="39">
        <v>18.4209</v>
      </c>
      <c r="CU213" s="39">
        <v>21.327000000000002</v>
      </c>
      <c r="CW213" s="39">
        <v>19.414899999999999</v>
      </c>
      <c r="CY213" s="39">
        <v>24.989000000000001</v>
      </c>
      <c r="DA213" s="44">
        <v>19.6812</v>
      </c>
      <c r="DC213" s="1" t="str">
        <f t="shared" si="3"/>
        <v>No</v>
      </c>
    </row>
    <row r="214" spans="1:107">
      <c r="A214" s="7" t="s">
        <v>1043</v>
      </c>
      <c r="B214" s="7" t="s">
        <v>517</v>
      </c>
      <c r="C214" s="37" t="s">
        <v>61</v>
      </c>
      <c r="D214" s="296">
        <v>2169</v>
      </c>
      <c r="E214" s="297">
        <v>20169</v>
      </c>
      <c r="F214" s="27" t="s">
        <v>149</v>
      </c>
      <c r="G214" s="27" t="s">
        <v>137</v>
      </c>
      <c r="H214" s="35">
        <v>18351295</v>
      </c>
      <c r="I214" s="35">
        <v>52</v>
      </c>
      <c r="J214" s="292"/>
      <c r="K214" s="8">
        <v>320440</v>
      </c>
      <c r="L214" s="8"/>
      <c r="M214" s="8">
        <v>60836</v>
      </c>
      <c r="N214" s="9"/>
      <c r="O214" s="8">
        <v>4156</v>
      </c>
      <c r="P214" s="9"/>
      <c r="Q214" s="8">
        <v>72041</v>
      </c>
      <c r="R214" s="9"/>
      <c r="S214" s="8">
        <v>0</v>
      </c>
      <c r="T214" s="9"/>
      <c r="U214" s="33">
        <v>457473</v>
      </c>
      <c r="V214" s="9"/>
      <c r="W214" s="30">
        <v>129</v>
      </c>
      <c r="X214" s="9"/>
      <c r="Y214" s="30">
        <v>39</v>
      </c>
      <c r="Z214" s="9"/>
      <c r="AA214" s="30">
        <v>2</v>
      </c>
      <c r="AB214" s="9"/>
      <c r="AC214" s="30">
        <v>55</v>
      </c>
      <c r="AD214" s="9"/>
      <c r="AE214" s="80">
        <v>0</v>
      </c>
      <c r="AF214" s="46"/>
      <c r="AG214" s="88">
        <v>225</v>
      </c>
      <c r="AH214" s="47"/>
      <c r="AJ214" s="83">
        <v>212086</v>
      </c>
      <c r="AL214" s="83">
        <v>58322</v>
      </c>
      <c r="AN214" s="83">
        <v>4156</v>
      </c>
      <c r="AP214" s="83">
        <v>54501</v>
      </c>
      <c r="AR214" s="83">
        <v>0</v>
      </c>
      <c r="AT214" s="204">
        <v>329065</v>
      </c>
      <c r="AV214" s="46">
        <v>83</v>
      </c>
      <c r="AX214" s="46">
        <v>37</v>
      </c>
      <c r="AZ214" s="46">
        <v>2</v>
      </c>
      <c r="BB214" s="46">
        <v>32</v>
      </c>
      <c r="BD214" s="46">
        <v>0</v>
      </c>
      <c r="BF214" s="209">
        <v>154</v>
      </c>
      <c r="BI214" s="83">
        <v>774</v>
      </c>
      <c r="BK214" s="83">
        <v>2514</v>
      </c>
      <c r="BM214" s="83">
        <v>0</v>
      </c>
      <c r="BO214" s="83">
        <v>17540</v>
      </c>
      <c r="BQ214" s="83">
        <v>0</v>
      </c>
      <c r="BS214" s="85">
        <v>128408</v>
      </c>
      <c r="BU214" s="46">
        <v>46</v>
      </c>
      <c r="BW214" s="46">
        <v>2</v>
      </c>
      <c r="BY214" s="46">
        <v>0</v>
      </c>
      <c r="CA214" s="46">
        <v>23</v>
      </c>
      <c r="CC214" s="46">
        <v>0</v>
      </c>
      <c r="CE214" s="209">
        <v>0</v>
      </c>
      <c r="CH214" s="41">
        <v>4849989</v>
      </c>
      <c r="CJ214" s="41">
        <v>1236297</v>
      </c>
      <c r="CL214" s="41">
        <v>67694</v>
      </c>
      <c r="CN214" s="41">
        <v>1743449</v>
      </c>
      <c r="CP214" s="43">
        <v>7897429</v>
      </c>
      <c r="CS214" s="39">
        <v>15.135400000000001</v>
      </c>
      <c r="CU214" s="39">
        <v>20.3218</v>
      </c>
      <c r="CW214" s="39">
        <v>16.2883</v>
      </c>
      <c r="CY214" s="39">
        <v>24.200800000000001</v>
      </c>
      <c r="DA214" s="44">
        <v>17.263200000000001</v>
      </c>
      <c r="DC214" s="1" t="str">
        <f t="shared" si="3"/>
        <v>No</v>
      </c>
    </row>
    <row r="215" spans="1:107">
      <c r="A215" s="7" t="s">
        <v>1042</v>
      </c>
      <c r="B215" s="7" t="s">
        <v>518</v>
      </c>
      <c r="C215" s="37" t="s">
        <v>21</v>
      </c>
      <c r="D215" s="296">
        <v>8011</v>
      </c>
      <c r="E215" s="297">
        <v>80011</v>
      </c>
      <c r="F215" s="27" t="s">
        <v>140</v>
      </c>
      <c r="G215" s="27" t="s">
        <v>137</v>
      </c>
      <c r="H215" s="35">
        <v>264465</v>
      </c>
      <c r="I215" s="35">
        <v>52</v>
      </c>
      <c r="J215" s="292"/>
      <c r="K215" s="8">
        <v>218495</v>
      </c>
      <c r="L215" s="8"/>
      <c r="M215" s="8">
        <v>0</v>
      </c>
      <c r="N215" s="9"/>
      <c r="O215" s="8">
        <v>4642</v>
      </c>
      <c r="P215" s="9"/>
      <c r="Q215" s="8">
        <v>37291</v>
      </c>
      <c r="R215" s="9"/>
      <c r="S215" s="8">
        <v>0</v>
      </c>
      <c r="T215" s="9"/>
      <c r="U215" s="33">
        <v>260428</v>
      </c>
      <c r="V215" s="9"/>
      <c r="W215" s="30">
        <v>128</v>
      </c>
      <c r="X215" s="9"/>
      <c r="Y215" s="30">
        <v>0</v>
      </c>
      <c r="Z215" s="9"/>
      <c r="AA215" s="30">
        <v>3</v>
      </c>
      <c r="AB215" s="9"/>
      <c r="AC215" s="30">
        <v>20</v>
      </c>
      <c r="AD215" s="9"/>
      <c r="AE215" s="80">
        <v>0</v>
      </c>
      <c r="AF215" s="46"/>
      <c r="AG215" s="88">
        <v>151</v>
      </c>
      <c r="AH215" s="47"/>
      <c r="AJ215" s="83">
        <v>91043</v>
      </c>
      <c r="AL215" s="83">
        <v>0</v>
      </c>
      <c r="AN215" s="83">
        <v>1712</v>
      </c>
      <c r="AP215" s="83">
        <v>31351</v>
      </c>
      <c r="AR215" s="83">
        <v>0</v>
      </c>
      <c r="AT215" s="204">
        <v>124106</v>
      </c>
      <c r="AV215" s="46">
        <v>46</v>
      </c>
      <c r="AX215" s="46">
        <v>0</v>
      </c>
      <c r="AZ215" s="46">
        <v>1</v>
      </c>
      <c r="BB215" s="46">
        <v>16</v>
      </c>
      <c r="BD215" s="46">
        <v>0</v>
      </c>
      <c r="BF215" s="209">
        <v>63</v>
      </c>
      <c r="BI215" s="83">
        <v>301</v>
      </c>
      <c r="BK215" s="83">
        <v>0</v>
      </c>
      <c r="BM215" s="83">
        <v>2930</v>
      </c>
      <c r="BO215" s="83">
        <v>5940</v>
      </c>
      <c r="BQ215" s="83">
        <v>0</v>
      </c>
      <c r="BS215" s="85">
        <v>136322</v>
      </c>
      <c r="BU215" s="46">
        <v>82</v>
      </c>
      <c r="BW215" s="46">
        <v>0</v>
      </c>
      <c r="BY215" s="46">
        <v>2</v>
      </c>
      <c r="CA215" s="46">
        <v>4</v>
      </c>
      <c r="CC215" s="46">
        <v>0</v>
      </c>
      <c r="CE215" s="209">
        <v>0</v>
      </c>
      <c r="CH215" s="41">
        <v>5130186</v>
      </c>
      <c r="CJ215" s="41">
        <v>0</v>
      </c>
      <c r="CL215" s="41">
        <v>81277</v>
      </c>
      <c r="CN215" s="41">
        <v>1053198</v>
      </c>
      <c r="CP215" s="43">
        <v>6264661</v>
      </c>
      <c r="CS215" s="39">
        <v>23.479600000000001</v>
      </c>
      <c r="CW215" s="39">
        <v>17.509</v>
      </c>
      <c r="CY215" s="39">
        <v>28.242699999999999</v>
      </c>
      <c r="DA215" s="44">
        <v>24.055299999999999</v>
      </c>
      <c r="DC215" s="1" t="str">
        <f t="shared" si="3"/>
        <v>No</v>
      </c>
    </row>
    <row r="216" spans="1:107">
      <c r="A216" s="7" t="s">
        <v>1044</v>
      </c>
      <c r="B216" s="7" t="s">
        <v>353</v>
      </c>
      <c r="C216" s="37" t="s">
        <v>68</v>
      </c>
      <c r="D216" s="296">
        <v>6009</v>
      </c>
      <c r="E216" s="297">
        <v>60009</v>
      </c>
      <c r="F216" s="27" t="s">
        <v>140</v>
      </c>
      <c r="G216" s="27" t="s">
        <v>137</v>
      </c>
      <c r="H216" s="35">
        <v>235730</v>
      </c>
      <c r="I216" s="35">
        <v>51</v>
      </c>
      <c r="J216" s="292"/>
      <c r="K216" s="8">
        <v>238384</v>
      </c>
      <c r="L216" s="8"/>
      <c r="M216" s="8">
        <v>50859</v>
      </c>
      <c r="N216" s="9"/>
      <c r="O216" s="8">
        <v>26537</v>
      </c>
      <c r="P216" s="9"/>
      <c r="Q216" s="8">
        <v>18651</v>
      </c>
      <c r="R216" s="9"/>
      <c r="S216" s="8">
        <v>0</v>
      </c>
      <c r="T216" s="9"/>
      <c r="U216" s="33">
        <v>334431</v>
      </c>
      <c r="V216" s="9"/>
      <c r="W216" s="30">
        <v>130</v>
      </c>
      <c r="X216" s="9"/>
      <c r="Y216" s="30">
        <v>27.5</v>
      </c>
      <c r="Z216" s="9"/>
      <c r="AA216" s="30">
        <v>15</v>
      </c>
      <c r="AB216" s="9"/>
      <c r="AC216" s="30">
        <v>10.7</v>
      </c>
      <c r="AD216" s="9"/>
      <c r="AE216" s="80">
        <v>0</v>
      </c>
      <c r="AF216" s="46"/>
      <c r="AG216" s="88">
        <v>183.2</v>
      </c>
      <c r="AH216" s="47"/>
      <c r="AJ216" s="83">
        <v>218761</v>
      </c>
      <c r="AL216" s="83">
        <v>50859</v>
      </c>
      <c r="AN216" s="83">
        <v>25464</v>
      </c>
      <c r="AP216" s="83">
        <v>18651</v>
      </c>
      <c r="AR216" s="83">
        <v>0</v>
      </c>
      <c r="AT216" s="204">
        <v>313735</v>
      </c>
      <c r="AV216" s="46">
        <v>116</v>
      </c>
      <c r="AX216" s="46">
        <v>27.5</v>
      </c>
      <c r="AZ216" s="46">
        <v>14</v>
      </c>
      <c r="BB216" s="46">
        <v>10.7</v>
      </c>
      <c r="BD216" s="46">
        <v>0</v>
      </c>
      <c r="BF216" s="209">
        <v>168.2</v>
      </c>
      <c r="BI216" s="83">
        <v>1565</v>
      </c>
      <c r="BK216" s="83">
        <v>0</v>
      </c>
      <c r="BM216" s="83">
        <v>1073</v>
      </c>
      <c r="BO216" s="83">
        <v>0</v>
      </c>
      <c r="BQ216" s="83">
        <v>0</v>
      </c>
      <c r="BS216" s="85">
        <v>20696</v>
      </c>
      <c r="BU216" s="46">
        <v>14</v>
      </c>
      <c r="BW216" s="46">
        <v>0</v>
      </c>
      <c r="BY216" s="46">
        <v>1</v>
      </c>
      <c r="CA216" s="46">
        <v>0</v>
      </c>
      <c r="CC216" s="46">
        <v>0</v>
      </c>
      <c r="CE216" s="209">
        <v>0</v>
      </c>
      <c r="CH216" s="41">
        <v>4855746</v>
      </c>
      <c r="CJ216" s="41">
        <v>1141739</v>
      </c>
      <c r="CL216" s="41">
        <v>337782</v>
      </c>
      <c r="CN216" s="41">
        <v>348547</v>
      </c>
      <c r="CP216" s="43">
        <v>6683814</v>
      </c>
      <c r="CS216" s="39">
        <v>20.369399999999999</v>
      </c>
      <c r="CU216" s="39">
        <v>22.449100000000001</v>
      </c>
      <c r="CW216" s="39">
        <v>12.7287</v>
      </c>
      <c r="CY216" s="39">
        <v>18.687799999999999</v>
      </c>
      <c r="DA216" s="44">
        <v>19.985600000000002</v>
      </c>
      <c r="DC216" s="1" t="str">
        <f t="shared" si="3"/>
        <v>No</v>
      </c>
    </row>
    <row r="217" spans="1:107">
      <c r="A217" s="7" t="s">
        <v>573</v>
      </c>
      <c r="B217" s="7" t="s">
        <v>574</v>
      </c>
      <c r="C217" s="37" t="s">
        <v>68</v>
      </c>
      <c r="D217" s="296">
        <v>6102</v>
      </c>
      <c r="E217" s="297">
        <v>60102</v>
      </c>
      <c r="F217" s="27" t="s">
        <v>142</v>
      </c>
      <c r="G217" s="27" t="s">
        <v>137</v>
      </c>
      <c r="H217" s="35">
        <v>92984</v>
      </c>
      <c r="I217" s="35">
        <v>51</v>
      </c>
      <c r="J217" s="292"/>
      <c r="K217" s="8">
        <v>96699</v>
      </c>
      <c r="L217" s="8"/>
      <c r="M217" s="8">
        <v>0</v>
      </c>
      <c r="N217" s="9"/>
      <c r="O217" s="8">
        <v>2066</v>
      </c>
      <c r="P217" s="9"/>
      <c r="Q217" s="8">
        <v>17658</v>
      </c>
      <c r="R217" s="9"/>
      <c r="S217" s="8">
        <v>0</v>
      </c>
      <c r="T217" s="9"/>
      <c r="U217" s="33">
        <v>116423</v>
      </c>
      <c r="V217" s="9"/>
      <c r="W217" s="30">
        <v>71</v>
      </c>
      <c r="X217" s="9"/>
      <c r="Y217" s="30">
        <v>0</v>
      </c>
      <c r="Z217" s="9"/>
      <c r="AA217" s="30">
        <v>4</v>
      </c>
      <c r="AB217" s="9"/>
      <c r="AC217" s="30">
        <v>9</v>
      </c>
      <c r="AD217" s="9"/>
      <c r="AE217" s="80">
        <v>0</v>
      </c>
      <c r="AF217" s="46"/>
      <c r="AG217" s="88">
        <v>84</v>
      </c>
      <c r="AH217" s="47"/>
      <c r="AJ217" s="83">
        <v>88048</v>
      </c>
      <c r="AL217" s="83">
        <v>0</v>
      </c>
      <c r="AN217" s="83">
        <v>0</v>
      </c>
      <c r="AP217" s="83">
        <v>17658</v>
      </c>
      <c r="AR217" s="83">
        <v>0</v>
      </c>
      <c r="AT217" s="204">
        <v>105706</v>
      </c>
      <c r="AV217" s="46">
        <v>45</v>
      </c>
      <c r="AX217" s="46">
        <v>0</v>
      </c>
      <c r="AZ217" s="46">
        <v>0</v>
      </c>
      <c r="BB217" s="46">
        <v>9</v>
      </c>
      <c r="BD217" s="46">
        <v>0</v>
      </c>
      <c r="BF217" s="209">
        <v>54</v>
      </c>
      <c r="BI217" s="83">
        <v>0</v>
      </c>
      <c r="BK217" s="83">
        <v>0</v>
      </c>
      <c r="BM217" s="83">
        <v>2066</v>
      </c>
      <c r="BO217" s="83">
        <v>0</v>
      </c>
      <c r="BQ217" s="83">
        <v>0</v>
      </c>
      <c r="BS217" s="85">
        <v>10717</v>
      </c>
      <c r="BU217" s="46">
        <v>26</v>
      </c>
      <c r="BW217" s="46">
        <v>0</v>
      </c>
      <c r="BY217" s="46">
        <v>4</v>
      </c>
      <c r="CA217" s="46">
        <v>0</v>
      </c>
      <c r="CC217" s="46">
        <v>0</v>
      </c>
      <c r="CE217" s="209">
        <v>0</v>
      </c>
      <c r="CH217" s="41">
        <v>1427497</v>
      </c>
      <c r="CJ217" s="41">
        <v>0</v>
      </c>
      <c r="CL217" s="41">
        <v>26014</v>
      </c>
      <c r="CN217" s="41">
        <v>439342</v>
      </c>
      <c r="CP217" s="43">
        <v>1892853</v>
      </c>
      <c r="CS217" s="39">
        <v>14.7623</v>
      </c>
      <c r="CW217" s="39">
        <v>12.5915</v>
      </c>
      <c r="CY217" s="39">
        <v>24.880600000000001</v>
      </c>
      <c r="DA217" s="44">
        <v>16.258400000000002</v>
      </c>
      <c r="DC217" s="1" t="str">
        <f t="shared" si="3"/>
        <v>No</v>
      </c>
    </row>
    <row r="218" spans="1:107">
      <c r="A218" s="7" t="s">
        <v>451</v>
      </c>
      <c r="B218" s="7" t="s">
        <v>452</v>
      </c>
      <c r="C218" s="37" t="s">
        <v>30</v>
      </c>
      <c r="D218" s="296">
        <v>5058</v>
      </c>
      <c r="E218" s="297">
        <v>50058</v>
      </c>
      <c r="F218" s="27" t="s">
        <v>142</v>
      </c>
      <c r="G218" s="27" t="s">
        <v>137</v>
      </c>
      <c r="H218" s="35">
        <v>296863</v>
      </c>
      <c r="I218" s="35">
        <v>51</v>
      </c>
      <c r="J218" s="292"/>
      <c r="K218" s="8">
        <v>194809</v>
      </c>
      <c r="L218" s="8"/>
      <c r="M218" s="8">
        <v>31022</v>
      </c>
      <c r="N218" s="9"/>
      <c r="O218" s="8">
        <v>10752</v>
      </c>
      <c r="P218" s="9"/>
      <c r="Q218" s="8">
        <v>21620</v>
      </c>
      <c r="R218" s="9"/>
      <c r="S218" s="8">
        <v>0</v>
      </c>
      <c r="T218" s="9"/>
      <c r="U218" s="33">
        <v>258203</v>
      </c>
      <c r="V218" s="9"/>
      <c r="W218" s="30">
        <v>106.1</v>
      </c>
      <c r="X218" s="9"/>
      <c r="Y218" s="30">
        <v>18.3</v>
      </c>
      <c r="Z218" s="9"/>
      <c r="AA218" s="30">
        <v>7</v>
      </c>
      <c r="AB218" s="9"/>
      <c r="AC218" s="30">
        <v>12.5</v>
      </c>
      <c r="AD218" s="9"/>
      <c r="AE218" s="80">
        <v>0</v>
      </c>
      <c r="AF218" s="46"/>
      <c r="AG218" s="88">
        <v>143.9</v>
      </c>
      <c r="AH218" s="47"/>
      <c r="AJ218" s="83">
        <v>176895</v>
      </c>
      <c r="AL218" s="83">
        <v>27593</v>
      </c>
      <c r="AN218" s="83">
        <v>10370</v>
      </c>
      <c r="AP218" s="83">
        <v>21620</v>
      </c>
      <c r="AR218" s="83">
        <v>0</v>
      </c>
      <c r="AT218" s="204">
        <v>236478</v>
      </c>
      <c r="AV218" s="46">
        <v>95</v>
      </c>
      <c r="AX218" s="46">
        <v>16</v>
      </c>
      <c r="AZ218" s="46">
        <v>6</v>
      </c>
      <c r="BB218" s="46">
        <v>12.5</v>
      </c>
      <c r="BD218" s="46">
        <v>0</v>
      </c>
      <c r="BF218" s="209">
        <v>129.5</v>
      </c>
      <c r="BI218" s="83">
        <v>2906</v>
      </c>
      <c r="BK218" s="83">
        <v>3429</v>
      </c>
      <c r="BM218" s="83">
        <v>382</v>
      </c>
      <c r="BO218" s="83">
        <v>0</v>
      </c>
      <c r="BQ218" s="83">
        <v>0</v>
      </c>
      <c r="BS218" s="85">
        <v>21725</v>
      </c>
      <c r="BU218" s="46">
        <v>11.1</v>
      </c>
      <c r="BW218" s="46">
        <v>2.2999999999999998</v>
      </c>
      <c r="BY218" s="46">
        <v>1</v>
      </c>
      <c r="CA218" s="46">
        <v>0</v>
      </c>
      <c r="CC218" s="46">
        <v>0</v>
      </c>
      <c r="CE218" s="209">
        <v>0</v>
      </c>
      <c r="CH218" s="41">
        <v>4470824</v>
      </c>
      <c r="CJ218" s="41">
        <v>877726</v>
      </c>
      <c r="CL218" s="41">
        <v>259210</v>
      </c>
      <c r="CN218" s="41">
        <v>895774</v>
      </c>
      <c r="CP218" s="43">
        <v>6503534</v>
      </c>
      <c r="CS218" s="39">
        <v>22.9498</v>
      </c>
      <c r="CU218" s="39">
        <v>28.293700000000001</v>
      </c>
      <c r="CW218" s="39">
        <v>24.1081</v>
      </c>
      <c r="CY218" s="39">
        <v>41.432699999999997</v>
      </c>
      <c r="DA218" s="44">
        <v>25.1877</v>
      </c>
      <c r="DC218" s="1" t="str">
        <f t="shared" si="3"/>
        <v>No</v>
      </c>
    </row>
    <row r="219" spans="1:107">
      <c r="A219" s="7" t="s">
        <v>1046</v>
      </c>
      <c r="B219" s="7" t="s">
        <v>285</v>
      </c>
      <c r="C219" s="37" t="s">
        <v>77</v>
      </c>
      <c r="D219" s="296">
        <v>5099</v>
      </c>
      <c r="E219" s="297">
        <v>50099</v>
      </c>
      <c r="F219" s="27" t="s">
        <v>140</v>
      </c>
      <c r="G219" s="27" t="s">
        <v>137</v>
      </c>
      <c r="H219" s="35">
        <v>102852</v>
      </c>
      <c r="I219" s="35">
        <v>50</v>
      </c>
      <c r="J219" s="292"/>
      <c r="K219" s="8">
        <v>53770</v>
      </c>
      <c r="L219" s="8"/>
      <c r="M219" s="8">
        <v>9530</v>
      </c>
      <c r="N219" s="9"/>
      <c r="O219" s="8">
        <v>0</v>
      </c>
      <c r="P219" s="9"/>
      <c r="Q219" s="8">
        <v>5366</v>
      </c>
      <c r="R219" s="9"/>
      <c r="S219" s="8">
        <v>0</v>
      </c>
      <c r="T219" s="9"/>
      <c r="U219" s="33">
        <v>68666</v>
      </c>
      <c r="V219" s="9"/>
      <c r="W219" s="30">
        <v>29.15</v>
      </c>
      <c r="X219" s="9"/>
      <c r="Y219" s="30">
        <v>5.22</v>
      </c>
      <c r="Z219" s="9"/>
      <c r="AA219" s="30">
        <v>0</v>
      </c>
      <c r="AB219" s="9"/>
      <c r="AC219" s="30">
        <v>3.63</v>
      </c>
      <c r="AD219" s="9"/>
      <c r="AE219" s="80">
        <v>0</v>
      </c>
      <c r="AF219" s="46"/>
      <c r="AG219" s="88">
        <v>38</v>
      </c>
      <c r="AH219" s="47"/>
      <c r="AJ219" s="83">
        <v>50249</v>
      </c>
      <c r="AL219" s="83">
        <v>8873</v>
      </c>
      <c r="AN219" s="83">
        <v>0</v>
      </c>
      <c r="AP219" s="83">
        <v>5089</v>
      </c>
      <c r="AR219" s="83">
        <v>0</v>
      </c>
      <c r="AT219" s="204">
        <v>64211</v>
      </c>
      <c r="AV219" s="46">
        <v>26.35</v>
      </c>
      <c r="AX219" s="46">
        <v>4.22</v>
      </c>
      <c r="AZ219" s="46">
        <v>0</v>
      </c>
      <c r="BB219" s="46">
        <v>3.43</v>
      </c>
      <c r="BD219" s="46">
        <v>0</v>
      </c>
      <c r="BF219" s="209">
        <v>34</v>
      </c>
      <c r="BI219" s="83">
        <v>1109</v>
      </c>
      <c r="BK219" s="83">
        <v>657</v>
      </c>
      <c r="BM219" s="83">
        <v>0</v>
      </c>
      <c r="BO219" s="83">
        <v>277</v>
      </c>
      <c r="BQ219" s="83">
        <v>0</v>
      </c>
      <c r="BS219" s="85">
        <v>4455</v>
      </c>
      <c r="BU219" s="46">
        <v>2.8</v>
      </c>
      <c r="BW219" s="46">
        <v>1</v>
      </c>
      <c r="BY219" s="46">
        <v>0</v>
      </c>
      <c r="CA219" s="46">
        <v>0.2</v>
      </c>
      <c r="CC219" s="46">
        <v>0</v>
      </c>
      <c r="CE219" s="209">
        <v>0</v>
      </c>
      <c r="CH219" s="41">
        <v>1481148</v>
      </c>
      <c r="CJ219" s="41">
        <v>259031</v>
      </c>
      <c r="CL219" s="41">
        <v>0</v>
      </c>
      <c r="CN219" s="41">
        <v>181111</v>
      </c>
      <c r="CP219" s="43">
        <v>1921290</v>
      </c>
      <c r="CS219" s="39">
        <v>27.545999999999999</v>
      </c>
      <c r="CU219" s="39">
        <v>27.180599999999998</v>
      </c>
      <c r="CY219" s="39">
        <v>33.751600000000003</v>
      </c>
      <c r="DA219" s="44">
        <v>27.9802</v>
      </c>
      <c r="DC219" s="1" t="str">
        <f t="shared" si="3"/>
        <v>No</v>
      </c>
    </row>
    <row r="220" spans="1:107">
      <c r="A220" s="7" t="s">
        <v>543</v>
      </c>
      <c r="B220" s="7" t="s">
        <v>544</v>
      </c>
      <c r="C220" s="37" t="s">
        <v>57</v>
      </c>
      <c r="D220" s="296">
        <v>5024</v>
      </c>
      <c r="E220" s="297">
        <v>50024</v>
      </c>
      <c r="F220" s="27" t="s">
        <v>142</v>
      </c>
      <c r="G220" s="27" t="s">
        <v>137</v>
      </c>
      <c r="H220" s="35">
        <v>387550</v>
      </c>
      <c r="I220" s="35">
        <v>50</v>
      </c>
      <c r="J220" s="292"/>
      <c r="K220" s="8">
        <v>167815</v>
      </c>
      <c r="L220" s="8"/>
      <c r="M220" s="8">
        <v>27409</v>
      </c>
      <c r="N220" s="9"/>
      <c r="O220" s="8">
        <v>1940</v>
      </c>
      <c r="P220" s="9"/>
      <c r="Q220" s="8">
        <v>9574</v>
      </c>
      <c r="R220" s="9"/>
      <c r="S220" s="8">
        <v>0</v>
      </c>
      <c r="T220" s="9"/>
      <c r="U220" s="33">
        <v>206738</v>
      </c>
      <c r="V220" s="9"/>
      <c r="W220" s="30">
        <v>76</v>
      </c>
      <c r="X220" s="9"/>
      <c r="Y220" s="30">
        <v>15.1</v>
      </c>
      <c r="Z220" s="9"/>
      <c r="AA220" s="30">
        <v>1</v>
      </c>
      <c r="AB220" s="9"/>
      <c r="AC220" s="30">
        <v>5</v>
      </c>
      <c r="AD220" s="9"/>
      <c r="AE220" s="80">
        <v>0</v>
      </c>
      <c r="AF220" s="46"/>
      <c r="AG220" s="88">
        <v>97.1</v>
      </c>
      <c r="AH220" s="47"/>
      <c r="AJ220" s="83">
        <v>167815</v>
      </c>
      <c r="AL220" s="83">
        <v>27409</v>
      </c>
      <c r="AN220" s="83">
        <v>1940</v>
      </c>
      <c r="AP220" s="83">
        <v>9574</v>
      </c>
      <c r="AR220" s="83">
        <v>0</v>
      </c>
      <c r="AT220" s="204">
        <v>206738</v>
      </c>
      <c r="AV220" s="46">
        <v>76</v>
      </c>
      <c r="AX220" s="46">
        <v>15.1</v>
      </c>
      <c r="AZ220" s="46">
        <v>1</v>
      </c>
      <c r="BB220" s="46">
        <v>5</v>
      </c>
      <c r="BD220" s="46">
        <v>0</v>
      </c>
      <c r="BF220" s="209">
        <v>97.1</v>
      </c>
      <c r="BI220" s="83">
        <v>0</v>
      </c>
      <c r="BK220" s="83">
        <v>0</v>
      </c>
      <c r="BM220" s="83">
        <v>0</v>
      </c>
      <c r="BO220" s="83">
        <v>0</v>
      </c>
      <c r="BQ220" s="83">
        <v>0</v>
      </c>
      <c r="BS220" s="85">
        <v>0</v>
      </c>
      <c r="BU220" s="46">
        <v>0</v>
      </c>
      <c r="BW220" s="46">
        <v>0</v>
      </c>
      <c r="BY220" s="46">
        <v>0</v>
      </c>
      <c r="CA220" s="46">
        <v>0</v>
      </c>
      <c r="CC220" s="46">
        <v>0</v>
      </c>
      <c r="CE220" s="209">
        <v>0</v>
      </c>
      <c r="CH220" s="41">
        <v>4005321</v>
      </c>
      <c r="CJ220" s="41">
        <v>689030</v>
      </c>
      <c r="CL220" s="41">
        <v>41763</v>
      </c>
      <c r="CN220" s="41">
        <v>328394</v>
      </c>
      <c r="CP220" s="43">
        <v>5064508</v>
      </c>
      <c r="CS220" s="39">
        <v>23.8675</v>
      </c>
      <c r="CU220" s="39">
        <v>25.1388</v>
      </c>
      <c r="CW220" s="39">
        <v>21.5273</v>
      </c>
      <c r="CY220" s="39">
        <v>34.300600000000003</v>
      </c>
      <c r="DA220" s="44">
        <v>24.497199999999999</v>
      </c>
      <c r="DC220" s="1" t="str">
        <f t="shared" si="3"/>
        <v>No</v>
      </c>
    </row>
    <row r="221" spans="1:107">
      <c r="A221" s="7" t="s">
        <v>1045</v>
      </c>
      <c r="B221" s="7" t="s">
        <v>281</v>
      </c>
      <c r="C221" s="37" t="s">
        <v>28</v>
      </c>
      <c r="D221" s="296">
        <v>4082</v>
      </c>
      <c r="E221" s="297">
        <v>40082</v>
      </c>
      <c r="F221" s="27" t="s">
        <v>140</v>
      </c>
      <c r="G221" s="27" t="s">
        <v>137</v>
      </c>
      <c r="H221" s="35">
        <v>4515419</v>
      </c>
      <c r="I221" s="35">
        <v>50</v>
      </c>
      <c r="J221" s="292"/>
      <c r="K221" s="8">
        <v>11526</v>
      </c>
      <c r="L221" s="8"/>
      <c r="M221" s="8">
        <v>1293</v>
      </c>
      <c r="N221" s="9"/>
      <c r="O221" s="8">
        <v>554</v>
      </c>
      <c r="P221" s="9"/>
      <c r="Q221" s="8">
        <v>8831</v>
      </c>
      <c r="R221" s="9"/>
      <c r="S221" s="8">
        <v>0</v>
      </c>
      <c r="T221" s="9"/>
      <c r="U221" s="33">
        <v>22204</v>
      </c>
      <c r="V221" s="9"/>
      <c r="W221" s="30">
        <v>9</v>
      </c>
      <c r="X221" s="9"/>
      <c r="Y221" s="30">
        <v>0.75</v>
      </c>
      <c r="Z221" s="9"/>
      <c r="AA221" s="30">
        <v>0.25</v>
      </c>
      <c r="AB221" s="9"/>
      <c r="AC221" s="30">
        <v>6</v>
      </c>
      <c r="AD221" s="9"/>
      <c r="AE221" s="80">
        <v>0</v>
      </c>
      <c r="AF221" s="46"/>
      <c r="AG221" s="88">
        <v>16</v>
      </c>
      <c r="AH221" s="47"/>
      <c r="AJ221" s="83">
        <v>9918</v>
      </c>
      <c r="AL221" s="83">
        <v>1293</v>
      </c>
      <c r="AN221" s="83">
        <v>554</v>
      </c>
      <c r="AP221" s="83">
        <v>6824</v>
      </c>
      <c r="AR221" s="83">
        <v>0</v>
      </c>
      <c r="AT221" s="204">
        <v>18589</v>
      </c>
      <c r="AV221" s="46">
        <v>6</v>
      </c>
      <c r="AX221" s="46">
        <v>0.75</v>
      </c>
      <c r="AZ221" s="46">
        <v>0.25</v>
      </c>
      <c r="BB221" s="46">
        <v>4</v>
      </c>
      <c r="BD221" s="46">
        <v>0</v>
      </c>
      <c r="BF221" s="209">
        <v>11</v>
      </c>
      <c r="BI221" s="83">
        <v>0</v>
      </c>
      <c r="BK221" s="83">
        <v>0</v>
      </c>
      <c r="BM221" s="83">
        <v>0</v>
      </c>
      <c r="BO221" s="83">
        <v>2007</v>
      </c>
      <c r="BQ221" s="83">
        <v>0</v>
      </c>
      <c r="BS221" s="85">
        <v>3615</v>
      </c>
      <c r="BU221" s="46">
        <v>3</v>
      </c>
      <c r="BW221" s="46">
        <v>0</v>
      </c>
      <c r="BY221" s="46">
        <v>0</v>
      </c>
      <c r="CA221" s="46">
        <v>2</v>
      </c>
      <c r="CC221" s="46">
        <v>0</v>
      </c>
      <c r="CE221" s="209">
        <v>0</v>
      </c>
      <c r="CH221" s="41">
        <v>159429</v>
      </c>
      <c r="CJ221" s="41">
        <v>25491</v>
      </c>
      <c r="CL221" s="41">
        <v>8496</v>
      </c>
      <c r="CN221" s="41">
        <v>227241</v>
      </c>
      <c r="CP221" s="43">
        <v>420657</v>
      </c>
      <c r="CS221" s="39">
        <v>13.832100000000001</v>
      </c>
      <c r="CU221" s="39">
        <v>19.714600000000001</v>
      </c>
      <c r="CW221" s="39">
        <v>15.335699999999999</v>
      </c>
      <c r="CY221" s="39">
        <v>25.732199999999999</v>
      </c>
      <c r="DA221" s="44">
        <v>18.9451</v>
      </c>
      <c r="DC221" s="1" t="str">
        <f t="shared" si="3"/>
        <v>No</v>
      </c>
    </row>
    <row r="222" spans="1:107">
      <c r="A222" s="7" t="s">
        <v>481</v>
      </c>
      <c r="B222" s="7" t="s">
        <v>482</v>
      </c>
      <c r="C222" s="37" t="s">
        <v>32</v>
      </c>
      <c r="D222" s="296">
        <v>5052</v>
      </c>
      <c r="E222" s="297">
        <v>50052</v>
      </c>
      <c r="F222" s="27" t="s">
        <v>142</v>
      </c>
      <c r="G222" s="27" t="s">
        <v>137</v>
      </c>
      <c r="H222" s="35">
        <v>278165</v>
      </c>
      <c r="I222" s="35">
        <v>50</v>
      </c>
      <c r="J222" s="292"/>
      <c r="K222" s="8">
        <v>176352</v>
      </c>
      <c r="L222" s="8"/>
      <c r="M222" s="8">
        <v>26190</v>
      </c>
      <c r="N222" s="9"/>
      <c r="O222" s="8">
        <v>7088</v>
      </c>
      <c r="P222" s="9"/>
      <c r="Q222" s="8">
        <v>23617</v>
      </c>
      <c r="R222" s="9"/>
      <c r="S222" s="8">
        <v>0</v>
      </c>
      <c r="T222" s="9"/>
      <c r="U222" s="33">
        <v>233247</v>
      </c>
      <c r="V222" s="9"/>
      <c r="W222" s="30">
        <v>80.5</v>
      </c>
      <c r="X222" s="9"/>
      <c r="Y222" s="30">
        <v>14</v>
      </c>
      <c r="Z222" s="9"/>
      <c r="AA222" s="30">
        <v>4.9000000000000004</v>
      </c>
      <c r="AB222" s="9"/>
      <c r="AC222" s="30">
        <v>16</v>
      </c>
      <c r="AD222" s="9"/>
      <c r="AE222" s="80">
        <v>0</v>
      </c>
      <c r="AF222" s="46"/>
      <c r="AG222" s="88">
        <v>115.4</v>
      </c>
      <c r="AH222" s="47"/>
      <c r="AJ222" s="83">
        <v>175131</v>
      </c>
      <c r="AL222" s="83">
        <v>26190</v>
      </c>
      <c r="AN222" s="83">
        <v>5844</v>
      </c>
      <c r="AP222" s="83">
        <v>18005</v>
      </c>
      <c r="AR222" s="83">
        <v>0</v>
      </c>
      <c r="AT222" s="204">
        <v>225170</v>
      </c>
      <c r="AV222" s="46">
        <v>79</v>
      </c>
      <c r="AX222" s="46">
        <v>14</v>
      </c>
      <c r="AZ222" s="46">
        <v>3.9</v>
      </c>
      <c r="BB222" s="46">
        <v>9</v>
      </c>
      <c r="BD222" s="46">
        <v>0</v>
      </c>
      <c r="BF222" s="209">
        <v>105.9</v>
      </c>
      <c r="BI222" s="83">
        <v>0</v>
      </c>
      <c r="BK222" s="83">
        <v>0</v>
      </c>
      <c r="BM222" s="83">
        <v>1244</v>
      </c>
      <c r="BO222" s="83">
        <v>5612</v>
      </c>
      <c r="BQ222" s="83">
        <v>0</v>
      </c>
      <c r="BS222" s="85">
        <v>8077</v>
      </c>
      <c r="BU222" s="46">
        <v>1.5</v>
      </c>
      <c r="BW222" s="46">
        <v>0</v>
      </c>
      <c r="BY222" s="46">
        <v>1</v>
      </c>
      <c r="CA222" s="46">
        <v>7</v>
      </c>
      <c r="CC222" s="46">
        <v>0</v>
      </c>
      <c r="CE222" s="209">
        <v>0</v>
      </c>
      <c r="CH222" s="41">
        <v>3997300</v>
      </c>
      <c r="CJ222" s="41">
        <v>698618</v>
      </c>
      <c r="CL222" s="41">
        <v>78159</v>
      </c>
      <c r="CN222" s="41">
        <v>327869</v>
      </c>
      <c r="CP222" s="43">
        <v>5101946</v>
      </c>
      <c r="CS222" s="39">
        <v>22.666599999999999</v>
      </c>
      <c r="CU222" s="39">
        <v>26.675000000000001</v>
      </c>
      <c r="CW222" s="39">
        <v>11.026899999999999</v>
      </c>
      <c r="CY222" s="39">
        <v>13.8828</v>
      </c>
      <c r="DA222" s="44">
        <v>21.8736</v>
      </c>
      <c r="DC222" s="1" t="str">
        <f t="shared" si="3"/>
        <v>No</v>
      </c>
    </row>
    <row r="223" spans="1:107">
      <c r="A223" s="7" t="s">
        <v>1049</v>
      </c>
      <c r="B223" s="7" t="s">
        <v>284</v>
      </c>
      <c r="C223" s="37" t="s">
        <v>54</v>
      </c>
      <c r="D223" s="296">
        <v>2010</v>
      </c>
      <c r="E223" s="297">
        <v>20010</v>
      </c>
      <c r="F223" s="27" t="s">
        <v>140</v>
      </c>
      <c r="G223" s="27" t="s">
        <v>137</v>
      </c>
      <c r="H223" s="35">
        <v>423566</v>
      </c>
      <c r="I223" s="35">
        <v>49</v>
      </c>
      <c r="J223" s="292"/>
      <c r="K223" s="8">
        <v>173396</v>
      </c>
      <c r="L223" s="8"/>
      <c r="M223" s="8">
        <v>21996</v>
      </c>
      <c r="N223" s="9"/>
      <c r="O223" s="8">
        <v>2267</v>
      </c>
      <c r="P223" s="9"/>
      <c r="Q223" s="8">
        <v>12529</v>
      </c>
      <c r="R223" s="9"/>
      <c r="S223" s="8">
        <v>0</v>
      </c>
      <c r="T223" s="9"/>
      <c r="U223" s="33">
        <v>210188</v>
      </c>
      <c r="V223" s="9"/>
      <c r="W223" s="30">
        <v>94</v>
      </c>
      <c r="X223" s="9"/>
      <c r="Y223" s="30">
        <v>11</v>
      </c>
      <c r="Z223" s="9"/>
      <c r="AA223" s="30">
        <v>1</v>
      </c>
      <c r="AB223" s="9"/>
      <c r="AC223" s="30">
        <v>7</v>
      </c>
      <c r="AD223" s="9"/>
      <c r="AE223" s="80">
        <v>0</v>
      </c>
      <c r="AF223" s="46"/>
      <c r="AG223" s="88">
        <v>113</v>
      </c>
      <c r="AH223" s="47"/>
      <c r="AJ223" s="83">
        <v>173396</v>
      </c>
      <c r="AL223" s="83">
        <v>21996</v>
      </c>
      <c r="AN223" s="83">
        <v>2267</v>
      </c>
      <c r="AP223" s="83">
        <v>12529</v>
      </c>
      <c r="AR223" s="83">
        <v>0</v>
      </c>
      <c r="AT223" s="204">
        <v>210188</v>
      </c>
      <c r="AV223" s="46">
        <v>94</v>
      </c>
      <c r="AX223" s="46">
        <v>11</v>
      </c>
      <c r="AZ223" s="46">
        <v>1</v>
      </c>
      <c r="BB223" s="46">
        <v>7</v>
      </c>
      <c r="BD223" s="46">
        <v>0</v>
      </c>
      <c r="BF223" s="209">
        <v>113</v>
      </c>
      <c r="BI223" s="83">
        <v>0</v>
      </c>
      <c r="BK223" s="83">
        <v>0</v>
      </c>
      <c r="BM223" s="83">
        <v>0</v>
      </c>
      <c r="BO223" s="83">
        <v>0</v>
      </c>
      <c r="BQ223" s="83">
        <v>0</v>
      </c>
      <c r="BS223" s="85">
        <v>0</v>
      </c>
      <c r="BU223" s="46">
        <v>0</v>
      </c>
      <c r="BW223" s="46">
        <v>0</v>
      </c>
      <c r="BY223" s="46">
        <v>0</v>
      </c>
      <c r="CA223" s="46">
        <v>0</v>
      </c>
      <c r="CC223" s="46">
        <v>0</v>
      </c>
      <c r="CE223" s="209">
        <v>0</v>
      </c>
      <c r="CH223" s="41">
        <v>4102624</v>
      </c>
      <c r="CJ223" s="41">
        <v>593805</v>
      </c>
      <c r="CL223" s="41">
        <v>52456</v>
      </c>
      <c r="CN223" s="41">
        <v>419650</v>
      </c>
      <c r="CP223" s="43">
        <v>5168535</v>
      </c>
      <c r="CS223" s="39">
        <v>23.660399999999999</v>
      </c>
      <c r="CU223" s="39">
        <v>26.995999999999999</v>
      </c>
      <c r="CW223" s="39">
        <v>23.138999999999999</v>
      </c>
      <c r="CY223" s="39">
        <v>33.494300000000003</v>
      </c>
      <c r="DA223" s="44">
        <v>24.5901</v>
      </c>
      <c r="DC223" s="1" t="str">
        <f t="shared" si="3"/>
        <v>No</v>
      </c>
    </row>
    <row r="224" spans="1:107">
      <c r="A224" s="7" t="s">
        <v>1047</v>
      </c>
      <c r="B224" s="7" t="s">
        <v>580</v>
      </c>
      <c r="C224" s="37" t="s">
        <v>44</v>
      </c>
      <c r="D224" s="296">
        <v>4172</v>
      </c>
      <c r="E224" s="297">
        <v>40172</v>
      </c>
      <c r="F224" s="27" t="s">
        <v>142</v>
      </c>
      <c r="G224" s="27" t="s">
        <v>137</v>
      </c>
      <c r="H224" s="35">
        <v>212195</v>
      </c>
      <c r="I224" s="35">
        <v>49</v>
      </c>
      <c r="J224" s="292"/>
      <c r="K224" s="8">
        <v>108099</v>
      </c>
      <c r="L224" s="8"/>
      <c r="M224" s="8">
        <v>6027</v>
      </c>
      <c r="N224" s="9"/>
      <c r="O224" s="8">
        <v>0</v>
      </c>
      <c r="P224" s="9"/>
      <c r="Q224" s="8">
        <v>19887</v>
      </c>
      <c r="R224" s="9"/>
      <c r="S224" s="8">
        <v>0</v>
      </c>
      <c r="T224" s="9"/>
      <c r="U224" s="33">
        <v>134013</v>
      </c>
      <c r="V224" s="9"/>
      <c r="W224" s="30">
        <v>71</v>
      </c>
      <c r="X224" s="9"/>
      <c r="Y224" s="30">
        <v>3</v>
      </c>
      <c r="Z224" s="9"/>
      <c r="AA224" s="30">
        <v>0</v>
      </c>
      <c r="AB224" s="9"/>
      <c r="AC224" s="30">
        <v>10</v>
      </c>
      <c r="AD224" s="9"/>
      <c r="AE224" s="80">
        <v>0</v>
      </c>
      <c r="AF224" s="46"/>
      <c r="AG224" s="88">
        <v>84</v>
      </c>
      <c r="AH224" s="47"/>
      <c r="AJ224" s="83">
        <v>79314</v>
      </c>
      <c r="AL224" s="83">
        <v>6027</v>
      </c>
      <c r="AN224" s="83">
        <v>0</v>
      </c>
      <c r="AP224" s="83">
        <v>19887</v>
      </c>
      <c r="AR224" s="83">
        <v>0</v>
      </c>
      <c r="AT224" s="204">
        <v>105228</v>
      </c>
      <c r="AV224" s="46">
        <v>41</v>
      </c>
      <c r="AX224" s="46">
        <v>3</v>
      </c>
      <c r="AZ224" s="46">
        <v>0</v>
      </c>
      <c r="BB224" s="46">
        <v>10</v>
      </c>
      <c r="BD224" s="46">
        <v>0</v>
      </c>
      <c r="BF224" s="209">
        <v>54</v>
      </c>
      <c r="BI224" s="83">
        <v>599</v>
      </c>
      <c r="BK224" s="83">
        <v>0</v>
      </c>
      <c r="BM224" s="83">
        <v>0</v>
      </c>
      <c r="BO224" s="83">
        <v>0</v>
      </c>
      <c r="BQ224" s="83">
        <v>0</v>
      </c>
      <c r="BS224" s="85">
        <v>28785</v>
      </c>
      <c r="BU224" s="46">
        <v>30</v>
      </c>
      <c r="BW224" s="46">
        <v>0</v>
      </c>
      <c r="BY224" s="46">
        <v>0</v>
      </c>
      <c r="CA224" s="46">
        <v>0</v>
      </c>
      <c r="CC224" s="46">
        <v>0</v>
      </c>
      <c r="CE224" s="209">
        <v>0</v>
      </c>
      <c r="CH224" s="41">
        <v>1488611</v>
      </c>
      <c r="CJ224" s="41">
        <v>118267</v>
      </c>
      <c r="CL224" s="41">
        <v>0</v>
      </c>
      <c r="CN224" s="41">
        <v>518342</v>
      </c>
      <c r="CP224" s="43">
        <v>2125220</v>
      </c>
      <c r="CS224" s="39">
        <v>13.770799999999999</v>
      </c>
      <c r="CU224" s="39">
        <v>19.622900000000001</v>
      </c>
      <c r="CY224" s="39">
        <v>26.064399999999999</v>
      </c>
      <c r="DA224" s="44">
        <v>15.8583</v>
      </c>
      <c r="DC224" s="1" t="str">
        <f t="shared" si="3"/>
        <v>No</v>
      </c>
    </row>
    <row r="225" spans="1:107">
      <c r="A225" s="7" t="s">
        <v>1048</v>
      </c>
      <c r="B225" s="7" t="s">
        <v>235</v>
      </c>
      <c r="C225" s="37" t="s">
        <v>12</v>
      </c>
      <c r="D225" s="296">
        <v>9042</v>
      </c>
      <c r="E225" s="297">
        <v>90042</v>
      </c>
      <c r="F225" s="27" t="s">
        <v>140</v>
      </c>
      <c r="G225" s="27" t="s">
        <v>137</v>
      </c>
      <c r="H225" s="35">
        <v>12150996</v>
      </c>
      <c r="I225" s="35">
        <v>49</v>
      </c>
      <c r="J225" s="292"/>
      <c r="K225" s="8">
        <v>201060</v>
      </c>
      <c r="L225" s="8"/>
      <c r="M225" s="8">
        <v>34724</v>
      </c>
      <c r="N225" s="9"/>
      <c r="O225" s="8">
        <v>6211</v>
      </c>
      <c r="P225" s="9"/>
      <c r="Q225" s="8">
        <v>23108</v>
      </c>
      <c r="R225" s="9"/>
      <c r="S225" s="8">
        <v>0</v>
      </c>
      <c r="T225" s="9"/>
      <c r="U225" s="33">
        <v>265103</v>
      </c>
      <c r="V225" s="9"/>
      <c r="W225" s="30">
        <v>115.01</v>
      </c>
      <c r="X225" s="9"/>
      <c r="Y225" s="30">
        <v>19.100000000000001</v>
      </c>
      <c r="Z225" s="9"/>
      <c r="AA225" s="30">
        <v>4.18</v>
      </c>
      <c r="AB225" s="9"/>
      <c r="AC225" s="30">
        <v>17.02</v>
      </c>
      <c r="AD225" s="9"/>
      <c r="AE225" s="80">
        <v>0</v>
      </c>
      <c r="AF225" s="46"/>
      <c r="AG225" s="88">
        <v>155.31</v>
      </c>
      <c r="AH225" s="47"/>
      <c r="AJ225" s="83">
        <v>125905</v>
      </c>
      <c r="AL225" s="83">
        <v>34724</v>
      </c>
      <c r="AN225" s="83">
        <v>6211</v>
      </c>
      <c r="AP225" s="83">
        <v>21449</v>
      </c>
      <c r="AR225" s="83">
        <v>0</v>
      </c>
      <c r="AT225" s="204">
        <v>188289</v>
      </c>
      <c r="AV225" s="46">
        <v>72.010000000000005</v>
      </c>
      <c r="AX225" s="46">
        <v>19.100000000000001</v>
      </c>
      <c r="AZ225" s="46">
        <v>4.18</v>
      </c>
      <c r="BB225" s="46">
        <v>14.02</v>
      </c>
      <c r="BD225" s="46">
        <v>0</v>
      </c>
      <c r="BF225" s="209">
        <v>109.31</v>
      </c>
      <c r="BI225" s="83">
        <v>0</v>
      </c>
      <c r="BK225" s="83">
        <v>0</v>
      </c>
      <c r="BM225" s="83">
        <v>0</v>
      </c>
      <c r="BO225" s="83">
        <v>1659</v>
      </c>
      <c r="BQ225" s="83">
        <v>0</v>
      </c>
      <c r="BS225" s="85">
        <v>76814</v>
      </c>
      <c r="BU225" s="46">
        <v>43</v>
      </c>
      <c r="BW225" s="46">
        <v>0</v>
      </c>
      <c r="BY225" s="46">
        <v>0</v>
      </c>
      <c r="CA225" s="46">
        <v>3</v>
      </c>
      <c r="CC225" s="46">
        <v>0</v>
      </c>
      <c r="CE225" s="209">
        <v>0</v>
      </c>
      <c r="CH225" s="41">
        <v>6355143</v>
      </c>
      <c r="CJ225" s="41">
        <v>1071355</v>
      </c>
      <c r="CL225" s="41">
        <v>201899</v>
      </c>
      <c r="CN225" s="41">
        <v>831417</v>
      </c>
      <c r="CP225" s="43">
        <v>8459814</v>
      </c>
      <c r="CS225" s="39">
        <v>31.6082</v>
      </c>
      <c r="CU225" s="39">
        <v>30.853400000000001</v>
      </c>
      <c r="CW225" s="39">
        <v>32.506700000000002</v>
      </c>
      <c r="CY225" s="39">
        <v>35.979599999999998</v>
      </c>
      <c r="DA225" s="44">
        <v>31.9114</v>
      </c>
      <c r="DC225" s="1" t="str">
        <f t="shared" si="3"/>
        <v>No</v>
      </c>
    </row>
    <row r="226" spans="1:107">
      <c r="A226" s="7" t="s">
        <v>412</v>
      </c>
      <c r="B226" s="7" t="s">
        <v>413</v>
      </c>
      <c r="C226" s="37" t="s">
        <v>8</v>
      </c>
      <c r="D226" s="296">
        <v>4068</v>
      </c>
      <c r="E226" s="297">
        <v>40068</v>
      </c>
      <c r="F226" s="27" t="s">
        <v>163</v>
      </c>
      <c r="G226" s="27" t="s">
        <v>137</v>
      </c>
      <c r="H226" s="35">
        <v>77074</v>
      </c>
      <c r="I226" s="35">
        <v>49</v>
      </c>
      <c r="J226" s="292"/>
      <c r="K226" s="8">
        <v>38934</v>
      </c>
      <c r="L226" s="8"/>
      <c r="M226" s="8">
        <v>975</v>
      </c>
      <c r="N226" s="9"/>
      <c r="O226" s="8">
        <v>0</v>
      </c>
      <c r="P226" s="9"/>
      <c r="Q226" s="8">
        <v>3383</v>
      </c>
      <c r="R226" s="9"/>
      <c r="S226" s="8">
        <v>0</v>
      </c>
      <c r="T226" s="9"/>
      <c r="U226" s="33">
        <v>43292</v>
      </c>
      <c r="V226" s="9"/>
      <c r="W226" s="30">
        <v>30.5</v>
      </c>
      <c r="X226" s="9"/>
      <c r="Y226" s="30">
        <v>0.5</v>
      </c>
      <c r="Z226" s="9"/>
      <c r="AA226" s="30">
        <v>0</v>
      </c>
      <c r="AB226" s="9"/>
      <c r="AC226" s="30">
        <v>3</v>
      </c>
      <c r="AD226" s="9"/>
      <c r="AE226" s="80">
        <v>0</v>
      </c>
      <c r="AF226" s="46"/>
      <c r="AG226" s="88">
        <v>34</v>
      </c>
      <c r="AH226" s="47"/>
      <c r="AJ226" s="83">
        <v>11815</v>
      </c>
      <c r="AL226" s="83">
        <v>975</v>
      </c>
      <c r="AN226" s="83">
        <v>0</v>
      </c>
      <c r="AP226" s="83">
        <v>1529</v>
      </c>
      <c r="AR226" s="83">
        <v>0</v>
      </c>
      <c r="AT226" s="204">
        <v>14319</v>
      </c>
      <c r="AV226" s="46">
        <v>7.5</v>
      </c>
      <c r="AX226" s="46">
        <v>0.5</v>
      </c>
      <c r="AZ226" s="46">
        <v>0</v>
      </c>
      <c r="BB226" s="46">
        <v>1</v>
      </c>
      <c r="BD226" s="46">
        <v>0</v>
      </c>
      <c r="BF226" s="209">
        <v>9</v>
      </c>
      <c r="BI226" s="83">
        <v>1213</v>
      </c>
      <c r="BK226" s="83">
        <v>0</v>
      </c>
      <c r="BM226" s="83">
        <v>0</v>
      </c>
      <c r="BO226" s="83">
        <v>1854</v>
      </c>
      <c r="BQ226" s="83">
        <v>0</v>
      </c>
      <c r="BS226" s="85">
        <v>28973</v>
      </c>
      <c r="BU226" s="46">
        <v>23</v>
      </c>
      <c r="BW226" s="46">
        <v>0</v>
      </c>
      <c r="BY226" s="46">
        <v>0</v>
      </c>
      <c r="CA226" s="46">
        <v>2</v>
      </c>
      <c r="CC226" s="46">
        <v>0</v>
      </c>
      <c r="CE226" s="209">
        <v>0</v>
      </c>
      <c r="CH226" s="41">
        <v>389066</v>
      </c>
      <c r="CJ226" s="41">
        <v>13021</v>
      </c>
      <c r="CL226" s="41">
        <v>0</v>
      </c>
      <c r="CN226" s="41">
        <v>95033</v>
      </c>
      <c r="CP226" s="43">
        <v>497120</v>
      </c>
      <c r="CS226" s="39">
        <v>9.9930000000000003</v>
      </c>
      <c r="CU226" s="39">
        <v>13.354900000000001</v>
      </c>
      <c r="CY226" s="39">
        <v>28.0913</v>
      </c>
      <c r="DA226" s="44">
        <v>11.483000000000001</v>
      </c>
      <c r="DC226" s="1" t="str">
        <f t="shared" si="3"/>
        <v>No</v>
      </c>
    </row>
    <row r="227" spans="1:107">
      <c r="A227" s="7" t="s">
        <v>438</v>
      </c>
      <c r="B227" s="7" t="s">
        <v>439</v>
      </c>
      <c r="C227" s="37" t="s">
        <v>57</v>
      </c>
      <c r="D227" s="296">
        <v>5021</v>
      </c>
      <c r="E227" s="297">
        <v>50021</v>
      </c>
      <c r="F227" s="27" t="s">
        <v>142</v>
      </c>
      <c r="G227" s="27" t="s">
        <v>137</v>
      </c>
      <c r="H227" s="35">
        <v>569499</v>
      </c>
      <c r="I227" s="35">
        <v>49</v>
      </c>
      <c r="J227" s="292"/>
      <c r="K227" s="8">
        <v>167706</v>
      </c>
      <c r="L227" s="8"/>
      <c r="M227" s="8">
        <v>30953</v>
      </c>
      <c r="N227" s="9"/>
      <c r="O227" s="8">
        <v>5599</v>
      </c>
      <c r="P227" s="9"/>
      <c r="Q227" s="8">
        <v>29484</v>
      </c>
      <c r="R227" s="9"/>
      <c r="S227" s="8">
        <v>1920</v>
      </c>
      <c r="T227" s="9"/>
      <c r="U227" s="33">
        <v>235662</v>
      </c>
      <c r="V227" s="9"/>
      <c r="W227" s="30">
        <v>131</v>
      </c>
      <c r="X227" s="9"/>
      <c r="Y227" s="30">
        <v>18</v>
      </c>
      <c r="Z227" s="9"/>
      <c r="AA227" s="30">
        <v>1</v>
      </c>
      <c r="AB227" s="9"/>
      <c r="AC227" s="30">
        <v>17</v>
      </c>
      <c r="AD227" s="9"/>
      <c r="AE227" s="80">
        <v>1</v>
      </c>
      <c r="AF227" s="46"/>
      <c r="AG227" s="88">
        <v>168</v>
      </c>
      <c r="AH227" s="47"/>
      <c r="AJ227" s="83">
        <v>93152</v>
      </c>
      <c r="AL227" s="83">
        <v>24627</v>
      </c>
      <c r="AN227" s="83">
        <v>2035</v>
      </c>
      <c r="AP227" s="83">
        <v>27290</v>
      </c>
      <c r="AR227" s="83">
        <v>1920</v>
      </c>
      <c r="AT227" s="204">
        <v>149024</v>
      </c>
      <c r="AV227" s="46">
        <v>48</v>
      </c>
      <c r="AX227" s="46">
        <v>14</v>
      </c>
      <c r="AZ227" s="46">
        <v>1</v>
      </c>
      <c r="BB227" s="46">
        <v>14</v>
      </c>
      <c r="BD227" s="46">
        <v>1</v>
      </c>
      <c r="BF227" s="209">
        <v>78</v>
      </c>
      <c r="BI227" s="83">
        <v>0</v>
      </c>
      <c r="BK227" s="83">
        <v>6326</v>
      </c>
      <c r="BM227" s="83">
        <v>3564</v>
      </c>
      <c r="BO227" s="83">
        <v>2194</v>
      </c>
      <c r="BQ227" s="83">
        <v>0</v>
      </c>
      <c r="BS227" s="85">
        <v>86638</v>
      </c>
      <c r="BU227" s="46">
        <v>83</v>
      </c>
      <c r="BW227" s="46">
        <v>4</v>
      </c>
      <c r="BY227" s="46">
        <v>0</v>
      </c>
      <c r="CA227" s="46">
        <v>3</v>
      </c>
      <c r="CC227" s="46">
        <v>0</v>
      </c>
      <c r="CE227" s="209">
        <v>0</v>
      </c>
      <c r="CH227" s="41">
        <v>2620949</v>
      </c>
      <c r="CJ227" s="41">
        <v>790583</v>
      </c>
      <c r="CL227" s="41">
        <v>91308</v>
      </c>
      <c r="CN227" s="41">
        <v>993949</v>
      </c>
      <c r="CP227" s="43">
        <v>4496789</v>
      </c>
      <c r="CS227" s="39">
        <v>15.6282</v>
      </c>
      <c r="CU227" s="39">
        <v>25.541399999999999</v>
      </c>
      <c r="CW227" s="39">
        <v>16.3079</v>
      </c>
      <c r="CY227" s="39">
        <v>33.711500000000001</v>
      </c>
      <c r="DA227" s="44">
        <v>19.081499999999998</v>
      </c>
      <c r="DC227" s="1" t="str">
        <f t="shared" si="3"/>
        <v>No</v>
      </c>
    </row>
    <row r="228" spans="1:107">
      <c r="A228" s="7" t="s">
        <v>620</v>
      </c>
      <c r="B228" s="7" t="s">
        <v>621</v>
      </c>
      <c r="C228" s="37" t="s">
        <v>68</v>
      </c>
      <c r="D228" s="296">
        <v>6130</v>
      </c>
      <c r="E228" s="297">
        <v>60130</v>
      </c>
      <c r="F228" s="27" t="s">
        <v>163</v>
      </c>
      <c r="G228" s="27" t="s">
        <v>137</v>
      </c>
      <c r="H228" s="35">
        <v>1758210</v>
      </c>
      <c r="I228" s="35">
        <v>48</v>
      </c>
      <c r="J228" s="292"/>
      <c r="K228" s="8">
        <v>111311</v>
      </c>
      <c r="L228" s="8"/>
      <c r="M228" s="8">
        <v>4608</v>
      </c>
      <c r="N228" s="9"/>
      <c r="O228" s="8">
        <v>0</v>
      </c>
      <c r="P228" s="9"/>
      <c r="Q228" s="8">
        <v>6245</v>
      </c>
      <c r="R228" s="9"/>
      <c r="S228" s="8">
        <v>0</v>
      </c>
      <c r="T228" s="9"/>
      <c r="U228" s="33">
        <v>122164</v>
      </c>
      <c r="V228" s="9"/>
      <c r="W228" s="30">
        <v>67</v>
      </c>
      <c r="X228" s="9"/>
      <c r="Y228" s="30">
        <v>2</v>
      </c>
      <c r="Z228" s="9"/>
      <c r="AA228" s="30">
        <v>0</v>
      </c>
      <c r="AB228" s="9"/>
      <c r="AC228" s="30">
        <v>3</v>
      </c>
      <c r="AD228" s="9"/>
      <c r="AE228" s="80">
        <v>0</v>
      </c>
      <c r="AF228" s="46"/>
      <c r="AG228" s="88">
        <v>72</v>
      </c>
      <c r="AH228" s="47"/>
      <c r="AJ228" s="83">
        <v>111311</v>
      </c>
      <c r="AL228" s="83">
        <v>4608</v>
      </c>
      <c r="AN228" s="83">
        <v>0</v>
      </c>
      <c r="AP228" s="83">
        <v>6245</v>
      </c>
      <c r="AR228" s="83">
        <v>0</v>
      </c>
      <c r="AT228" s="204">
        <v>122164</v>
      </c>
      <c r="AV228" s="46">
        <v>67</v>
      </c>
      <c r="AX228" s="46">
        <v>2</v>
      </c>
      <c r="AZ228" s="46">
        <v>0</v>
      </c>
      <c r="BB228" s="46">
        <v>3</v>
      </c>
      <c r="BD228" s="46">
        <v>0</v>
      </c>
      <c r="BF228" s="209">
        <v>72</v>
      </c>
      <c r="BI228" s="83">
        <v>0</v>
      </c>
      <c r="BK228" s="83">
        <v>0</v>
      </c>
      <c r="BM228" s="83">
        <v>0</v>
      </c>
      <c r="BO228" s="83">
        <v>0</v>
      </c>
      <c r="BQ228" s="83">
        <v>0</v>
      </c>
      <c r="BS228" s="85">
        <v>0</v>
      </c>
      <c r="BU228" s="46">
        <v>0</v>
      </c>
      <c r="BW228" s="46">
        <v>0</v>
      </c>
      <c r="BY228" s="46">
        <v>0</v>
      </c>
      <c r="CA228" s="46">
        <v>0</v>
      </c>
      <c r="CC228" s="46">
        <v>0</v>
      </c>
      <c r="CE228" s="209">
        <v>0</v>
      </c>
      <c r="CH228" s="41">
        <v>972405</v>
      </c>
      <c r="CJ228" s="41">
        <v>62060</v>
      </c>
      <c r="CL228" s="41">
        <v>0</v>
      </c>
      <c r="CN228" s="41">
        <v>227043</v>
      </c>
      <c r="CP228" s="43">
        <v>1261508</v>
      </c>
      <c r="CS228" s="39">
        <v>8.7359000000000009</v>
      </c>
      <c r="CU228" s="39">
        <v>13.4679</v>
      </c>
      <c r="CY228" s="39">
        <v>36.356000000000002</v>
      </c>
      <c r="DA228" s="44">
        <v>10.3263</v>
      </c>
      <c r="DC228" s="1" t="str">
        <f t="shared" si="3"/>
        <v>No</v>
      </c>
    </row>
    <row r="229" spans="1:107">
      <c r="A229" s="7" t="s">
        <v>568</v>
      </c>
      <c r="B229" s="7" t="s">
        <v>569</v>
      </c>
      <c r="C229" s="37" t="s">
        <v>12</v>
      </c>
      <c r="D229" s="296">
        <v>9206</v>
      </c>
      <c r="E229" s="297">
        <v>90206</v>
      </c>
      <c r="F229" s="27" t="s">
        <v>142</v>
      </c>
      <c r="G229" s="27" t="s">
        <v>137</v>
      </c>
      <c r="H229" s="35">
        <v>59219</v>
      </c>
      <c r="I229" s="35">
        <v>47</v>
      </c>
      <c r="J229" s="292"/>
      <c r="K229" s="8">
        <v>177577</v>
      </c>
      <c r="L229" s="8"/>
      <c r="M229" s="8">
        <v>28015</v>
      </c>
      <c r="N229" s="9"/>
      <c r="O229" s="8">
        <v>0</v>
      </c>
      <c r="P229" s="9"/>
      <c r="Q229" s="8">
        <v>12614</v>
      </c>
      <c r="R229" s="9"/>
      <c r="S229" s="8">
        <v>0</v>
      </c>
      <c r="T229" s="9"/>
      <c r="U229" s="33">
        <v>218206</v>
      </c>
      <c r="V229" s="9"/>
      <c r="W229" s="30">
        <v>106.59</v>
      </c>
      <c r="X229" s="9"/>
      <c r="Y229" s="30">
        <v>14.93</v>
      </c>
      <c r="Z229" s="9"/>
      <c r="AA229" s="30">
        <v>0</v>
      </c>
      <c r="AB229" s="9"/>
      <c r="AC229" s="30">
        <v>7.02</v>
      </c>
      <c r="AD229" s="9"/>
      <c r="AE229" s="80">
        <v>0</v>
      </c>
      <c r="AF229" s="46"/>
      <c r="AG229" s="88">
        <v>128.54</v>
      </c>
      <c r="AH229" s="47"/>
      <c r="AJ229" s="83">
        <v>144646</v>
      </c>
      <c r="AL229" s="83">
        <v>28015</v>
      </c>
      <c r="AN229" s="83">
        <v>0</v>
      </c>
      <c r="AP229" s="83">
        <v>12614</v>
      </c>
      <c r="AR229" s="83">
        <v>0</v>
      </c>
      <c r="AT229" s="204">
        <v>185275</v>
      </c>
      <c r="AV229" s="46">
        <v>74.92</v>
      </c>
      <c r="AX229" s="46">
        <v>14.93</v>
      </c>
      <c r="AZ229" s="46">
        <v>0</v>
      </c>
      <c r="BB229" s="46">
        <v>7.02</v>
      </c>
      <c r="BD229" s="46">
        <v>0</v>
      </c>
      <c r="BF229" s="209">
        <v>96.87</v>
      </c>
      <c r="BI229" s="83">
        <v>6966</v>
      </c>
      <c r="BK229" s="83">
        <v>0</v>
      </c>
      <c r="BM229" s="83">
        <v>0</v>
      </c>
      <c r="BO229" s="83">
        <v>0</v>
      </c>
      <c r="BQ229" s="83">
        <v>0</v>
      </c>
      <c r="BS229" s="85">
        <v>32931</v>
      </c>
      <c r="BU229" s="46">
        <v>31.67</v>
      </c>
      <c r="BW229" s="46">
        <v>0</v>
      </c>
      <c r="BY229" s="46">
        <v>0</v>
      </c>
      <c r="CA229" s="46">
        <v>0</v>
      </c>
      <c r="CC229" s="46">
        <v>0</v>
      </c>
      <c r="CE229" s="209">
        <v>0</v>
      </c>
      <c r="CH229" s="41">
        <v>3374804</v>
      </c>
      <c r="CJ229" s="41">
        <v>811360</v>
      </c>
      <c r="CL229" s="41">
        <v>0</v>
      </c>
      <c r="CN229" s="41">
        <v>471539</v>
      </c>
      <c r="CP229" s="43">
        <v>4657703</v>
      </c>
      <c r="CS229" s="39">
        <v>19.0047</v>
      </c>
      <c r="CU229" s="39">
        <v>28.961600000000001</v>
      </c>
      <c r="CY229" s="39">
        <v>37.382199999999997</v>
      </c>
      <c r="DA229" s="44">
        <v>21.345400000000001</v>
      </c>
      <c r="DC229" s="1" t="str">
        <f t="shared" si="3"/>
        <v>No</v>
      </c>
    </row>
    <row r="230" spans="1:107">
      <c r="A230" s="7" t="s">
        <v>185</v>
      </c>
      <c r="B230" s="7" t="s">
        <v>186</v>
      </c>
      <c r="C230" s="37" t="s">
        <v>30</v>
      </c>
      <c r="D230" s="296">
        <v>5047</v>
      </c>
      <c r="E230" s="297">
        <v>50047</v>
      </c>
      <c r="F230" s="27" t="s">
        <v>142</v>
      </c>
      <c r="G230" s="27" t="s">
        <v>137</v>
      </c>
      <c r="H230" s="35">
        <v>132600</v>
      </c>
      <c r="I230" s="35">
        <v>47</v>
      </c>
      <c r="J230" s="292"/>
      <c r="K230" s="8">
        <v>193091</v>
      </c>
      <c r="L230" s="8"/>
      <c r="M230" s="8">
        <v>25464</v>
      </c>
      <c r="N230" s="9"/>
      <c r="O230" s="8">
        <v>11983</v>
      </c>
      <c r="P230" s="9"/>
      <c r="Q230" s="8">
        <v>21493</v>
      </c>
      <c r="R230" s="9"/>
      <c r="S230" s="8">
        <v>0</v>
      </c>
      <c r="T230" s="9"/>
      <c r="U230" s="33">
        <v>252031</v>
      </c>
      <c r="V230" s="9"/>
      <c r="W230" s="30">
        <v>103</v>
      </c>
      <c r="X230" s="9"/>
      <c r="Y230" s="30">
        <v>14.28</v>
      </c>
      <c r="Z230" s="9"/>
      <c r="AA230" s="30">
        <v>6.72</v>
      </c>
      <c r="AB230" s="9"/>
      <c r="AC230" s="30">
        <v>11</v>
      </c>
      <c r="AD230" s="9"/>
      <c r="AE230" s="80">
        <v>0</v>
      </c>
      <c r="AF230" s="46"/>
      <c r="AG230" s="88">
        <v>135</v>
      </c>
      <c r="AH230" s="47"/>
      <c r="AJ230" s="83">
        <v>192352</v>
      </c>
      <c r="AL230" s="83">
        <v>25464</v>
      </c>
      <c r="AN230" s="83">
        <v>11983</v>
      </c>
      <c r="AP230" s="83">
        <v>21493</v>
      </c>
      <c r="AR230" s="83">
        <v>0</v>
      </c>
      <c r="AT230" s="204">
        <v>251292</v>
      </c>
      <c r="AV230" s="46">
        <v>102</v>
      </c>
      <c r="AX230" s="46">
        <v>14.28</v>
      </c>
      <c r="AZ230" s="46">
        <v>6.72</v>
      </c>
      <c r="BB230" s="46">
        <v>11</v>
      </c>
      <c r="BD230" s="46">
        <v>0</v>
      </c>
      <c r="BF230" s="209">
        <v>134</v>
      </c>
      <c r="BI230" s="83">
        <v>0</v>
      </c>
      <c r="BK230" s="83">
        <v>0</v>
      </c>
      <c r="BM230" s="83">
        <v>0</v>
      </c>
      <c r="BO230" s="83">
        <v>0</v>
      </c>
      <c r="BQ230" s="83">
        <v>0</v>
      </c>
      <c r="BS230" s="85">
        <v>739</v>
      </c>
      <c r="BU230" s="46">
        <v>1</v>
      </c>
      <c r="BW230" s="46">
        <v>0</v>
      </c>
      <c r="BY230" s="46">
        <v>0</v>
      </c>
      <c r="CA230" s="46">
        <v>0</v>
      </c>
      <c r="CC230" s="46">
        <v>0</v>
      </c>
      <c r="CE230" s="209">
        <v>0</v>
      </c>
      <c r="CH230" s="41">
        <v>4362194</v>
      </c>
      <c r="CJ230" s="41">
        <v>645666</v>
      </c>
      <c r="CL230" s="41">
        <v>303843</v>
      </c>
      <c r="CN230" s="41">
        <v>662470</v>
      </c>
      <c r="CP230" s="43">
        <v>5974173</v>
      </c>
      <c r="CS230" s="39">
        <v>22.5914</v>
      </c>
      <c r="CU230" s="39">
        <v>25.356000000000002</v>
      </c>
      <c r="CW230" s="39">
        <v>25.356200000000001</v>
      </c>
      <c r="CY230" s="39">
        <v>30.822600000000001</v>
      </c>
      <c r="DA230" s="44">
        <v>23.7041</v>
      </c>
      <c r="DC230" s="1" t="str">
        <f t="shared" si="3"/>
        <v>No</v>
      </c>
    </row>
    <row r="231" spans="1:107">
      <c r="A231" s="7" t="s">
        <v>597</v>
      </c>
      <c r="B231" s="7" t="s">
        <v>598</v>
      </c>
      <c r="C231" s="37" t="s">
        <v>48</v>
      </c>
      <c r="D231" s="296">
        <v>2204</v>
      </c>
      <c r="E231" s="297">
        <v>20204</v>
      </c>
      <c r="F231" s="27" t="s">
        <v>158</v>
      </c>
      <c r="G231" s="27" t="s">
        <v>137</v>
      </c>
      <c r="H231" s="35">
        <v>5441567</v>
      </c>
      <c r="I231" s="35">
        <v>47</v>
      </c>
      <c r="J231" s="292"/>
      <c r="K231" s="8">
        <v>96276</v>
      </c>
      <c r="L231" s="8"/>
      <c r="M231" s="8">
        <v>4176</v>
      </c>
      <c r="N231" s="9"/>
      <c r="O231" s="8">
        <v>0</v>
      </c>
      <c r="P231" s="9"/>
      <c r="Q231" s="8">
        <v>4680</v>
      </c>
      <c r="R231" s="9"/>
      <c r="S231" s="8">
        <v>0</v>
      </c>
      <c r="T231" s="9"/>
      <c r="U231" s="33">
        <v>105132</v>
      </c>
      <c r="V231" s="9"/>
      <c r="W231" s="30">
        <v>76</v>
      </c>
      <c r="X231" s="9"/>
      <c r="Y231" s="30">
        <v>2</v>
      </c>
      <c r="Z231" s="9"/>
      <c r="AA231" s="30">
        <v>0</v>
      </c>
      <c r="AB231" s="9"/>
      <c r="AC231" s="30">
        <v>3</v>
      </c>
      <c r="AD231" s="9"/>
      <c r="AE231" s="80">
        <v>0</v>
      </c>
      <c r="AF231" s="46"/>
      <c r="AG231" s="88">
        <v>81</v>
      </c>
      <c r="AH231" s="47"/>
      <c r="AJ231" s="83">
        <v>54036</v>
      </c>
      <c r="AL231" s="83">
        <v>4176</v>
      </c>
      <c r="AN231" s="83">
        <v>0</v>
      </c>
      <c r="AP231" s="83">
        <v>4680</v>
      </c>
      <c r="AR231" s="83">
        <v>0</v>
      </c>
      <c r="AT231" s="204">
        <v>62892</v>
      </c>
      <c r="AV231" s="46">
        <v>35</v>
      </c>
      <c r="AX231" s="46">
        <v>2</v>
      </c>
      <c r="AZ231" s="46">
        <v>0</v>
      </c>
      <c r="BB231" s="46">
        <v>3</v>
      </c>
      <c r="BD231" s="46">
        <v>0</v>
      </c>
      <c r="BF231" s="209">
        <v>40</v>
      </c>
      <c r="BI231" s="83">
        <v>0</v>
      </c>
      <c r="BK231" s="83">
        <v>0</v>
      </c>
      <c r="BM231" s="83">
        <v>0</v>
      </c>
      <c r="BO231" s="83">
        <v>0</v>
      </c>
      <c r="BQ231" s="83">
        <v>0</v>
      </c>
      <c r="BS231" s="85">
        <v>42240</v>
      </c>
      <c r="BU231" s="46">
        <v>41</v>
      </c>
      <c r="BW231" s="46">
        <v>0</v>
      </c>
      <c r="BY231" s="46">
        <v>0</v>
      </c>
      <c r="CA231" s="46">
        <v>0</v>
      </c>
      <c r="CC231" s="46">
        <v>0</v>
      </c>
      <c r="CE231" s="209">
        <v>0</v>
      </c>
      <c r="CH231" s="41">
        <v>1485092</v>
      </c>
      <c r="CJ231" s="41">
        <v>111646</v>
      </c>
      <c r="CL231" s="41">
        <v>0</v>
      </c>
      <c r="CN231" s="41">
        <v>198136</v>
      </c>
      <c r="CP231" s="43">
        <v>1794874</v>
      </c>
      <c r="CS231" s="39">
        <v>15.4254</v>
      </c>
      <c r="CU231" s="39">
        <v>26.735199999999999</v>
      </c>
      <c r="CY231" s="39">
        <v>42.336799999999997</v>
      </c>
      <c r="DA231" s="44">
        <v>17.072600000000001</v>
      </c>
      <c r="DC231" s="1" t="str">
        <f t="shared" si="3"/>
        <v>No</v>
      </c>
    </row>
    <row r="232" spans="1:107">
      <c r="A232" s="7" t="s">
        <v>1050</v>
      </c>
      <c r="B232" s="7" t="s">
        <v>162</v>
      </c>
      <c r="C232" s="37" t="s">
        <v>70</v>
      </c>
      <c r="D232" s="296">
        <v>3091</v>
      </c>
      <c r="E232" s="297">
        <v>30091</v>
      </c>
      <c r="F232" s="27" t="s">
        <v>140</v>
      </c>
      <c r="G232" s="27" t="s">
        <v>137</v>
      </c>
      <c r="H232" s="35">
        <v>88542</v>
      </c>
      <c r="I232" s="35">
        <v>46</v>
      </c>
      <c r="J232" s="292"/>
      <c r="K232" s="8">
        <v>151202</v>
      </c>
      <c r="L232" s="8"/>
      <c r="M232" s="8">
        <v>26136</v>
      </c>
      <c r="N232" s="9"/>
      <c r="O232" s="8">
        <v>445</v>
      </c>
      <c r="P232" s="9"/>
      <c r="Q232" s="8">
        <v>40134</v>
      </c>
      <c r="R232" s="9"/>
      <c r="S232" s="8">
        <v>0</v>
      </c>
      <c r="T232" s="9"/>
      <c r="U232" s="33">
        <v>217917</v>
      </c>
      <c r="V232" s="9"/>
      <c r="W232" s="30">
        <v>228.5</v>
      </c>
      <c r="X232" s="9"/>
      <c r="Y232" s="30">
        <v>15.53</v>
      </c>
      <c r="Z232" s="9"/>
      <c r="AA232" s="30">
        <v>0.23</v>
      </c>
      <c r="AB232" s="9"/>
      <c r="AC232" s="30">
        <v>21.75</v>
      </c>
      <c r="AD232" s="9"/>
      <c r="AE232" s="80">
        <v>0</v>
      </c>
      <c r="AF232" s="46"/>
      <c r="AG232" s="88">
        <v>266.01</v>
      </c>
      <c r="AH232" s="47"/>
      <c r="AJ232" s="83">
        <v>50043</v>
      </c>
      <c r="AL232" s="83">
        <v>24836</v>
      </c>
      <c r="AN232" s="83">
        <v>445</v>
      </c>
      <c r="AP232" s="83">
        <v>29471</v>
      </c>
      <c r="AR232" s="83">
        <v>0</v>
      </c>
      <c r="AT232" s="204">
        <v>104795</v>
      </c>
      <c r="AV232" s="46">
        <v>25.5</v>
      </c>
      <c r="AX232" s="46">
        <v>12.5</v>
      </c>
      <c r="AZ232" s="46">
        <v>0.23</v>
      </c>
      <c r="BB232" s="46">
        <v>14</v>
      </c>
      <c r="BD232" s="46">
        <v>0</v>
      </c>
      <c r="BF232" s="209">
        <v>52.23</v>
      </c>
      <c r="BI232" s="83">
        <v>4070</v>
      </c>
      <c r="BK232" s="83">
        <v>1300</v>
      </c>
      <c r="BM232" s="83">
        <v>0</v>
      </c>
      <c r="BO232" s="83">
        <v>10663</v>
      </c>
      <c r="BQ232" s="83">
        <v>0</v>
      </c>
      <c r="BS232" s="85">
        <v>113122</v>
      </c>
      <c r="BU232" s="46">
        <v>203</v>
      </c>
      <c r="BW232" s="46">
        <v>3.03</v>
      </c>
      <c r="BY232" s="46">
        <v>0</v>
      </c>
      <c r="CA232" s="46">
        <v>7.75</v>
      </c>
      <c r="CC232" s="46">
        <v>0</v>
      </c>
      <c r="CE232" s="209">
        <v>0</v>
      </c>
      <c r="CH232" s="41">
        <v>2463637</v>
      </c>
      <c r="CJ232" s="41">
        <v>587413</v>
      </c>
      <c r="CL232" s="41">
        <v>15791</v>
      </c>
      <c r="CN232" s="41">
        <v>1181293</v>
      </c>
      <c r="CP232" s="43">
        <v>4248134</v>
      </c>
      <c r="CS232" s="39">
        <v>16.293700000000001</v>
      </c>
      <c r="CU232" s="39">
        <v>22.475200000000001</v>
      </c>
      <c r="CW232" s="39">
        <v>35.485399999999998</v>
      </c>
      <c r="CY232" s="39">
        <v>29.433700000000002</v>
      </c>
      <c r="DA232" s="44">
        <v>19.494299999999999</v>
      </c>
      <c r="DC232" s="1" t="str">
        <f t="shared" si="3"/>
        <v>No</v>
      </c>
    </row>
    <row r="233" spans="1:107">
      <c r="A233" s="7" t="s">
        <v>341</v>
      </c>
      <c r="B233" s="7" t="s">
        <v>342</v>
      </c>
      <c r="C233" s="37" t="s">
        <v>78</v>
      </c>
      <c r="D233" s="296">
        <v>3001</v>
      </c>
      <c r="E233" s="297">
        <v>30001</v>
      </c>
      <c r="F233" s="27" t="s">
        <v>142</v>
      </c>
      <c r="G233" s="27" t="s">
        <v>137</v>
      </c>
      <c r="H233" s="35">
        <v>153199</v>
      </c>
      <c r="I233" s="35">
        <v>46</v>
      </c>
      <c r="J233" s="292"/>
      <c r="K233" s="8">
        <v>193884</v>
      </c>
      <c r="L233" s="8"/>
      <c r="M233" s="8">
        <v>44543</v>
      </c>
      <c r="N233" s="9"/>
      <c r="O233" s="8">
        <v>5331</v>
      </c>
      <c r="P233" s="9"/>
      <c r="Q233" s="8">
        <v>22832</v>
      </c>
      <c r="R233" s="9"/>
      <c r="S233" s="8">
        <v>0</v>
      </c>
      <c r="T233" s="9"/>
      <c r="U233" s="33">
        <v>266590</v>
      </c>
      <c r="V233" s="9"/>
      <c r="W233" s="30">
        <v>101</v>
      </c>
      <c r="X233" s="9"/>
      <c r="Y233" s="30">
        <v>27</v>
      </c>
      <c r="Z233" s="9"/>
      <c r="AA233" s="30">
        <v>3</v>
      </c>
      <c r="AB233" s="9"/>
      <c r="AC233" s="30">
        <v>12</v>
      </c>
      <c r="AD233" s="9"/>
      <c r="AE233" s="80">
        <v>0</v>
      </c>
      <c r="AF233" s="46"/>
      <c r="AG233" s="88">
        <v>143</v>
      </c>
      <c r="AH233" s="47"/>
      <c r="AJ233" s="83">
        <v>193884</v>
      </c>
      <c r="AL233" s="83">
        <v>44543</v>
      </c>
      <c r="AN233" s="83">
        <v>5331</v>
      </c>
      <c r="AP233" s="83">
        <v>22832</v>
      </c>
      <c r="AR233" s="83">
        <v>0</v>
      </c>
      <c r="AT233" s="204">
        <v>266590</v>
      </c>
      <c r="AV233" s="46">
        <v>101</v>
      </c>
      <c r="AX233" s="46">
        <v>27</v>
      </c>
      <c r="AZ233" s="46">
        <v>3</v>
      </c>
      <c r="BB233" s="46">
        <v>12</v>
      </c>
      <c r="BD233" s="46">
        <v>0</v>
      </c>
      <c r="BF233" s="209">
        <v>143</v>
      </c>
      <c r="BI233" s="83">
        <v>0</v>
      </c>
      <c r="BK233" s="83">
        <v>0</v>
      </c>
      <c r="BM233" s="83">
        <v>0</v>
      </c>
      <c r="BO233" s="83">
        <v>0</v>
      </c>
      <c r="BQ233" s="83">
        <v>0</v>
      </c>
      <c r="BS233" s="85">
        <v>0</v>
      </c>
      <c r="BU233" s="46">
        <v>0</v>
      </c>
      <c r="BW233" s="46">
        <v>0</v>
      </c>
      <c r="BY233" s="46">
        <v>0</v>
      </c>
      <c r="CA233" s="46">
        <v>0</v>
      </c>
      <c r="CC233" s="46">
        <v>0</v>
      </c>
      <c r="CE233" s="209">
        <v>0</v>
      </c>
      <c r="CH233" s="41">
        <v>4077088</v>
      </c>
      <c r="CJ233" s="41">
        <v>1189114</v>
      </c>
      <c r="CL233" s="41">
        <v>75456</v>
      </c>
      <c r="CN233" s="41">
        <v>510681</v>
      </c>
      <c r="CP233" s="43">
        <v>5852339</v>
      </c>
      <c r="CS233" s="39">
        <v>21.028500000000001</v>
      </c>
      <c r="CU233" s="39">
        <v>26.695900000000002</v>
      </c>
      <c r="CW233" s="39">
        <v>14.154199999999999</v>
      </c>
      <c r="CY233" s="39">
        <v>22.366900000000001</v>
      </c>
      <c r="DA233" s="44">
        <v>21.9526</v>
      </c>
      <c r="DC233" s="1" t="str">
        <f t="shared" si="3"/>
        <v>No</v>
      </c>
    </row>
    <row r="234" spans="1:107">
      <c r="A234" s="7" t="s">
        <v>75</v>
      </c>
      <c r="B234" s="7" t="s">
        <v>153</v>
      </c>
      <c r="C234" s="37" t="s">
        <v>73</v>
      </c>
      <c r="D234" s="296">
        <v>43</v>
      </c>
      <c r="E234" s="297">
        <v>43</v>
      </c>
      <c r="F234" s="27" t="s">
        <v>142</v>
      </c>
      <c r="G234" s="27" t="s">
        <v>137</v>
      </c>
      <c r="H234" s="35">
        <v>67227</v>
      </c>
      <c r="I234" s="35">
        <v>46</v>
      </c>
      <c r="J234" s="292"/>
      <c r="K234" s="8">
        <v>150104</v>
      </c>
      <c r="L234" s="8"/>
      <c r="M234" s="8">
        <v>33032</v>
      </c>
      <c r="N234" s="9"/>
      <c r="O234" s="8">
        <v>9814</v>
      </c>
      <c r="P234" s="9"/>
      <c r="Q234" s="8">
        <v>42136</v>
      </c>
      <c r="R234" s="9"/>
      <c r="S234" s="8">
        <v>2346</v>
      </c>
      <c r="T234" s="9"/>
      <c r="U234" s="33">
        <v>237432</v>
      </c>
      <c r="V234" s="9"/>
      <c r="W234" s="30">
        <v>85</v>
      </c>
      <c r="X234" s="9"/>
      <c r="Y234" s="30">
        <v>18.48</v>
      </c>
      <c r="Z234" s="9"/>
      <c r="AA234" s="30">
        <v>5</v>
      </c>
      <c r="AB234" s="9"/>
      <c r="AC234" s="30">
        <v>24.4</v>
      </c>
      <c r="AD234" s="9"/>
      <c r="AE234" s="80">
        <v>1.17</v>
      </c>
      <c r="AF234" s="46"/>
      <c r="AG234" s="88">
        <v>134.05000000000001</v>
      </c>
      <c r="AH234" s="47"/>
      <c r="AJ234" s="83">
        <v>149458</v>
      </c>
      <c r="AL234" s="83">
        <v>33032</v>
      </c>
      <c r="AN234" s="83">
        <v>9814</v>
      </c>
      <c r="AP234" s="83">
        <v>41437</v>
      </c>
      <c r="AR234" s="83">
        <v>2346</v>
      </c>
      <c r="AT234" s="204">
        <v>236087</v>
      </c>
      <c r="AV234" s="46">
        <v>84</v>
      </c>
      <c r="AX234" s="46">
        <v>18.48</v>
      </c>
      <c r="AZ234" s="46">
        <v>5</v>
      </c>
      <c r="BB234" s="46">
        <v>23.4</v>
      </c>
      <c r="BD234" s="46">
        <v>1.17</v>
      </c>
      <c r="BF234" s="209">
        <v>132.05000000000001</v>
      </c>
      <c r="BI234" s="83">
        <v>0</v>
      </c>
      <c r="BK234" s="83">
        <v>0</v>
      </c>
      <c r="BM234" s="83">
        <v>0</v>
      </c>
      <c r="BO234" s="83">
        <v>699</v>
      </c>
      <c r="BQ234" s="83">
        <v>0</v>
      </c>
      <c r="BS234" s="85">
        <v>1345</v>
      </c>
      <c r="BU234" s="46">
        <v>1</v>
      </c>
      <c r="BW234" s="46">
        <v>0</v>
      </c>
      <c r="BY234" s="46">
        <v>0</v>
      </c>
      <c r="CA234" s="46">
        <v>1</v>
      </c>
      <c r="CC234" s="46">
        <v>0</v>
      </c>
      <c r="CE234" s="209">
        <v>0</v>
      </c>
      <c r="CH234" s="41">
        <v>3588298</v>
      </c>
      <c r="CJ234" s="41">
        <v>989941</v>
      </c>
      <c r="CL234" s="41">
        <v>213019</v>
      </c>
      <c r="CN234" s="41">
        <v>1283759</v>
      </c>
      <c r="CP234" s="43">
        <v>6075017</v>
      </c>
      <c r="CS234" s="39">
        <v>23.9054</v>
      </c>
      <c r="CU234" s="39">
        <v>29.969200000000001</v>
      </c>
      <c r="CW234" s="39">
        <v>21.7056</v>
      </c>
      <c r="CY234" s="39">
        <v>30.466999999999999</v>
      </c>
      <c r="DA234" s="44">
        <v>25.586300000000001</v>
      </c>
      <c r="DC234" s="1" t="str">
        <f t="shared" si="3"/>
        <v>No</v>
      </c>
    </row>
    <row r="235" spans="1:107">
      <c r="A235" s="7" t="s">
        <v>1051</v>
      </c>
      <c r="B235" s="7" t="s">
        <v>270</v>
      </c>
      <c r="C235" s="37" t="s">
        <v>12</v>
      </c>
      <c r="D235" s="296">
        <v>9039</v>
      </c>
      <c r="E235" s="297">
        <v>90039</v>
      </c>
      <c r="F235" s="27" t="s">
        <v>140</v>
      </c>
      <c r="G235" s="27" t="s">
        <v>137</v>
      </c>
      <c r="H235" s="35">
        <v>12150996</v>
      </c>
      <c r="I235" s="35">
        <v>46</v>
      </c>
      <c r="J235" s="292"/>
      <c r="K235" s="8">
        <v>254529</v>
      </c>
      <c r="L235" s="8"/>
      <c r="M235" s="8">
        <v>39708</v>
      </c>
      <c r="N235" s="9"/>
      <c r="O235" s="8">
        <v>1673</v>
      </c>
      <c r="P235" s="9"/>
      <c r="Q235" s="8">
        <v>29005</v>
      </c>
      <c r="R235" s="9"/>
      <c r="S235" s="8">
        <v>0</v>
      </c>
      <c r="T235" s="9"/>
      <c r="U235" s="33">
        <v>324915</v>
      </c>
      <c r="V235" s="9"/>
      <c r="W235" s="30">
        <v>136.13</v>
      </c>
      <c r="X235" s="9"/>
      <c r="Y235" s="30">
        <v>20.11</v>
      </c>
      <c r="Z235" s="9"/>
      <c r="AA235" s="30">
        <v>1.01</v>
      </c>
      <c r="AB235" s="9"/>
      <c r="AC235" s="30">
        <v>15.75</v>
      </c>
      <c r="AD235" s="9"/>
      <c r="AE235" s="80">
        <v>0</v>
      </c>
      <c r="AF235" s="46"/>
      <c r="AG235" s="88">
        <v>173</v>
      </c>
      <c r="AH235" s="47"/>
      <c r="AJ235" s="83">
        <v>202587</v>
      </c>
      <c r="AL235" s="83">
        <v>39708</v>
      </c>
      <c r="AN235" s="83">
        <v>1673</v>
      </c>
      <c r="AP235" s="83">
        <v>27965</v>
      </c>
      <c r="AR235" s="83">
        <v>0</v>
      </c>
      <c r="AT235" s="204">
        <v>271933</v>
      </c>
      <c r="AV235" s="46">
        <v>101.5</v>
      </c>
      <c r="AX235" s="46">
        <v>20.11</v>
      </c>
      <c r="AZ235" s="46">
        <v>1.01</v>
      </c>
      <c r="BB235" s="46">
        <v>15.05</v>
      </c>
      <c r="BD235" s="46">
        <v>0</v>
      </c>
      <c r="BF235" s="209">
        <v>137.66999999999999</v>
      </c>
      <c r="BI235" s="83">
        <v>0</v>
      </c>
      <c r="BK235" s="83">
        <v>0</v>
      </c>
      <c r="BM235" s="83">
        <v>0</v>
      </c>
      <c r="BO235" s="83">
        <v>1040</v>
      </c>
      <c r="BQ235" s="83">
        <v>0</v>
      </c>
      <c r="BS235" s="85">
        <v>52982</v>
      </c>
      <c r="BU235" s="46">
        <v>34.630000000000003</v>
      </c>
      <c r="BW235" s="46">
        <v>0</v>
      </c>
      <c r="BY235" s="46">
        <v>0</v>
      </c>
      <c r="CA235" s="46">
        <v>0.7</v>
      </c>
      <c r="CC235" s="46">
        <v>0</v>
      </c>
      <c r="CE235" s="209">
        <v>0</v>
      </c>
      <c r="CH235" s="41">
        <v>7147160</v>
      </c>
      <c r="CJ235" s="41">
        <v>967335</v>
      </c>
      <c r="CL235" s="41">
        <v>70323</v>
      </c>
      <c r="CN235" s="41">
        <v>863985</v>
      </c>
      <c r="CP235" s="43">
        <v>9048803</v>
      </c>
      <c r="CS235" s="39">
        <v>28.079899999999999</v>
      </c>
      <c r="CU235" s="39">
        <v>24.3612</v>
      </c>
      <c r="CW235" s="39">
        <v>42.034100000000002</v>
      </c>
      <c r="CY235" s="39">
        <v>29.787500000000001</v>
      </c>
      <c r="DA235" s="44">
        <v>27.849799999999998</v>
      </c>
      <c r="DC235" s="1" t="str">
        <f t="shared" si="3"/>
        <v>No</v>
      </c>
    </row>
    <row r="236" spans="1:107">
      <c r="A236" s="7" t="s">
        <v>291</v>
      </c>
      <c r="B236" s="7" t="s">
        <v>292</v>
      </c>
      <c r="C236" s="37" t="s">
        <v>32</v>
      </c>
      <c r="D236" s="296">
        <v>5044</v>
      </c>
      <c r="E236" s="297">
        <v>50044</v>
      </c>
      <c r="F236" s="27" t="s">
        <v>142</v>
      </c>
      <c r="G236" s="27" t="s">
        <v>137</v>
      </c>
      <c r="H236" s="35">
        <v>313492</v>
      </c>
      <c r="I236" s="35">
        <v>46</v>
      </c>
      <c r="J236" s="292"/>
      <c r="K236" s="8">
        <v>181950</v>
      </c>
      <c r="L236" s="8"/>
      <c r="M236" s="8">
        <v>26821</v>
      </c>
      <c r="N236" s="9"/>
      <c r="O236" s="8">
        <v>3484</v>
      </c>
      <c r="P236" s="9"/>
      <c r="Q236" s="8">
        <v>9429</v>
      </c>
      <c r="R236" s="9"/>
      <c r="S236" s="8">
        <v>0</v>
      </c>
      <c r="T236" s="9"/>
      <c r="U236" s="33">
        <v>221684</v>
      </c>
      <c r="V236" s="9"/>
      <c r="W236" s="30">
        <v>95</v>
      </c>
      <c r="X236" s="9"/>
      <c r="Y236" s="30">
        <v>16.3</v>
      </c>
      <c r="Z236" s="9"/>
      <c r="AA236" s="30">
        <v>1.9</v>
      </c>
      <c r="AB236" s="9"/>
      <c r="AC236" s="30">
        <v>5</v>
      </c>
      <c r="AD236" s="9"/>
      <c r="AE236" s="80">
        <v>0</v>
      </c>
      <c r="AF236" s="46"/>
      <c r="AG236" s="88">
        <v>118.2</v>
      </c>
      <c r="AH236" s="47"/>
      <c r="AJ236" s="83">
        <v>180507</v>
      </c>
      <c r="AL236" s="83">
        <v>21113</v>
      </c>
      <c r="AN236" s="83">
        <v>2704</v>
      </c>
      <c r="AP236" s="83">
        <v>9429</v>
      </c>
      <c r="AR236" s="83">
        <v>0</v>
      </c>
      <c r="AT236" s="204">
        <v>213753</v>
      </c>
      <c r="AV236" s="46">
        <v>94</v>
      </c>
      <c r="AX236" s="46">
        <v>11.7</v>
      </c>
      <c r="AZ236" s="46">
        <v>1.3</v>
      </c>
      <c r="BB236" s="46">
        <v>5</v>
      </c>
      <c r="BD236" s="46">
        <v>0</v>
      </c>
      <c r="BF236" s="209">
        <v>112</v>
      </c>
      <c r="BI236" s="83">
        <v>1443</v>
      </c>
      <c r="BK236" s="83">
        <v>5708</v>
      </c>
      <c r="BM236" s="83">
        <v>780</v>
      </c>
      <c r="BO236" s="83">
        <v>0</v>
      </c>
      <c r="BQ236" s="83">
        <v>0</v>
      </c>
      <c r="BS236" s="85">
        <v>7931</v>
      </c>
      <c r="BU236" s="46">
        <v>1</v>
      </c>
      <c r="BW236" s="46">
        <v>4.5999999999999996</v>
      </c>
      <c r="BY236" s="46">
        <v>0.6</v>
      </c>
      <c r="CA236" s="46">
        <v>0</v>
      </c>
      <c r="CC236" s="46">
        <v>0</v>
      </c>
      <c r="CE236" s="209">
        <v>0</v>
      </c>
      <c r="CH236" s="41">
        <v>4381138</v>
      </c>
      <c r="CJ236" s="41">
        <v>681003</v>
      </c>
      <c r="CL236" s="41">
        <v>64249</v>
      </c>
      <c r="CN236" s="41">
        <v>260574</v>
      </c>
      <c r="CP236" s="43">
        <v>5386964</v>
      </c>
      <c r="CS236" s="39">
        <v>24.078800000000001</v>
      </c>
      <c r="CU236" s="39">
        <v>25.390699999999999</v>
      </c>
      <c r="CW236" s="39">
        <v>18.441199999999998</v>
      </c>
      <c r="CY236" s="39">
        <v>27.635400000000001</v>
      </c>
      <c r="DA236" s="44">
        <v>24.3002</v>
      </c>
      <c r="DC236" s="1" t="str">
        <f t="shared" si="3"/>
        <v>No</v>
      </c>
    </row>
    <row r="237" spans="1:107">
      <c r="A237" s="7" t="s">
        <v>1052</v>
      </c>
      <c r="B237" s="7" t="s">
        <v>375</v>
      </c>
      <c r="C237" s="37" t="s">
        <v>8</v>
      </c>
      <c r="D237" s="296">
        <v>4043</v>
      </c>
      <c r="E237" s="297">
        <v>40043</v>
      </c>
      <c r="F237" s="27" t="s">
        <v>140</v>
      </c>
      <c r="G237" s="27" t="s">
        <v>137</v>
      </c>
      <c r="H237" s="35">
        <v>326183</v>
      </c>
      <c r="I237" s="35">
        <v>46</v>
      </c>
      <c r="J237" s="292"/>
      <c r="K237" s="8">
        <v>160505</v>
      </c>
      <c r="L237" s="8"/>
      <c r="M237" s="8">
        <v>38508</v>
      </c>
      <c r="N237" s="9"/>
      <c r="O237" s="8">
        <v>2087</v>
      </c>
      <c r="P237" s="9"/>
      <c r="Q237" s="8">
        <v>17168</v>
      </c>
      <c r="R237" s="9"/>
      <c r="S237" s="8">
        <v>0</v>
      </c>
      <c r="T237" s="9"/>
      <c r="U237" s="33">
        <v>218268</v>
      </c>
      <c r="V237" s="9"/>
      <c r="W237" s="30">
        <v>88</v>
      </c>
      <c r="X237" s="9"/>
      <c r="Y237" s="30">
        <v>19</v>
      </c>
      <c r="Z237" s="9"/>
      <c r="AA237" s="30">
        <v>1</v>
      </c>
      <c r="AB237" s="9"/>
      <c r="AC237" s="30">
        <v>10</v>
      </c>
      <c r="AD237" s="9"/>
      <c r="AE237" s="80">
        <v>0</v>
      </c>
      <c r="AF237" s="46"/>
      <c r="AG237" s="88">
        <v>118</v>
      </c>
      <c r="AH237" s="47"/>
      <c r="AJ237" s="83">
        <v>160505</v>
      </c>
      <c r="AL237" s="83">
        <v>35365</v>
      </c>
      <c r="AN237" s="83">
        <v>2087</v>
      </c>
      <c r="AP237" s="83">
        <v>17168</v>
      </c>
      <c r="AR237" s="83">
        <v>0</v>
      </c>
      <c r="AT237" s="204">
        <v>215125</v>
      </c>
      <c r="AV237" s="46">
        <v>88</v>
      </c>
      <c r="AX237" s="46">
        <v>17</v>
      </c>
      <c r="AZ237" s="46">
        <v>1</v>
      </c>
      <c r="BB237" s="46">
        <v>10</v>
      </c>
      <c r="BD237" s="46">
        <v>0</v>
      </c>
      <c r="BF237" s="209">
        <v>116</v>
      </c>
      <c r="BI237" s="83">
        <v>0</v>
      </c>
      <c r="BK237" s="83">
        <v>3143</v>
      </c>
      <c r="BM237" s="83">
        <v>0</v>
      </c>
      <c r="BO237" s="83">
        <v>0</v>
      </c>
      <c r="BQ237" s="83">
        <v>0</v>
      </c>
      <c r="BS237" s="85">
        <v>3143</v>
      </c>
      <c r="BU237" s="46">
        <v>0</v>
      </c>
      <c r="BW237" s="46">
        <v>2</v>
      </c>
      <c r="BY237" s="46">
        <v>0</v>
      </c>
      <c r="CA237" s="46">
        <v>0</v>
      </c>
      <c r="CC237" s="46">
        <v>0</v>
      </c>
      <c r="CE237" s="209">
        <v>0</v>
      </c>
      <c r="CH237" s="41">
        <v>2775725</v>
      </c>
      <c r="CJ237" s="41">
        <v>719908</v>
      </c>
      <c r="CL237" s="41">
        <v>29807</v>
      </c>
      <c r="CN237" s="41">
        <v>295676</v>
      </c>
      <c r="CP237" s="43">
        <v>3821116</v>
      </c>
      <c r="CS237" s="39">
        <v>17.293700000000001</v>
      </c>
      <c r="CU237" s="39">
        <v>18.695</v>
      </c>
      <c r="CW237" s="39">
        <v>14.2822</v>
      </c>
      <c r="CY237" s="39">
        <v>17.2225</v>
      </c>
      <c r="DA237" s="44">
        <v>17.506499999999999</v>
      </c>
      <c r="DC237" s="1" t="str">
        <f t="shared" si="3"/>
        <v>No</v>
      </c>
    </row>
    <row r="238" spans="1:107">
      <c r="A238" s="7" t="s">
        <v>606</v>
      </c>
      <c r="B238" s="7" t="s">
        <v>607</v>
      </c>
      <c r="C238" s="37" t="s">
        <v>60</v>
      </c>
      <c r="D238" s="296">
        <v>57</v>
      </c>
      <c r="E238" s="297">
        <v>57</v>
      </c>
      <c r="F238" s="27" t="s">
        <v>163</v>
      </c>
      <c r="G238" s="27" t="s">
        <v>137</v>
      </c>
      <c r="H238" s="35">
        <v>83794</v>
      </c>
      <c r="I238" s="35">
        <v>45</v>
      </c>
      <c r="J238" s="292"/>
      <c r="K238" s="8">
        <v>63530</v>
      </c>
      <c r="L238" s="8"/>
      <c r="M238" s="8">
        <v>0</v>
      </c>
      <c r="N238" s="9"/>
      <c r="O238" s="8">
        <v>631</v>
      </c>
      <c r="P238" s="9"/>
      <c r="Q238" s="8">
        <v>14591</v>
      </c>
      <c r="R238" s="9"/>
      <c r="S238" s="8">
        <v>0</v>
      </c>
      <c r="T238" s="9"/>
      <c r="U238" s="33">
        <v>78752</v>
      </c>
      <c r="V238" s="9"/>
      <c r="W238" s="30">
        <v>47.24</v>
      </c>
      <c r="X238" s="9"/>
      <c r="Y238" s="30">
        <v>0</v>
      </c>
      <c r="Z238" s="9"/>
      <c r="AA238" s="30">
        <v>0.46</v>
      </c>
      <c r="AB238" s="9"/>
      <c r="AC238" s="30">
        <v>8</v>
      </c>
      <c r="AD238" s="9"/>
      <c r="AE238" s="80">
        <v>0</v>
      </c>
      <c r="AF238" s="46"/>
      <c r="AG238" s="88">
        <v>55.7</v>
      </c>
      <c r="AH238" s="47"/>
      <c r="AJ238" s="83">
        <v>35038</v>
      </c>
      <c r="AL238" s="83">
        <v>0</v>
      </c>
      <c r="AN238" s="83">
        <v>467</v>
      </c>
      <c r="AP238" s="83">
        <v>14189</v>
      </c>
      <c r="AR238" s="83">
        <v>0</v>
      </c>
      <c r="AT238" s="204">
        <v>49694</v>
      </c>
      <c r="AV238" s="46">
        <v>18.739999999999998</v>
      </c>
      <c r="AX238" s="46">
        <v>0</v>
      </c>
      <c r="AZ238" s="46">
        <v>0.26</v>
      </c>
      <c r="BB238" s="46">
        <v>7.6</v>
      </c>
      <c r="BD238" s="46">
        <v>0</v>
      </c>
      <c r="BF238" s="209">
        <v>26.6</v>
      </c>
      <c r="BI238" s="83">
        <v>0</v>
      </c>
      <c r="BK238" s="83">
        <v>0</v>
      </c>
      <c r="BM238" s="83">
        <v>164</v>
      </c>
      <c r="BO238" s="83">
        <v>402</v>
      </c>
      <c r="BQ238" s="83">
        <v>0</v>
      </c>
      <c r="BS238" s="85">
        <v>29058</v>
      </c>
      <c r="BU238" s="46">
        <v>28.5</v>
      </c>
      <c r="BW238" s="46">
        <v>0</v>
      </c>
      <c r="BY238" s="46">
        <v>0.2</v>
      </c>
      <c r="CA238" s="46">
        <v>0.4</v>
      </c>
      <c r="CC238" s="46">
        <v>0</v>
      </c>
      <c r="CE238" s="209">
        <v>0</v>
      </c>
      <c r="CH238" s="41">
        <v>819623</v>
      </c>
      <c r="CJ238" s="41">
        <v>0</v>
      </c>
      <c r="CL238" s="41">
        <v>10739</v>
      </c>
      <c r="CN238" s="41">
        <v>338409</v>
      </c>
      <c r="CP238" s="43">
        <v>1168771</v>
      </c>
      <c r="CS238" s="39">
        <v>12.901400000000001</v>
      </c>
      <c r="CW238" s="39">
        <v>17.018999999999998</v>
      </c>
      <c r="CY238" s="39">
        <v>23.193000000000001</v>
      </c>
      <c r="DA238" s="44">
        <v>14.841200000000001</v>
      </c>
      <c r="DC238" s="1" t="str">
        <f t="shared" si="3"/>
        <v>No</v>
      </c>
    </row>
    <row r="239" spans="1:107">
      <c r="A239" s="7" t="s">
        <v>473</v>
      </c>
      <c r="B239" s="7" t="s">
        <v>474</v>
      </c>
      <c r="C239" s="37" t="s">
        <v>65</v>
      </c>
      <c r="D239" s="296">
        <v>4100</v>
      </c>
      <c r="E239" s="297">
        <v>40100</v>
      </c>
      <c r="F239" s="27" t="s">
        <v>142</v>
      </c>
      <c r="G239" s="27" t="s">
        <v>137</v>
      </c>
      <c r="H239" s="35">
        <v>73107</v>
      </c>
      <c r="I239" s="35">
        <v>44</v>
      </c>
      <c r="J239" s="292"/>
      <c r="K239" s="8">
        <v>56988</v>
      </c>
      <c r="L239" s="8"/>
      <c r="M239" s="8">
        <v>12047</v>
      </c>
      <c r="N239" s="9"/>
      <c r="O239" s="8">
        <v>2794</v>
      </c>
      <c r="P239" s="9"/>
      <c r="Q239" s="8">
        <v>12885</v>
      </c>
      <c r="R239" s="9"/>
      <c r="S239" s="8">
        <v>0</v>
      </c>
      <c r="T239" s="9"/>
      <c r="U239" s="33">
        <v>84714</v>
      </c>
      <c r="V239" s="9"/>
      <c r="W239" s="30">
        <v>35</v>
      </c>
      <c r="X239" s="9"/>
      <c r="Y239" s="30">
        <v>7</v>
      </c>
      <c r="Z239" s="9"/>
      <c r="AA239" s="30">
        <v>2</v>
      </c>
      <c r="AB239" s="9"/>
      <c r="AC239" s="30">
        <v>8</v>
      </c>
      <c r="AD239" s="9"/>
      <c r="AE239" s="80">
        <v>0</v>
      </c>
      <c r="AF239" s="46"/>
      <c r="AG239" s="88">
        <v>52</v>
      </c>
      <c r="AH239" s="47"/>
      <c r="AJ239" s="83">
        <v>44277</v>
      </c>
      <c r="AL239" s="83">
        <v>9291</v>
      </c>
      <c r="AN239" s="83">
        <v>0</v>
      </c>
      <c r="AP239" s="83">
        <v>10360</v>
      </c>
      <c r="AR239" s="83">
        <v>0</v>
      </c>
      <c r="AT239" s="204">
        <v>63928</v>
      </c>
      <c r="AV239" s="46">
        <v>25</v>
      </c>
      <c r="AX239" s="46">
        <v>5</v>
      </c>
      <c r="AZ239" s="46">
        <v>0</v>
      </c>
      <c r="BB239" s="46">
        <v>6</v>
      </c>
      <c r="BD239" s="46">
        <v>0</v>
      </c>
      <c r="BF239" s="209">
        <v>36</v>
      </c>
      <c r="BI239" s="83">
        <v>3567</v>
      </c>
      <c r="BK239" s="83">
        <v>2756</v>
      </c>
      <c r="BM239" s="83">
        <v>2794</v>
      </c>
      <c r="BO239" s="83">
        <v>2525</v>
      </c>
      <c r="BQ239" s="83">
        <v>0</v>
      </c>
      <c r="BS239" s="85">
        <v>20786</v>
      </c>
      <c r="BU239" s="46">
        <v>10</v>
      </c>
      <c r="BW239" s="46">
        <v>2</v>
      </c>
      <c r="BY239" s="46">
        <v>2</v>
      </c>
      <c r="CA239" s="46">
        <v>2</v>
      </c>
      <c r="CC239" s="46">
        <v>0</v>
      </c>
      <c r="CE239" s="209">
        <v>0</v>
      </c>
      <c r="CH239" s="41">
        <v>631180</v>
      </c>
      <c r="CJ239" s="41">
        <v>184868</v>
      </c>
      <c r="CL239" s="41">
        <v>28430</v>
      </c>
      <c r="CN239" s="41">
        <v>265775</v>
      </c>
      <c r="CP239" s="43">
        <v>1110253</v>
      </c>
      <c r="CS239" s="39">
        <v>11.075699999999999</v>
      </c>
      <c r="CU239" s="39">
        <v>15.345599999999999</v>
      </c>
      <c r="CW239" s="39">
        <v>10.1754</v>
      </c>
      <c r="CY239" s="39">
        <v>20.6267</v>
      </c>
      <c r="DA239" s="44">
        <v>13.1059</v>
      </c>
      <c r="DC239" s="1" t="str">
        <f t="shared" si="3"/>
        <v>No</v>
      </c>
    </row>
    <row r="240" spans="1:107">
      <c r="A240" s="7" t="s">
        <v>1056</v>
      </c>
      <c r="B240" s="7" t="s">
        <v>549</v>
      </c>
      <c r="C240" s="37" t="s">
        <v>44</v>
      </c>
      <c r="D240" s="296">
        <v>4006</v>
      </c>
      <c r="E240" s="297">
        <v>40006</v>
      </c>
      <c r="F240" s="27" t="s">
        <v>142</v>
      </c>
      <c r="G240" s="27" t="s">
        <v>137</v>
      </c>
      <c r="H240" s="35">
        <v>219957</v>
      </c>
      <c r="I240" s="35">
        <v>44</v>
      </c>
      <c r="J240" s="292"/>
      <c r="K240" s="8">
        <v>42344</v>
      </c>
      <c r="L240" s="8"/>
      <c r="M240" s="8">
        <v>0</v>
      </c>
      <c r="N240" s="9"/>
      <c r="O240" s="8">
        <v>522</v>
      </c>
      <c r="P240" s="9"/>
      <c r="Q240" s="8">
        <v>5062</v>
      </c>
      <c r="R240" s="9"/>
      <c r="S240" s="8">
        <v>0</v>
      </c>
      <c r="T240" s="9"/>
      <c r="U240" s="33">
        <v>47928</v>
      </c>
      <c r="V240" s="9"/>
      <c r="W240" s="30">
        <v>43</v>
      </c>
      <c r="X240" s="9"/>
      <c r="Y240" s="30">
        <v>0</v>
      </c>
      <c r="Z240" s="9"/>
      <c r="AA240" s="30">
        <v>0.34</v>
      </c>
      <c r="AB240" s="9"/>
      <c r="AC240" s="30">
        <v>3.03</v>
      </c>
      <c r="AD240" s="9"/>
      <c r="AE240" s="80">
        <v>0</v>
      </c>
      <c r="AF240" s="46"/>
      <c r="AG240" s="88">
        <v>46.37</v>
      </c>
      <c r="AH240" s="47"/>
      <c r="AJ240" s="83">
        <v>19876</v>
      </c>
      <c r="AL240" s="83">
        <v>0</v>
      </c>
      <c r="AN240" s="83">
        <v>308</v>
      </c>
      <c r="AP240" s="83">
        <v>5062</v>
      </c>
      <c r="AR240" s="83">
        <v>0</v>
      </c>
      <c r="AT240" s="204">
        <v>25246</v>
      </c>
      <c r="AV240" s="46">
        <v>11</v>
      </c>
      <c r="AX240" s="46">
        <v>0</v>
      </c>
      <c r="AZ240" s="46">
        <v>0.14000000000000001</v>
      </c>
      <c r="BB240" s="46">
        <v>3.03</v>
      </c>
      <c r="BD240" s="46">
        <v>0</v>
      </c>
      <c r="BF240" s="209">
        <v>14.17</v>
      </c>
      <c r="BI240" s="83">
        <v>1571</v>
      </c>
      <c r="BK240" s="83">
        <v>0</v>
      </c>
      <c r="BM240" s="83">
        <v>214</v>
      </c>
      <c r="BO240" s="83">
        <v>0</v>
      </c>
      <c r="BQ240" s="83">
        <v>0</v>
      </c>
      <c r="BS240" s="85">
        <v>22682</v>
      </c>
      <c r="BU240" s="46">
        <v>32</v>
      </c>
      <c r="BW240" s="46">
        <v>0</v>
      </c>
      <c r="BY240" s="46">
        <v>0.2</v>
      </c>
      <c r="CA240" s="46">
        <v>0</v>
      </c>
      <c r="CC240" s="46">
        <v>0</v>
      </c>
      <c r="CE240" s="209">
        <v>0</v>
      </c>
      <c r="CH240" s="41">
        <v>436021</v>
      </c>
      <c r="CJ240" s="41">
        <v>0</v>
      </c>
      <c r="CL240" s="41">
        <v>9937</v>
      </c>
      <c r="CN240" s="41">
        <v>165387</v>
      </c>
      <c r="CP240" s="43">
        <v>611345</v>
      </c>
      <c r="CS240" s="39">
        <v>10.2971</v>
      </c>
      <c r="CW240" s="39">
        <v>19.0364</v>
      </c>
      <c r="CY240" s="39">
        <v>32.6723</v>
      </c>
      <c r="DA240" s="44">
        <v>12.7555</v>
      </c>
      <c r="DC240" s="1" t="str">
        <f t="shared" si="3"/>
        <v>No</v>
      </c>
    </row>
    <row r="241" spans="1:107">
      <c r="A241" s="7" t="s">
        <v>1054</v>
      </c>
      <c r="B241" s="7" t="s">
        <v>495</v>
      </c>
      <c r="C241" s="37" t="s">
        <v>54</v>
      </c>
      <c r="D241" s="296">
        <v>2099</v>
      </c>
      <c r="E241" s="297">
        <v>20099</v>
      </c>
      <c r="F241" s="27" t="s">
        <v>142</v>
      </c>
      <c r="G241" s="27" t="s">
        <v>137</v>
      </c>
      <c r="H241" s="35">
        <v>18351295</v>
      </c>
      <c r="I241" s="35">
        <v>44</v>
      </c>
      <c r="J241" s="292"/>
      <c r="K241" s="8">
        <v>217282</v>
      </c>
      <c r="L241" s="8"/>
      <c r="M241" s="8">
        <v>98769</v>
      </c>
      <c r="N241" s="9"/>
      <c r="O241" s="8">
        <v>309594</v>
      </c>
      <c r="P241" s="9"/>
      <c r="Q241" s="8">
        <v>35795</v>
      </c>
      <c r="R241" s="9"/>
      <c r="S241" s="8">
        <v>0</v>
      </c>
      <c r="T241" s="9"/>
      <c r="U241" s="33">
        <v>661440</v>
      </c>
      <c r="V241" s="9"/>
      <c r="W241" s="30">
        <v>118</v>
      </c>
      <c r="X241" s="9"/>
      <c r="Y241" s="30">
        <v>49</v>
      </c>
      <c r="Z241" s="9"/>
      <c r="AA241" s="30">
        <v>150</v>
      </c>
      <c r="AB241" s="9"/>
      <c r="AC241" s="30">
        <v>23</v>
      </c>
      <c r="AD241" s="9"/>
      <c r="AE241" s="80">
        <v>0</v>
      </c>
      <c r="AF241" s="46"/>
      <c r="AG241" s="88">
        <v>340</v>
      </c>
      <c r="AH241" s="47"/>
      <c r="AJ241" s="83">
        <v>217282</v>
      </c>
      <c r="AL241" s="83">
        <v>98769</v>
      </c>
      <c r="AN241" s="83">
        <v>309594</v>
      </c>
      <c r="AP241" s="83">
        <v>35795</v>
      </c>
      <c r="AR241" s="83">
        <v>0</v>
      </c>
      <c r="AT241" s="204">
        <v>661440</v>
      </c>
      <c r="AV241" s="46">
        <v>118</v>
      </c>
      <c r="AX241" s="46">
        <v>49</v>
      </c>
      <c r="AZ241" s="46">
        <v>150</v>
      </c>
      <c r="BB241" s="46">
        <v>23</v>
      </c>
      <c r="BD241" s="46">
        <v>0</v>
      </c>
      <c r="BF241" s="209">
        <v>340</v>
      </c>
      <c r="BI241" s="83">
        <v>0</v>
      </c>
      <c r="BK241" s="83">
        <v>0</v>
      </c>
      <c r="BM241" s="83">
        <v>0</v>
      </c>
      <c r="BO241" s="83">
        <v>0</v>
      </c>
      <c r="BQ241" s="83">
        <v>0</v>
      </c>
      <c r="BS241" s="85">
        <v>0</v>
      </c>
      <c r="BU241" s="46">
        <v>0</v>
      </c>
      <c r="BW241" s="46">
        <v>0</v>
      </c>
      <c r="BY241" s="46">
        <v>0</v>
      </c>
      <c r="CA241" s="46">
        <v>0</v>
      </c>
      <c r="CC241" s="46">
        <v>0</v>
      </c>
      <c r="CE241" s="209">
        <v>0</v>
      </c>
      <c r="CH241" s="41">
        <v>7933774</v>
      </c>
      <c r="CJ241" s="41">
        <v>3568620</v>
      </c>
      <c r="CL241" s="41">
        <v>10846340</v>
      </c>
      <c r="CN241" s="41">
        <v>2679230</v>
      </c>
      <c r="CP241" s="43">
        <v>25027964</v>
      </c>
      <c r="CS241" s="39">
        <v>36.5137</v>
      </c>
      <c r="CU241" s="39">
        <v>36.131</v>
      </c>
      <c r="CW241" s="39">
        <v>35.034100000000002</v>
      </c>
      <c r="CY241" s="39">
        <v>74.849299999999999</v>
      </c>
      <c r="DA241" s="44">
        <v>37.8386</v>
      </c>
      <c r="DC241" s="1" t="str">
        <f t="shared" si="3"/>
        <v>No</v>
      </c>
    </row>
    <row r="242" spans="1:107">
      <c r="A242" s="7" t="s">
        <v>1053</v>
      </c>
      <c r="B242" s="7" t="s">
        <v>618</v>
      </c>
      <c r="C242" s="37" t="s">
        <v>61</v>
      </c>
      <c r="D242" s="296" t="s">
        <v>619</v>
      </c>
      <c r="E242" s="297">
        <v>30137</v>
      </c>
      <c r="F242" s="27" t="s">
        <v>142</v>
      </c>
      <c r="G242" s="27" t="s">
        <v>137</v>
      </c>
      <c r="H242" s="35">
        <v>54316</v>
      </c>
      <c r="I242" s="35">
        <v>44</v>
      </c>
      <c r="J242" s="292"/>
      <c r="K242" s="8">
        <v>96279</v>
      </c>
      <c r="L242" s="8"/>
      <c r="M242" s="8">
        <v>13234</v>
      </c>
      <c r="N242" s="9"/>
      <c r="O242" s="8">
        <v>5568</v>
      </c>
      <c r="P242" s="9"/>
      <c r="Q242" s="8">
        <v>36656</v>
      </c>
      <c r="R242" s="9"/>
      <c r="S242" s="8">
        <v>0</v>
      </c>
      <c r="T242" s="9"/>
      <c r="U242" s="33">
        <v>151737</v>
      </c>
      <c r="V242" s="9"/>
      <c r="W242" s="30">
        <v>51.6</v>
      </c>
      <c r="X242" s="9"/>
      <c r="Y242" s="30">
        <v>7</v>
      </c>
      <c r="Z242" s="9"/>
      <c r="AA242" s="30">
        <v>3</v>
      </c>
      <c r="AB242" s="9"/>
      <c r="AC242" s="30">
        <v>20.5</v>
      </c>
      <c r="AD242" s="9"/>
      <c r="AE242" s="80">
        <v>0</v>
      </c>
      <c r="AF242" s="46"/>
      <c r="AG242" s="88">
        <v>82.1</v>
      </c>
      <c r="AH242" s="47"/>
      <c r="AJ242" s="83">
        <v>53759</v>
      </c>
      <c r="AL242" s="83">
        <v>13234</v>
      </c>
      <c r="AN242" s="83">
        <v>5568</v>
      </c>
      <c r="AP242" s="83">
        <v>34277</v>
      </c>
      <c r="AR242" s="83">
        <v>0</v>
      </c>
      <c r="AT242" s="204">
        <v>106838</v>
      </c>
      <c r="AV242" s="46">
        <v>25.6</v>
      </c>
      <c r="AX242" s="46">
        <v>7</v>
      </c>
      <c r="AZ242" s="46">
        <v>3</v>
      </c>
      <c r="BB242" s="46">
        <v>18</v>
      </c>
      <c r="BD242" s="46">
        <v>0</v>
      </c>
      <c r="BF242" s="209">
        <v>53.6</v>
      </c>
      <c r="BI242" s="83">
        <v>0</v>
      </c>
      <c r="BK242" s="83">
        <v>0</v>
      </c>
      <c r="BM242" s="83">
        <v>0</v>
      </c>
      <c r="BO242" s="83">
        <v>2379</v>
      </c>
      <c r="BQ242" s="83">
        <v>0</v>
      </c>
      <c r="BS242" s="85">
        <v>44899</v>
      </c>
      <c r="BU242" s="46">
        <v>26</v>
      </c>
      <c r="BW242" s="46">
        <v>0</v>
      </c>
      <c r="BY242" s="46">
        <v>0</v>
      </c>
      <c r="CA242" s="46">
        <v>2.5</v>
      </c>
      <c r="CC242" s="46">
        <v>0</v>
      </c>
      <c r="CE242" s="209">
        <v>0</v>
      </c>
      <c r="CH242" s="41">
        <v>1795156</v>
      </c>
      <c r="CJ242" s="41">
        <v>274670</v>
      </c>
      <c r="CL242" s="41">
        <v>130568</v>
      </c>
      <c r="CN242" s="41">
        <v>761630</v>
      </c>
      <c r="CP242" s="43">
        <v>2962024</v>
      </c>
      <c r="CS242" s="39">
        <v>18.645399999999999</v>
      </c>
      <c r="CU242" s="39">
        <v>20.754899999999999</v>
      </c>
      <c r="CW242" s="39">
        <v>23.4497</v>
      </c>
      <c r="CY242" s="39">
        <v>20.777799999999999</v>
      </c>
      <c r="DA242" s="44">
        <v>19.520800000000001</v>
      </c>
      <c r="DC242" s="1" t="str">
        <f t="shared" si="3"/>
        <v>No</v>
      </c>
    </row>
    <row r="243" spans="1:107">
      <c r="A243" s="7" t="s">
        <v>1057</v>
      </c>
      <c r="B243" s="7" t="s">
        <v>323</v>
      </c>
      <c r="C243" s="37" t="s">
        <v>68</v>
      </c>
      <c r="D243" s="296">
        <v>6041</v>
      </c>
      <c r="E243" s="297">
        <v>60041</v>
      </c>
      <c r="F243" s="27" t="s">
        <v>140</v>
      </c>
      <c r="G243" s="27" t="s">
        <v>137</v>
      </c>
      <c r="H243" s="35">
        <v>5121892</v>
      </c>
      <c r="I243" s="35">
        <v>44</v>
      </c>
      <c r="J243" s="292"/>
      <c r="K243" s="8">
        <v>58935</v>
      </c>
      <c r="L243" s="8"/>
      <c r="M243" s="8">
        <v>0</v>
      </c>
      <c r="N243" s="9"/>
      <c r="O243" s="8">
        <v>0</v>
      </c>
      <c r="P243" s="9"/>
      <c r="Q243" s="8">
        <v>4202</v>
      </c>
      <c r="R243" s="9"/>
      <c r="S243" s="8">
        <v>0</v>
      </c>
      <c r="T243" s="9"/>
      <c r="U243" s="33">
        <v>63137</v>
      </c>
      <c r="V243" s="9"/>
      <c r="W243" s="30">
        <v>36</v>
      </c>
      <c r="X243" s="9"/>
      <c r="Y243" s="30">
        <v>0</v>
      </c>
      <c r="Z243" s="9"/>
      <c r="AA243" s="30">
        <v>0</v>
      </c>
      <c r="AB243" s="9"/>
      <c r="AC243" s="30">
        <v>2</v>
      </c>
      <c r="AD243" s="9"/>
      <c r="AE243" s="80">
        <v>0</v>
      </c>
      <c r="AF243" s="46"/>
      <c r="AG243" s="88">
        <v>38</v>
      </c>
      <c r="AH243" s="47"/>
      <c r="AJ243" s="83">
        <v>51466</v>
      </c>
      <c r="AL243" s="83">
        <v>0</v>
      </c>
      <c r="AN243" s="83">
        <v>0</v>
      </c>
      <c r="AP243" s="83">
        <v>4202</v>
      </c>
      <c r="AR243" s="83">
        <v>0</v>
      </c>
      <c r="AT243" s="204">
        <v>55668</v>
      </c>
      <c r="AV243" s="46">
        <v>30</v>
      </c>
      <c r="AX243" s="46">
        <v>0</v>
      </c>
      <c r="AZ243" s="46">
        <v>0</v>
      </c>
      <c r="BB243" s="46">
        <v>2</v>
      </c>
      <c r="BD243" s="46">
        <v>0</v>
      </c>
      <c r="BF243" s="209">
        <v>32</v>
      </c>
      <c r="BI243" s="83">
        <v>4955</v>
      </c>
      <c r="BK243" s="83">
        <v>0</v>
      </c>
      <c r="BM243" s="83">
        <v>0</v>
      </c>
      <c r="BO243" s="83">
        <v>0</v>
      </c>
      <c r="BQ243" s="83">
        <v>0</v>
      </c>
      <c r="BS243" s="85">
        <v>7469</v>
      </c>
      <c r="BU243" s="46">
        <v>6</v>
      </c>
      <c r="BW243" s="46">
        <v>0</v>
      </c>
      <c r="BY243" s="46">
        <v>0</v>
      </c>
      <c r="CA243" s="46">
        <v>0</v>
      </c>
      <c r="CC243" s="46">
        <v>0</v>
      </c>
      <c r="CE243" s="209">
        <v>0</v>
      </c>
      <c r="CH243" s="41">
        <v>662567</v>
      </c>
      <c r="CJ243" s="41">
        <v>0</v>
      </c>
      <c r="CL243" s="41">
        <v>0</v>
      </c>
      <c r="CN243" s="41">
        <v>171697</v>
      </c>
      <c r="CP243" s="43">
        <v>834264</v>
      </c>
      <c r="CS243" s="39">
        <v>11.2423</v>
      </c>
      <c r="CY243" s="39">
        <v>40.860799999999998</v>
      </c>
      <c r="DA243" s="44">
        <v>13.2136</v>
      </c>
      <c r="DC243" s="1" t="str">
        <f t="shared" si="3"/>
        <v>No</v>
      </c>
    </row>
    <row r="244" spans="1:107">
      <c r="A244" s="7" t="s">
        <v>1055</v>
      </c>
      <c r="B244" s="7" t="s">
        <v>475</v>
      </c>
      <c r="C244" s="37" t="s">
        <v>26</v>
      </c>
      <c r="D244" s="296">
        <v>4026</v>
      </c>
      <c r="E244" s="297">
        <v>40026</v>
      </c>
      <c r="F244" s="27" t="s">
        <v>140</v>
      </c>
      <c r="G244" s="27" t="s">
        <v>137</v>
      </c>
      <c r="H244" s="35">
        <v>643260</v>
      </c>
      <c r="I244" s="35">
        <v>44</v>
      </c>
      <c r="J244" s="292"/>
      <c r="K244" s="8">
        <v>262087</v>
      </c>
      <c r="L244" s="8"/>
      <c r="M244" s="8">
        <v>10282</v>
      </c>
      <c r="N244" s="9"/>
      <c r="O244" s="8">
        <v>1796</v>
      </c>
      <c r="P244" s="9"/>
      <c r="Q244" s="8">
        <v>21038</v>
      </c>
      <c r="R244" s="9"/>
      <c r="S244" s="8">
        <v>0</v>
      </c>
      <c r="T244" s="9"/>
      <c r="U244" s="33">
        <v>295203</v>
      </c>
      <c r="V244" s="9"/>
      <c r="W244" s="30">
        <v>122</v>
      </c>
      <c r="X244" s="9"/>
      <c r="Y244" s="30">
        <v>6</v>
      </c>
      <c r="Z244" s="9"/>
      <c r="AA244" s="30">
        <v>1</v>
      </c>
      <c r="AB244" s="9"/>
      <c r="AC244" s="30">
        <v>12</v>
      </c>
      <c r="AD244" s="9"/>
      <c r="AE244" s="80">
        <v>0</v>
      </c>
      <c r="AF244" s="46"/>
      <c r="AG244" s="88">
        <v>141</v>
      </c>
      <c r="AH244" s="47"/>
      <c r="AJ244" s="83">
        <v>257712</v>
      </c>
      <c r="AL244" s="83">
        <v>10282</v>
      </c>
      <c r="AN244" s="83">
        <v>1796</v>
      </c>
      <c r="AP244" s="83">
        <v>21038</v>
      </c>
      <c r="AR244" s="83">
        <v>0</v>
      </c>
      <c r="AT244" s="204">
        <v>290828</v>
      </c>
      <c r="AV244" s="46">
        <v>119</v>
      </c>
      <c r="AX244" s="46">
        <v>6</v>
      </c>
      <c r="AZ244" s="46">
        <v>1</v>
      </c>
      <c r="BB244" s="46">
        <v>12</v>
      </c>
      <c r="BD244" s="46">
        <v>0</v>
      </c>
      <c r="BF244" s="209">
        <v>138</v>
      </c>
      <c r="BI244" s="83">
        <v>4375</v>
      </c>
      <c r="BK244" s="83">
        <v>0</v>
      </c>
      <c r="BM244" s="83">
        <v>0</v>
      </c>
      <c r="BO244" s="83">
        <v>0</v>
      </c>
      <c r="BQ244" s="83">
        <v>0</v>
      </c>
      <c r="BS244" s="85">
        <v>4375</v>
      </c>
      <c r="BU244" s="46">
        <v>3</v>
      </c>
      <c r="BW244" s="46">
        <v>0</v>
      </c>
      <c r="BY244" s="46">
        <v>0</v>
      </c>
      <c r="CA244" s="46">
        <v>0</v>
      </c>
      <c r="CC244" s="46">
        <v>0</v>
      </c>
      <c r="CE244" s="209">
        <v>0</v>
      </c>
      <c r="CH244" s="41">
        <v>3998871</v>
      </c>
      <c r="CJ244" s="41">
        <v>152716</v>
      </c>
      <c r="CL244" s="41">
        <v>42917</v>
      </c>
      <c r="CN244" s="41">
        <v>611708</v>
      </c>
      <c r="CP244" s="43">
        <v>4806212</v>
      </c>
      <c r="CS244" s="39">
        <v>15.2578</v>
      </c>
      <c r="CU244" s="39">
        <v>14.8528</v>
      </c>
      <c r="CW244" s="39">
        <v>23.895900000000001</v>
      </c>
      <c r="CY244" s="39">
        <v>29.0763</v>
      </c>
      <c r="DA244" s="44">
        <v>16.280999999999999</v>
      </c>
      <c r="DC244" s="1" t="str">
        <f t="shared" si="3"/>
        <v>No</v>
      </c>
    </row>
    <row r="245" spans="1:107">
      <c r="A245" s="7" t="s">
        <v>105</v>
      </c>
      <c r="B245" s="7" t="s">
        <v>608</v>
      </c>
      <c r="C245" s="37" t="s">
        <v>78</v>
      </c>
      <c r="D245" s="296">
        <v>3107</v>
      </c>
      <c r="E245" s="297">
        <v>30107</v>
      </c>
      <c r="F245" s="27" t="s">
        <v>96</v>
      </c>
      <c r="G245" s="27" t="s">
        <v>137</v>
      </c>
      <c r="H245" s="35">
        <v>70350</v>
      </c>
      <c r="I245" s="35">
        <v>43</v>
      </c>
      <c r="J245" s="292"/>
      <c r="K245" s="8">
        <v>15696</v>
      </c>
      <c r="L245" s="8"/>
      <c r="M245" s="8">
        <v>36389</v>
      </c>
      <c r="N245" s="9"/>
      <c r="O245" s="8">
        <v>11239</v>
      </c>
      <c r="P245" s="9"/>
      <c r="Q245" s="8">
        <v>16218</v>
      </c>
      <c r="R245" s="9"/>
      <c r="S245" s="8">
        <v>0</v>
      </c>
      <c r="T245" s="9"/>
      <c r="U245" s="33">
        <v>79542</v>
      </c>
      <c r="V245" s="9"/>
      <c r="W245" s="30">
        <v>8</v>
      </c>
      <c r="X245" s="9"/>
      <c r="Y245" s="30">
        <v>19</v>
      </c>
      <c r="Z245" s="9"/>
      <c r="AA245" s="30">
        <v>6</v>
      </c>
      <c r="AB245" s="9"/>
      <c r="AC245" s="30">
        <v>9</v>
      </c>
      <c r="AD245" s="9"/>
      <c r="AE245" s="80">
        <v>0</v>
      </c>
      <c r="AF245" s="46"/>
      <c r="AG245" s="88">
        <v>42</v>
      </c>
      <c r="AH245" s="47"/>
      <c r="AJ245" s="83">
        <v>15696</v>
      </c>
      <c r="AL245" s="83">
        <v>35572</v>
      </c>
      <c r="AN245" s="83">
        <v>10251</v>
      </c>
      <c r="AP245" s="83">
        <v>15231</v>
      </c>
      <c r="AR245" s="83">
        <v>0</v>
      </c>
      <c r="AT245" s="204">
        <v>76750</v>
      </c>
      <c r="AV245" s="46">
        <v>8</v>
      </c>
      <c r="AX245" s="46">
        <v>18</v>
      </c>
      <c r="AZ245" s="46">
        <v>5</v>
      </c>
      <c r="BB245" s="46">
        <v>8</v>
      </c>
      <c r="BD245" s="46">
        <v>0</v>
      </c>
      <c r="BF245" s="209">
        <v>39</v>
      </c>
      <c r="BI245" s="83">
        <v>0</v>
      </c>
      <c r="BK245" s="83">
        <v>817</v>
      </c>
      <c r="BM245" s="83">
        <v>988</v>
      </c>
      <c r="BO245" s="83">
        <v>987</v>
      </c>
      <c r="BQ245" s="83">
        <v>0</v>
      </c>
      <c r="BS245" s="85">
        <v>2792</v>
      </c>
      <c r="BU245" s="46">
        <v>0</v>
      </c>
      <c r="BW245" s="46">
        <v>1</v>
      </c>
      <c r="BY245" s="46">
        <v>1</v>
      </c>
      <c r="CA245" s="46">
        <v>1</v>
      </c>
      <c r="CC245" s="46">
        <v>0</v>
      </c>
      <c r="CE245" s="209">
        <v>0</v>
      </c>
      <c r="CH245" s="41">
        <v>361863</v>
      </c>
      <c r="CJ245" s="41">
        <v>774296</v>
      </c>
      <c r="CL245" s="41">
        <v>248356</v>
      </c>
      <c r="CN245" s="41">
        <v>623359</v>
      </c>
      <c r="CP245" s="43">
        <v>2007874</v>
      </c>
      <c r="CS245" s="39">
        <v>23.054500000000001</v>
      </c>
      <c r="CU245" s="39">
        <v>21.278300000000002</v>
      </c>
      <c r="CW245" s="39">
        <v>22.0977</v>
      </c>
      <c r="CY245" s="39">
        <v>38.436199999999999</v>
      </c>
      <c r="DA245" s="44">
        <v>25.242899999999999</v>
      </c>
      <c r="DC245" s="1" t="str">
        <f t="shared" si="3"/>
        <v>No</v>
      </c>
    </row>
    <row r="246" spans="1:107">
      <c r="A246" s="7" t="s">
        <v>558</v>
      </c>
      <c r="B246" s="7" t="s">
        <v>169</v>
      </c>
      <c r="C246" s="37" t="s">
        <v>39</v>
      </c>
      <c r="D246" s="296">
        <v>5158</v>
      </c>
      <c r="E246" s="297">
        <v>50158</v>
      </c>
      <c r="F246" s="27" t="s">
        <v>96</v>
      </c>
      <c r="G246" s="27" t="s">
        <v>137</v>
      </c>
      <c r="H246" s="35">
        <v>306022</v>
      </c>
      <c r="I246" s="35">
        <v>43</v>
      </c>
      <c r="J246" s="292"/>
      <c r="K246" s="8">
        <v>200980</v>
      </c>
      <c r="L246" s="8"/>
      <c r="M246" s="8">
        <v>21544</v>
      </c>
      <c r="N246" s="9"/>
      <c r="O246" s="8">
        <v>0</v>
      </c>
      <c r="P246" s="9"/>
      <c r="Q246" s="8">
        <v>4657</v>
      </c>
      <c r="R246" s="9"/>
      <c r="S246" s="8">
        <v>0</v>
      </c>
      <c r="T246" s="9"/>
      <c r="U246" s="33">
        <v>227181</v>
      </c>
      <c r="V246" s="9"/>
      <c r="W246" s="30">
        <v>151.4</v>
      </c>
      <c r="X246" s="9"/>
      <c r="Y246" s="30">
        <v>11.4</v>
      </c>
      <c r="Z246" s="9"/>
      <c r="AA246" s="30">
        <v>0</v>
      </c>
      <c r="AB246" s="9"/>
      <c r="AC246" s="30">
        <v>2.7</v>
      </c>
      <c r="AD246" s="9"/>
      <c r="AE246" s="80">
        <v>0</v>
      </c>
      <c r="AF246" s="46"/>
      <c r="AG246" s="88">
        <v>165.5</v>
      </c>
      <c r="AH246" s="47"/>
      <c r="AJ246" s="83">
        <v>158331</v>
      </c>
      <c r="AL246" s="83">
        <v>21544</v>
      </c>
      <c r="AN246" s="83">
        <v>0</v>
      </c>
      <c r="AP246" s="83">
        <v>4657</v>
      </c>
      <c r="AR246" s="83">
        <v>0</v>
      </c>
      <c r="AT246" s="204">
        <v>184532</v>
      </c>
      <c r="AV246" s="46">
        <v>77.400000000000006</v>
      </c>
      <c r="AX246" s="46">
        <v>11.4</v>
      </c>
      <c r="AZ246" s="46">
        <v>0</v>
      </c>
      <c r="BB246" s="46">
        <v>2.7</v>
      </c>
      <c r="BD246" s="46">
        <v>0</v>
      </c>
      <c r="BF246" s="209">
        <v>91.5</v>
      </c>
      <c r="BI246" s="83">
        <v>0</v>
      </c>
      <c r="BK246" s="83">
        <v>0</v>
      </c>
      <c r="BM246" s="83">
        <v>0</v>
      </c>
      <c r="BO246" s="83">
        <v>0</v>
      </c>
      <c r="BQ246" s="83">
        <v>0</v>
      </c>
      <c r="BS246" s="85">
        <v>42649</v>
      </c>
      <c r="BU246" s="46">
        <v>74</v>
      </c>
      <c r="BW246" s="46">
        <v>0</v>
      </c>
      <c r="BY246" s="46">
        <v>0</v>
      </c>
      <c r="CA246" s="46">
        <v>0</v>
      </c>
      <c r="CC246" s="46">
        <v>0</v>
      </c>
      <c r="CE246" s="209">
        <v>0</v>
      </c>
      <c r="CH246" s="41">
        <v>4044353</v>
      </c>
      <c r="CJ246" s="41">
        <v>433922</v>
      </c>
      <c r="CL246" s="41">
        <v>0</v>
      </c>
      <c r="CN246" s="41">
        <v>186760</v>
      </c>
      <c r="CP246" s="43">
        <v>4665035</v>
      </c>
      <c r="CS246" s="39">
        <v>20.123200000000001</v>
      </c>
      <c r="CU246" s="39">
        <v>20.141200000000001</v>
      </c>
      <c r="CY246" s="39">
        <v>40.103099999999998</v>
      </c>
      <c r="DA246" s="44">
        <v>20.534400000000002</v>
      </c>
      <c r="DC246" s="1" t="str">
        <f t="shared" si="3"/>
        <v>No</v>
      </c>
    </row>
    <row r="247" spans="1:107">
      <c r="A247" s="7" t="s">
        <v>1058</v>
      </c>
      <c r="B247" s="7" t="s">
        <v>152</v>
      </c>
      <c r="C247" s="37" t="s">
        <v>57</v>
      </c>
      <c r="D247" s="296">
        <v>5166</v>
      </c>
      <c r="E247" s="297">
        <v>50166</v>
      </c>
      <c r="F247" s="27" t="s">
        <v>140</v>
      </c>
      <c r="G247" s="27" t="s">
        <v>137</v>
      </c>
      <c r="H247" s="35">
        <v>1624827</v>
      </c>
      <c r="I247" s="35">
        <v>43</v>
      </c>
      <c r="J247" s="292"/>
      <c r="K247" s="8">
        <v>50087</v>
      </c>
      <c r="L247" s="8"/>
      <c r="M247" s="8">
        <v>0</v>
      </c>
      <c r="N247" s="9"/>
      <c r="O247" s="8">
        <v>0</v>
      </c>
      <c r="P247" s="9"/>
      <c r="Q247" s="8">
        <v>3850</v>
      </c>
      <c r="R247" s="9"/>
      <c r="S247" s="8">
        <v>0</v>
      </c>
      <c r="T247" s="9"/>
      <c r="U247" s="33">
        <v>53937</v>
      </c>
      <c r="V247" s="9"/>
      <c r="W247" s="30">
        <v>30</v>
      </c>
      <c r="X247" s="9"/>
      <c r="Y247" s="30">
        <v>0</v>
      </c>
      <c r="Z247" s="9"/>
      <c r="AA247" s="30">
        <v>0</v>
      </c>
      <c r="AB247" s="9"/>
      <c r="AC247" s="30">
        <v>2</v>
      </c>
      <c r="AD247" s="9"/>
      <c r="AE247" s="80">
        <v>0</v>
      </c>
      <c r="AF247" s="46"/>
      <c r="AG247" s="88">
        <v>32</v>
      </c>
      <c r="AH247" s="47"/>
      <c r="AJ247" s="83">
        <v>48830</v>
      </c>
      <c r="AL247" s="83">
        <v>0</v>
      </c>
      <c r="AN247" s="83">
        <v>0</v>
      </c>
      <c r="AP247" s="83">
        <v>3850</v>
      </c>
      <c r="AR247" s="83">
        <v>0</v>
      </c>
      <c r="AT247" s="204">
        <v>52680</v>
      </c>
      <c r="AV247" s="46">
        <v>29</v>
      </c>
      <c r="AX247" s="46">
        <v>0</v>
      </c>
      <c r="AZ247" s="46">
        <v>0</v>
      </c>
      <c r="BB247" s="46">
        <v>2</v>
      </c>
      <c r="BD247" s="46">
        <v>0</v>
      </c>
      <c r="BF247" s="209">
        <v>31</v>
      </c>
      <c r="BI247" s="83">
        <v>0</v>
      </c>
      <c r="BK247" s="83">
        <v>0</v>
      </c>
      <c r="BM247" s="83">
        <v>0</v>
      </c>
      <c r="BO247" s="83">
        <v>0</v>
      </c>
      <c r="BQ247" s="83">
        <v>0</v>
      </c>
      <c r="BS247" s="85">
        <v>1257</v>
      </c>
      <c r="BU247" s="46">
        <v>1</v>
      </c>
      <c r="BW247" s="46">
        <v>0</v>
      </c>
      <c r="BY247" s="46">
        <v>0</v>
      </c>
      <c r="CA247" s="46">
        <v>0</v>
      </c>
      <c r="CC247" s="46">
        <v>0</v>
      </c>
      <c r="CE247" s="209">
        <v>0</v>
      </c>
      <c r="CH247" s="41">
        <v>584829</v>
      </c>
      <c r="CJ247" s="41">
        <v>0</v>
      </c>
      <c r="CL247" s="41">
        <v>0</v>
      </c>
      <c r="CN247" s="41">
        <v>74145</v>
      </c>
      <c r="CP247" s="43">
        <v>658974</v>
      </c>
      <c r="CS247" s="39">
        <v>11.676299999999999</v>
      </c>
      <c r="CY247" s="39">
        <v>19.258400000000002</v>
      </c>
      <c r="DA247" s="44">
        <v>12.217499999999999</v>
      </c>
      <c r="DC247" s="1" t="str">
        <f t="shared" si="3"/>
        <v>No</v>
      </c>
    </row>
    <row r="248" spans="1:107">
      <c r="A248" s="7" t="s">
        <v>1059</v>
      </c>
      <c r="B248" s="7" t="s">
        <v>326</v>
      </c>
      <c r="C248" s="37" t="s">
        <v>22</v>
      </c>
      <c r="D248" s="296">
        <v>1051</v>
      </c>
      <c r="E248" s="297">
        <v>10051</v>
      </c>
      <c r="F248" s="27" t="s">
        <v>142</v>
      </c>
      <c r="G248" s="27" t="s">
        <v>137</v>
      </c>
      <c r="H248" s="35">
        <v>168136</v>
      </c>
      <c r="I248" s="35">
        <v>42</v>
      </c>
      <c r="J248" s="292"/>
      <c r="K248" s="8">
        <v>153391</v>
      </c>
      <c r="L248" s="8"/>
      <c r="M248" s="8">
        <v>19895</v>
      </c>
      <c r="N248" s="9"/>
      <c r="O248" s="8">
        <v>0</v>
      </c>
      <c r="P248" s="9"/>
      <c r="Q248" s="8">
        <v>17963</v>
      </c>
      <c r="R248" s="9"/>
      <c r="S248" s="8">
        <v>0</v>
      </c>
      <c r="T248" s="9"/>
      <c r="U248" s="33">
        <v>191249</v>
      </c>
      <c r="V248" s="9"/>
      <c r="W248" s="30">
        <v>82</v>
      </c>
      <c r="X248" s="9"/>
      <c r="Y248" s="30">
        <v>11.8</v>
      </c>
      <c r="Z248" s="9"/>
      <c r="AA248" s="30">
        <v>0</v>
      </c>
      <c r="AB248" s="9"/>
      <c r="AC248" s="30">
        <v>10.5</v>
      </c>
      <c r="AD248" s="9"/>
      <c r="AE248" s="80">
        <v>0</v>
      </c>
      <c r="AF248" s="46"/>
      <c r="AG248" s="88">
        <v>104.3</v>
      </c>
      <c r="AH248" s="47"/>
      <c r="AJ248" s="83">
        <v>143081</v>
      </c>
      <c r="AL248" s="83">
        <v>18606</v>
      </c>
      <c r="AN248" s="83">
        <v>0</v>
      </c>
      <c r="AP248" s="83">
        <v>16991</v>
      </c>
      <c r="AR248" s="83">
        <v>0</v>
      </c>
      <c r="AT248" s="204">
        <v>178678</v>
      </c>
      <c r="AV248" s="46">
        <v>69.5</v>
      </c>
      <c r="AX248" s="46">
        <v>9.5</v>
      </c>
      <c r="AZ248" s="46">
        <v>0</v>
      </c>
      <c r="BB248" s="46">
        <v>9</v>
      </c>
      <c r="BD248" s="46">
        <v>0</v>
      </c>
      <c r="BF248" s="209">
        <v>88</v>
      </c>
      <c r="BI248" s="83">
        <v>3718</v>
      </c>
      <c r="BK248" s="83">
        <v>1289</v>
      </c>
      <c r="BM248" s="83">
        <v>0</v>
      </c>
      <c r="BO248" s="83">
        <v>972</v>
      </c>
      <c r="BQ248" s="83">
        <v>0</v>
      </c>
      <c r="BS248" s="85">
        <v>12571</v>
      </c>
      <c r="BU248" s="46">
        <v>12.5</v>
      </c>
      <c r="BW248" s="46">
        <v>2.2999999999999998</v>
      </c>
      <c r="BY248" s="46">
        <v>0</v>
      </c>
      <c r="CA248" s="46">
        <v>1.5</v>
      </c>
      <c r="CC248" s="46">
        <v>0</v>
      </c>
      <c r="CE248" s="209">
        <v>0</v>
      </c>
      <c r="CH248" s="41">
        <v>2958139</v>
      </c>
      <c r="CJ248" s="41">
        <v>420654</v>
      </c>
      <c r="CL248" s="41">
        <v>0</v>
      </c>
      <c r="CN248" s="41">
        <v>564592</v>
      </c>
      <c r="CP248" s="43">
        <v>3943385</v>
      </c>
      <c r="CS248" s="39">
        <v>19.285</v>
      </c>
      <c r="CU248" s="39">
        <v>21.143699999999999</v>
      </c>
      <c r="CY248" s="39">
        <v>31.430800000000001</v>
      </c>
      <c r="DA248" s="44">
        <v>20.6191</v>
      </c>
      <c r="DC248" s="1" t="str">
        <f t="shared" si="3"/>
        <v>No</v>
      </c>
    </row>
    <row r="249" spans="1:107">
      <c r="A249" s="7" t="s">
        <v>453</v>
      </c>
      <c r="B249" s="7" t="s">
        <v>454</v>
      </c>
      <c r="C249" s="37" t="s">
        <v>60</v>
      </c>
      <c r="D249" s="296">
        <v>34</v>
      </c>
      <c r="E249" s="297">
        <v>34</v>
      </c>
      <c r="F249" s="27" t="s">
        <v>142</v>
      </c>
      <c r="G249" s="27" t="s">
        <v>137</v>
      </c>
      <c r="H249" s="35">
        <v>154081</v>
      </c>
      <c r="I249" s="35">
        <v>41</v>
      </c>
      <c r="J249" s="292"/>
      <c r="K249" s="8">
        <v>109385</v>
      </c>
      <c r="L249" s="8"/>
      <c r="M249" s="8">
        <v>15240</v>
      </c>
      <c r="N249" s="9"/>
      <c r="O249" s="8">
        <v>2120</v>
      </c>
      <c r="P249" s="9"/>
      <c r="Q249" s="8">
        <v>55129</v>
      </c>
      <c r="R249" s="9"/>
      <c r="S249" s="8">
        <v>0</v>
      </c>
      <c r="T249" s="9"/>
      <c r="U249" s="33">
        <v>181874</v>
      </c>
      <c r="V249" s="9"/>
      <c r="W249" s="30">
        <v>52</v>
      </c>
      <c r="X249" s="9"/>
      <c r="Y249" s="30">
        <v>8</v>
      </c>
      <c r="Z249" s="9"/>
      <c r="AA249" s="30">
        <v>1.25</v>
      </c>
      <c r="AB249" s="9"/>
      <c r="AC249" s="30">
        <v>25.25</v>
      </c>
      <c r="AD249" s="9"/>
      <c r="AE249" s="80">
        <v>0</v>
      </c>
      <c r="AF249" s="46"/>
      <c r="AG249" s="88">
        <v>86.5</v>
      </c>
      <c r="AH249" s="47"/>
      <c r="AJ249" s="83">
        <v>89995</v>
      </c>
      <c r="AL249" s="83">
        <v>14720</v>
      </c>
      <c r="AN249" s="83">
        <v>2120</v>
      </c>
      <c r="AP249" s="83">
        <v>55129</v>
      </c>
      <c r="AR249" s="83">
        <v>0</v>
      </c>
      <c r="AT249" s="204">
        <v>161964</v>
      </c>
      <c r="AV249" s="46">
        <v>43</v>
      </c>
      <c r="AX249" s="46">
        <v>7</v>
      </c>
      <c r="AZ249" s="46">
        <v>1.25</v>
      </c>
      <c r="BB249" s="46">
        <v>25.25</v>
      </c>
      <c r="BD249" s="46">
        <v>0</v>
      </c>
      <c r="BF249" s="209">
        <v>76.5</v>
      </c>
      <c r="BI249" s="83">
        <v>1560</v>
      </c>
      <c r="BK249" s="83">
        <v>520</v>
      </c>
      <c r="BM249" s="83">
        <v>0</v>
      </c>
      <c r="BO249" s="83">
        <v>0</v>
      </c>
      <c r="BQ249" s="83">
        <v>0</v>
      </c>
      <c r="BS249" s="85">
        <v>19910</v>
      </c>
      <c r="BU249" s="46">
        <v>9</v>
      </c>
      <c r="BW249" s="46">
        <v>1</v>
      </c>
      <c r="BY249" s="46">
        <v>0</v>
      </c>
      <c r="CA249" s="46">
        <v>0</v>
      </c>
      <c r="CC249" s="46">
        <v>0</v>
      </c>
      <c r="CE249" s="209">
        <v>0</v>
      </c>
      <c r="CH249" s="41">
        <v>2451099</v>
      </c>
      <c r="CJ249" s="41">
        <v>330075</v>
      </c>
      <c r="CL249" s="41">
        <v>20561</v>
      </c>
      <c r="CN249" s="41">
        <v>774397</v>
      </c>
      <c r="CP249" s="43">
        <v>3576132</v>
      </c>
      <c r="CS249" s="39">
        <v>22.408000000000001</v>
      </c>
      <c r="CU249" s="39">
        <v>21.6585</v>
      </c>
      <c r="CW249" s="39">
        <v>9.6986000000000008</v>
      </c>
      <c r="CY249" s="39">
        <v>14.047000000000001</v>
      </c>
      <c r="DA249" s="44">
        <v>19.662700000000001</v>
      </c>
      <c r="DC249" s="1" t="str">
        <f t="shared" si="3"/>
        <v>No</v>
      </c>
    </row>
    <row r="250" spans="1:107">
      <c r="A250" s="7" t="s">
        <v>422</v>
      </c>
      <c r="B250" s="7" t="s">
        <v>419</v>
      </c>
      <c r="C250" s="37" t="s">
        <v>48</v>
      </c>
      <c r="D250" s="296">
        <v>2166</v>
      </c>
      <c r="E250" s="297">
        <v>20166</v>
      </c>
      <c r="F250" s="27" t="s">
        <v>149</v>
      </c>
      <c r="G250" s="27" t="s">
        <v>137</v>
      </c>
      <c r="H250" s="35">
        <v>18351295</v>
      </c>
      <c r="I250" s="35">
        <v>41</v>
      </c>
      <c r="J250" s="292"/>
      <c r="K250" s="8">
        <v>198549</v>
      </c>
      <c r="L250" s="8"/>
      <c r="M250" s="8">
        <v>30271</v>
      </c>
      <c r="N250" s="9"/>
      <c r="O250" s="8">
        <v>6063</v>
      </c>
      <c r="P250" s="9"/>
      <c r="Q250" s="8">
        <v>6482</v>
      </c>
      <c r="R250" s="9"/>
      <c r="S250" s="8">
        <v>0</v>
      </c>
      <c r="T250" s="9"/>
      <c r="U250" s="33">
        <v>241365</v>
      </c>
      <c r="V250" s="9"/>
      <c r="W250" s="30">
        <v>102</v>
      </c>
      <c r="X250" s="9"/>
      <c r="Y250" s="30">
        <v>11</v>
      </c>
      <c r="Z250" s="9"/>
      <c r="AA250" s="30">
        <v>3</v>
      </c>
      <c r="AB250" s="9"/>
      <c r="AC250" s="30">
        <v>3</v>
      </c>
      <c r="AD250" s="9"/>
      <c r="AE250" s="80">
        <v>0</v>
      </c>
      <c r="AF250" s="46"/>
      <c r="AG250" s="88">
        <v>119</v>
      </c>
      <c r="AH250" s="47"/>
      <c r="AJ250" s="83">
        <v>196286</v>
      </c>
      <c r="AL250" s="83">
        <v>30271</v>
      </c>
      <c r="AN250" s="83">
        <v>6063</v>
      </c>
      <c r="AP250" s="83">
        <v>6482</v>
      </c>
      <c r="AR250" s="83">
        <v>0</v>
      </c>
      <c r="AT250" s="204">
        <v>239102</v>
      </c>
      <c r="AV250" s="46">
        <v>92</v>
      </c>
      <c r="AX250" s="46">
        <v>11</v>
      </c>
      <c r="AZ250" s="46">
        <v>3</v>
      </c>
      <c r="BB250" s="46">
        <v>3</v>
      </c>
      <c r="BD250" s="46">
        <v>0</v>
      </c>
      <c r="BF250" s="209">
        <v>109</v>
      </c>
      <c r="BI250" s="83">
        <v>2263</v>
      </c>
      <c r="BK250" s="83">
        <v>0</v>
      </c>
      <c r="BM250" s="83">
        <v>0</v>
      </c>
      <c r="BO250" s="83">
        <v>0</v>
      </c>
      <c r="BQ250" s="83">
        <v>0</v>
      </c>
      <c r="BS250" s="85">
        <v>2263</v>
      </c>
      <c r="BU250" s="46">
        <v>10</v>
      </c>
      <c r="BW250" s="46">
        <v>0</v>
      </c>
      <c r="BY250" s="46">
        <v>0</v>
      </c>
      <c r="CA250" s="46">
        <v>0</v>
      </c>
      <c r="CC250" s="46">
        <v>0</v>
      </c>
      <c r="CE250" s="209">
        <v>0</v>
      </c>
      <c r="CH250" s="41">
        <v>4642562</v>
      </c>
      <c r="CJ250" s="41">
        <v>689192</v>
      </c>
      <c r="CL250" s="41">
        <v>193357</v>
      </c>
      <c r="CN250" s="41">
        <v>243725</v>
      </c>
      <c r="CP250" s="43">
        <v>5768836</v>
      </c>
      <c r="CS250" s="39">
        <v>23.382400000000001</v>
      </c>
      <c r="CU250" s="39">
        <v>22.767399999999999</v>
      </c>
      <c r="CW250" s="39">
        <v>31.891300000000001</v>
      </c>
      <c r="CY250" s="39">
        <v>37.600299999999997</v>
      </c>
      <c r="DA250" s="44">
        <v>23.9009</v>
      </c>
      <c r="DC250" s="1" t="str">
        <f t="shared" si="3"/>
        <v>No</v>
      </c>
    </row>
    <row r="251" spans="1:107">
      <c r="A251" s="7" t="s">
        <v>1060</v>
      </c>
      <c r="B251" s="7" t="s">
        <v>542</v>
      </c>
      <c r="C251" s="37" t="s">
        <v>77</v>
      </c>
      <c r="D251" s="296">
        <v>5096</v>
      </c>
      <c r="E251" s="297">
        <v>50096</v>
      </c>
      <c r="F251" s="27" t="s">
        <v>140</v>
      </c>
      <c r="G251" s="27" t="s">
        <v>137</v>
      </c>
      <c r="H251" s="35">
        <v>1376476</v>
      </c>
      <c r="I251" s="35">
        <v>41</v>
      </c>
      <c r="J251" s="292"/>
      <c r="K251" s="8">
        <v>86333</v>
      </c>
      <c r="L251" s="8"/>
      <c r="M251" s="8">
        <v>16393</v>
      </c>
      <c r="N251" s="9"/>
      <c r="O251" s="8">
        <v>1965</v>
      </c>
      <c r="P251" s="9"/>
      <c r="Q251" s="8">
        <v>10695</v>
      </c>
      <c r="R251" s="9"/>
      <c r="S251" s="8">
        <v>375</v>
      </c>
      <c r="T251" s="9"/>
      <c r="U251" s="33">
        <v>115761</v>
      </c>
      <c r="V251" s="9"/>
      <c r="W251" s="30">
        <v>46.5</v>
      </c>
      <c r="X251" s="9"/>
      <c r="Y251" s="30">
        <v>9.6999999999999993</v>
      </c>
      <c r="Z251" s="9"/>
      <c r="AA251" s="30">
        <v>1.1000000000000001</v>
      </c>
      <c r="AB251" s="9"/>
      <c r="AC251" s="30">
        <v>5.4</v>
      </c>
      <c r="AD251" s="9"/>
      <c r="AE251" s="80">
        <v>0.2</v>
      </c>
      <c r="AF251" s="46"/>
      <c r="AG251" s="88">
        <v>62.9</v>
      </c>
      <c r="AH251" s="47"/>
      <c r="AJ251" s="83">
        <v>71393</v>
      </c>
      <c r="AL251" s="83">
        <v>11350</v>
      </c>
      <c r="AN251" s="83">
        <v>1965</v>
      </c>
      <c r="AP251" s="83">
        <v>10695</v>
      </c>
      <c r="AR251" s="83">
        <v>375</v>
      </c>
      <c r="AT251" s="204">
        <v>95778</v>
      </c>
      <c r="AV251" s="46">
        <v>37.1</v>
      </c>
      <c r="AX251" s="46">
        <v>6.1</v>
      </c>
      <c r="AZ251" s="46">
        <v>1.1000000000000001</v>
      </c>
      <c r="BB251" s="46">
        <v>5.4</v>
      </c>
      <c r="BD251" s="46">
        <v>0.2</v>
      </c>
      <c r="BF251" s="209">
        <v>49.9</v>
      </c>
      <c r="BI251" s="83">
        <v>0</v>
      </c>
      <c r="BK251" s="83">
        <v>5043</v>
      </c>
      <c r="BM251" s="83">
        <v>0</v>
      </c>
      <c r="BO251" s="83">
        <v>0</v>
      </c>
      <c r="BQ251" s="83">
        <v>0</v>
      </c>
      <c r="BS251" s="85">
        <v>19983</v>
      </c>
      <c r="BU251" s="46">
        <v>9.4</v>
      </c>
      <c r="BW251" s="46">
        <v>3.6</v>
      </c>
      <c r="BY251" s="46">
        <v>0</v>
      </c>
      <c r="CA251" s="46">
        <v>0</v>
      </c>
      <c r="CC251" s="46">
        <v>0</v>
      </c>
      <c r="CE251" s="209">
        <v>0</v>
      </c>
      <c r="CH251" s="41">
        <v>1982221</v>
      </c>
      <c r="CJ251" s="41">
        <v>426382</v>
      </c>
      <c r="CL251" s="41">
        <v>46856</v>
      </c>
      <c r="CN251" s="41">
        <v>363811</v>
      </c>
      <c r="CP251" s="43">
        <v>2819270</v>
      </c>
      <c r="CS251" s="39">
        <v>22.9602</v>
      </c>
      <c r="CU251" s="39">
        <v>26.01</v>
      </c>
      <c r="CW251" s="39">
        <v>23.845300000000002</v>
      </c>
      <c r="CY251" s="39">
        <v>34.0169</v>
      </c>
      <c r="DA251" s="44">
        <v>24.354199999999999</v>
      </c>
      <c r="DC251" s="1" t="str">
        <f t="shared" si="3"/>
        <v>No</v>
      </c>
    </row>
    <row r="252" spans="1:107">
      <c r="A252" s="7" t="s">
        <v>561</v>
      </c>
      <c r="B252" s="7" t="s">
        <v>562</v>
      </c>
      <c r="C252" s="37" t="s">
        <v>70</v>
      </c>
      <c r="D252" s="296">
        <v>3094</v>
      </c>
      <c r="E252" s="297">
        <v>30094</v>
      </c>
      <c r="F252" s="27" t="s">
        <v>140</v>
      </c>
      <c r="G252" s="27" t="s">
        <v>137</v>
      </c>
      <c r="H252" s="35">
        <v>66784</v>
      </c>
      <c r="I252" s="35">
        <v>40</v>
      </c>
      <c r="J252" s="292"/>
      <c r="K252" s="8">
        <v>110982</v>
      </c>
      <c r="L252" s="8"/>
      <c r="M252" s="8">
        <v>14708</v>
      </c>
      <c r="N252" s="9"/>
      <c r="O252" s="8">
        <v>1676</v>
      </c>
      <c r="P252" s="9"/>
      <c r="Q252" s="8">
        <v>9408</v>
      </c>
      <c r="R252" s="9"/>
      <c r="S252" s="8">
        <v>720</v>
      </c>
      <c r="T252" s="9"/>
      <c r="U252" s="33">
        <v>137494</v>
      </c>
      <c r="V252" s="9"/>
      <c r="W252" s="30">
        <v>132.74</v>
      </c>
      <c r="X252" s="9"/>
      <c r="Y252" s="30">
        <v>12.65</v>
      </c>
      <c r="Z252" s="9"/>
      <c r="AA252" s="30">
        <v>1.9</v>
      </c>
      <c r="AB252" s="9"/>
      <c r="AC252" s="30">
        <v>5.96</v>
      </c>
      <c r="AD252" s="9"/>
      <c r="AE252" s="80">
        <v>1.5</v>
      </c>
      <c r="AF252" s="46"/>
      <c r="AG252" s="88">
        <v>154.75</v>
      </c>
      <c r="AH252" s="47"/>
      <c r="AJ252" s="83">
        <v>43873</v>
      </c>
      <c r="AL252" s="83">
        <v>13025</v>
      </c>
      <c r="AN252" s="83">
        <v>1441</v>
      </c>
      <c r="AP252" s="83">
        <v>8650</v>
      </c>
      <c r="AR252" s="83">
        <v>720</v>
      </c>
      <c r="AT252" s="204">
        <v>67709</v>
      </c>
      <c r="AV252" s="46">
        <v>21.74</v>
      </c>
      <c r="AX252" s="46">
        <v>6.75</v>
      </c>
      <c r="AZ252" s="46">
        <v>1.5</v>
      </c>
      <c r="BB252" s="46">
        <v>4.9800000000000004</v>
      </c>
      <c r="BD252" s="46">
        <v>1.5</v>
      </c>
      <c r="BF252" s="209">
        <v>36.47</v>
      </c>
      <c r="BI252" s="83">
        <v>1318</v>
      </c>
      <c r="BK252" s="83">
        <v>1683</v>
      </c>
      <c r="BM252" s="83">
        <v>235</v>
      </c>
      <c r="BO252" s="83">
        <v>758</v>
      </c>
      <c r="BQ252" s="83">
        <v>0</v>
      </c>
      <c r="BS252" s="85">
        <v>69785</v>
      </c>
      <c r="BU252" s="46">
        <v>111</v>
      </c>
      <c r="BW252" s="46">
        <v>5.9</v>
      </c>
      <c r="BY252" s="46">
        <v>0.4</v>
      </c>
      <c r="CA252" s="46">
        <v>0.98</v>
      </c>
      <c r="CC252" s="46">
        <v>0</v>
      </c>
      <c r="CE252" s="209">
        <v>0</v>
      </c>
      <c r="CH252" s="41">
        <v>1857677</v>
      </c>
      <c r="CJ252" s="41">
        <v>328110</v>
      </c>
      <c r="CL252" s="41">
        <v>35787</v>
      </c>
      <c r="CN252" s="41">
        <v>255579</v>
      </c>
      <c r="CP252" s="43">
        <v>2477153</v>
      </c>
      <c r="CS252" s="39">
        <v>16.738499999999998</v>
      </c>
      <c r="CU252" s="39">
        <v>22.308299999999999</v>
      </c>
      <c r="CW252" s="39">
        <v>21.352599999999999</v>
      </c>
      <c r="CY252" s="39">
        <v>27.1661</v>
      </c>
      <c r="DA252" s="44">
        <v>18.016400000000001</v>
      </c>
      <c r="DC252" s="1" t="str">
        <f t="shared" si="3"/>
        <v>No</v>
      </c>
    </row>
    <row r="253" spans="1:107">
      <c r="A253" s="7" t="s">
        <v>262</v>
      </c>
      <c r="B253" s="7" t="s">
        <v>260</v>
      </c>
      <c r="C253" s="37" t="s">
        <v>22</v>
      </c>
      <c r="D253" s="296">
        <v>1056</v>
      </c>
      <c r="E253" s="297">
        <v>10056</v>
      </c>
      <c r="F253" s="27" t="s">
        <v>136</v>
      </c>
      <c r="G253" s="27" t="s">
        <v>137</v>
      </c>
      <c r="H253" s="35">
        <v>923311</v>
      </c>
      <c r="I253" s="35">
        <v>40</v>
      </c>
      <c r="J253" s="292"/>
      <c r="K253" s="8">
        <v>202141</v>
      </c>
      <c r="L253" s="8"/>
      <c r="M253" s="8">
        <v>49874</v>
      </c>
      <c r="N253" s="9"/>
      <c r="O253" s="8">
        <v>5482</v>
      </c>
      <c r="P253" s="9"/>
      <c r="Q253" s="8">
        <v>23460</v>
      </c>
      <c r="R253" s="9"/>
      <c r="S253" s="8">
        <v>0</v>
      </c>
      <c r="T253" s="9"/>
      <c r="U253" s="33">
        <v>280957</v>
      </c>
      <c r="V253" s="9"/>
      <c r="W253" s="30">
        <v>99</v>
      </c>
      <c r="X253" s="9"/>
      <c r="Y253" s="30">
        <v>21</v>
      </c>
      <c r="Z253" s="9"/>
      <c r="AA253" s="30">
        <v>3</v>
      </c>
      <c r="AB253" s="9"/>
      <c r="AC253" s="30">
        <v>20</v>
      </c>
      <c r="AD253" s="9"/>
      <c r="AE253" s="80">
        <v>0</v>
      </c>
      <c r="AF253" s="46"/>
      <c r="AG253" s="88">
        <v>143</v>
      </c>
      <c r="AH253" s="47"/>
      <c r="AJ253" s="83">
        <v>197025</v>
      </c>
      <c r="AL253" s="83">
        <v>49874</v>
      </c>
      <c r="AN253" s="83">
        <v>5482</v>
      </c>
      <c r="AP253" s="83">
        <v>11024</v>
      </c>
      <c r="AR253" s="83">
        <v>0</v>
      </c>
      <c r="AT253" s="204">
        <v>263405</v>
      </c>
      <c r="AV253" s="46">
        <v>93</v>
      </c>
      <c r="AX253" s="46">
        <v>21</v>
      </c>
      <c r="AZ253" s="46">
        <v>3</v>
      </c>
      <c r="BB253" s="46">
        <v>7</v>
      </c>
      <c r="BD253" s="46">
        <v>0</v>
      </c>
      <c r="BF253" s="209">
        <v>124</v>
      </c>
      <c r="BI253" s="83">
        <v>5116</v>
      </c>
      <c r="BK253" s="83">
        <v>0</v>
      </c>
      <c r="BM253" s="83">
        <v>0</v>
      </c>
      <c r="BO253" s="83">
        <v>12436</v>
      </c>
      <c r="BQ253" s="83">
        <v>0</v>
      </c>
      <c r="BS253" s="85">
        <v>17552</v>
      </c>
      <c r="BU253" s="46">
        <v>6</v>
      </c>
      <c r="BW253" s="46">
        <v>0</v>
      </c>
      <c r="BY253" s="46">
        <v>0</v>
      </c>
      <c r="CA253" s="46">
        <v>13</v>
      </c>
      <c r="CC253" s="46">
        <v>0</v>
      </c>
      <c r="CE253" s="209">
        <v>0</v>
      </c>
      <c r="CH253" s="41">
        <v>6045009</v>
      </c>
      <c r="CJ253" s="41">
        <v>1675825</v>
      </c>
      <c r="CL253" s="41">
        <v>196422</v>
      </c>
      <c r="CN253" s="41">
        <v>510338</v>
      </c>
      <c r="CP253" s="43">
        <v>8427594</v>
      </c>
      <c r="CS253" s="39">
        <v>29.904900000000001</v>
      </c>
      <c r="CU253" s="39">
        <v>33.601199999999999</v>
      </c>
      <c r="CW253" s="39">
        <v>35.830399999999997</v>
      </c>
      <c r="CY253" s="39">
        <v>21.753499999999999</v>
      </c>
      <c r="DA253" s="44">
        <v>29.995999999999999</v>
      </c>
      <c r="DC253" s="1" t="str">
        <f t="shared" si="3"/>
        <v>No</v>
      </c>
    </row>
    <row r="254" spans="1:107">
      <c r="A254" s="7" t="s">
        <v>459</v>
      </c>
      <c r="B254" s="7" t="s">
        <v>460</v>
      </c>
      <c r="C254" s="37" t="s">
        <v>39</v>
      </c>
      <c r="D254" s="296">
        <v>5039</v>
      </c>
      <c r="E254" s="297">
        <v>50039</v>
      </c>
      <c r="F254" s="27" t="s">
        <v>142</v>
      </c>
      <c r="G254" s="27" t="s">
        <v>137</v>
      </c>
      <c r="H254" s="35">
        <v>126265</v>
      </c>
      <c r="I254" s="35">
        <v>40</v>
      </c>
      <c r="J254" s="292"/>
      <c r="K254" s="8">
        <v>129361</v>
      </c>
      <c r="L254" s="8"/>
      <c r="M254" s="8">
        <v>28864</v>
      </c>
      <c r="N254" s="9"/>
      <c r="O254" s="8">
        <v>7154</v>
      </c>
      <c r="P254" s="9"/>
      <c r="Q254" s="8">
        <v>22421</v>
      </c>
      <c r="R254" s="9"/>
      <c r="S254" s="8">
        <v>0</v>
      </c>
      <c r="T254" s="9"/>
      <c r="U254" s="33">
        <v>187800</v>
      </c>
      <c r="V254" s="9"/>
      <c r="W254" s="30">
        <v>60</v>
      </c>
      <c r="X254" s="9"/>
      <c r="Y254" s="30">
        <v>11</v>
      </c>
      <c r="Z254" s="9"/>
      <c r="AA254" s="30">
        <v>4</v>
      </c>
      <c r="AB254" s="9"/>
      <c r="AC254" s="30">
        <v>14</v>
      </c>
      <c r="AD254" s="9"/>
      <c r="AE254" s="80">
        <v>0</v>
      </c>
      <c r="AF254" s="46"/>
      <c r="AG254" s="88">
        <v>89</v>
      </c>
      <c r="AH254" s="47"/>
      <c r="AJ254" s="83">
        <v>129361</v>
      </c>
      <c r="AL254" s="83">
        <v>28864</v>
      </c>
      <c r="AN254" s="83">
        <v>7154</v>
      </c>
      <c r="AP254" s="83">
        <v>22421</v>
      </c>
      <c r="AR254" s="83">
        <v>0</v>
      </c>
      <c r="AT254" s="204">
        <v>187800</v>
      </c>
      <c r="AV254" s="46">
        <v>60</v>
      </c>
      <c r="AX254" s="46">
        <v>11</v>
      </c>
      <c r="AZ254" s="46">
        <v>4</v>
      </c>
      <c r="BB254" s="46">
        <v>14</v>
      </c>
      <c r="BD254" s="46">
        <v>0</v>
      </c>
      <c r="BF254" s="209">
        <v>89</v>
      </c>
      <c r="BI254" s="83">
        <v>0</v>
      </c>
      <c r="BK254" s="83">
        <v>0</v>
      </c>
      <c r="BM254" s="83">
        <v>0</v>
      </c>
      <c r="BO254" s="83">
        <v>0</v>
      </c>
      <c r="BQ254" s="83">
        <v>0</v>
      </c>
      <c r="BS254" s="85">
        <v>0</v>
      </c>
      <c r="BU254" s="46">
        <v>0</v>
      </c>
      <c r="BW254" s="46">
        <v>0</v>
      </c>
      <c r="BY254" s="46">
        <v>0</v>
      </c>
      <c r="CA254" s="46">
        <v>0</v>
      </c>
      <c r="CC254" s="46">
        <v>0</v>
      </c>
      <c r="CE254" s="209">
        <v>0</v>
      </c>
      <c r="CH254" s="41">
        <v>2482481</v>
      </c>
      <c r="CJ254" s="41">
        <v>570179</v>
      </c>
      <c r="CL254" s="41">
        <v>113898</v>
      </c>
      <c r="CN254" s="41">
        <v>418206</v>
      </c>
      <c r="CP254" s="43">
        <v>3584764</v>
      </c>
      <c r="CS254" s="39">
        <v>19.190300000000001</v>
      </c>
      <c r="CU254" s="39">
        <v>19.754000000000001</v>
      </c>
      <c r="CW254" s="39">
        <v>15.9209</v>
      </c>
      <c r="CY254" s="39">
        <v>18.6524</v>
      </c>
      <c r="DA254" s="44">
        <v>19.088200000000001</v>
      </c>
      <c r="DC254" s="1" t="str">
        <f t="shared" si="3"/>
        <v>No</v>
      </c>
    </row>
    <row r="255" spans="1:107">
      <c r="A255" s="7" t="s">
        <v>1061</v>
      </c>
      <c r="B255" s="7" t="s">
        <v>289</v>
      </c>
      <c r="C255" s="37" t="s">
        <v>44</v>
      </c>
      <c r="D255" s="296">
        <v>4009</v>
      </c>
      <c r="E255" s="297">
        <v>40009</v>
      </c>
      <c r="F255" s="27" t="s">
        <v>140</v>
      </c>
      <c r="G255" s="27" t="s">
        <v>137</v>
      </c>
      <c r="H255" s="35">
        <v>310282</v>
      </c>
      <c r="I255" s="35">
        <v>40</v>
      </c>
      <c r="J255" s="292"/>
      <c r="K255" s="8">
        <v>189106</v>
      </c>
      <c r="L255" s="8"/>
      <c r="M255" s="8">
        <v>25846</v>
      </c>
      <c r="N255" s="9"/>
      <c r="O255" s="8">
        <v>7112</v>
      </c>
      <c r="P255" s="9"/>
      <c r="Q255" s="8">
        <v>16892</v>
      </c>
      <c r="R255" s="9"/>
      <c r="S255" s="8">
        <v>0</v>
      </c>
      <c r="T255" s="9"/>
      <c r="U255" s="33">
        <v>238956</v>
      </c>
      <c r="V255" s="9"/>
      <c r="W255" s="30">
        <v>93</v>
      </c>
      <c r="X255" s="9"/>
      <c r="Y255" s="30">
        <v>14</v>
      </c>
      <c r="Z255" s="9"/>
      <c r="AA255" s="30">
        <v>4</v>
      </c>
      <c r="AB255" s="9"/>
      <c r="AC255" s="30">
        <v>10.1</v>
      </c>
      <c r="AD255" s="9"/>
      <c r="AE255" s="80">
        <v>0</v>
      </c>
      <c r="AF255" s="46"/>
      <c r="AG255" s="88">
        <v>121.1</v>
      </c>
      <c r="AH255" s="47"/>
      <c r="AJ255" s="83">
        <v>179587</v>
      </c>
      <c r="AL255" s="83">
        <v>25846</v>
      </c>
      <c r="AN255" s="83">
        <v>7112</v>
      </c>
      <c r="AP255" s="83">
        <v>16892</v>
      </c>
      <c r="AR255" s="83">
        <v>0</v>
      </c>
      <c r="AT255" s="204">
        <v>229437</v>
      </c>
      <c r="AV255" s="46">
        <v>82</v>
      </c>
      <c r="AX255" s="46">
        <v>14</v>
      </c>
      <c r="AZ255" s="46">
        <v>4</v>
      </c>
      <c r="BB255" s="46">
        <v>10.1</v>
      </c>
      <c r="BD255" s="46">
        <v>0</v>
      </c>
      <c r="BF255" s="209">
        <v>110.1</v>
      </c>
      <c r="BI255" s="83">
        <v>0</v>
      </c>
      <c r="BK255" s="83">
        <v>0</v>
      </c>
      <c r="BM255" s="83">
        <v>0</v>
      </c>
      <c r="BO255" s="83">
        <v>0</v>
      </c>
      <c r="BQ255" s="83">
        <v>0</v>
      </c>
      <c r="BS255" s="85">
        <v>9519</v>
      </c>
      <c r="BU255" s="46">
        <v>11</v>
      </c>
      <c r="BW255" s="46">
        <v>0</v>
      </c>
      <c r="BY255" s="46">
        <v>0</v>
      </c>
      <c r="CA255" s="46">
        <v>0</v>
      </c>
      <c r="CC255" s="46">
        <v>0</v>
      </c>
      <c r="CE255" s="209">
        <v>0</v>
      </c>
      <c r="CH255" s="41">
        <v>2998236</v>
      </c>
      <c r="CJ255" s="41">
        <v>427321</v>
      </c>
      <c r="CL255" s="41">
        <v>93825</v>
      </c>
      <c r="CN255" s="41">
        <v>488257</v>
      </c>
      <c r="CP255" s="43">
        <v>4007639</v>
      </c>
      <c r="CS255" s="39">
        <v>15.854799999999999</v>
      </c>
      <c r="CU255" s="39">
        <v>16.5334</v>
      </c>
      <c r="CW255" s="39">
        <v>13.192500000000001</v>
      </c>
      <c r="CY255" s="39">
        <v>28.904599999999999</v>
      </c>
      <c r="DA255" s="44">
        <v>16.7715</v>
      </c>
      <c r="DC255" s="1" t="str">
        <f t="shared" si="3"/>
        <v>No</v>
      </c>
    </row>
    <row r="256" spans="1:107">
      <c r="A256" s="7" t="s">
        <v>935</v>
      </c>
      <c r="B256" s="7" t="s">
        <v>629</v>
      </c>
      <c r="C256" s="37" t="s">
        <v>65</v>
      </c>
      <c r="D256" s="296"/>
      <c r="E256" s="297">
        <v>40244</v>
      </c>
      <c r="F256" s="27" t="s">
        <v>136</v>
      </c>
      <c r="G256" s="27" t="s">
        <v>137</v>
      </c>
      <c r="H256" s="35">
        <v>180786</v>
      </c>
      <c r="I256" s="35">
        <v>39</v>
      </c>
      <c r="J256" s="292"/>
      <c r="K256" s="8">
        <v>111915</v>
      </c>
      <c r="L256" s="8"/>
      <c r="M256" s="8">
        <v>0</v>
      </c>
      <c r="N256" s="9"/>
      <c r="O256" s="8">
        <v>0</v>
      </c>
      <c r="P256" s="9"/>
      <c r="Q256" s="8">
        <v>14810</v>
      </c>
      <c r="R256" s="9"/>
      <c r="S256" s="8">
        <v>0</v>
      </c>
      <c r="T256" s="9"/>
      <c r="U256" s="33">
        <v>126725</v>
      </c>
      <c r="V256" s="9"/>
      <c r="W256" s="30">
        <v>54</v>
      </c>
      <c r="X256" s="9"/>
      <c r="Y256" s="30">
        <v>0</v>
      </c>
      <c r="Z256" s="9"/>
      <c r="AA256" s="30">
        <v>0</v>
      </c>
      <c r="AB256" s="9"/>
      <c r="AC256" s="30">
        <v>7.73</v>
      </c>
      <c r="AD256" s="9"/>
      <c r="AE256" s="80">
        <v>0</v>
      </c>
      <c r="AF256" s="46"/>
      <c r="AG256" s="88">
        <v>61.73</v>
      </c>
      <c r="AH256" s="47"/>
      <c r="AJ256" s="83">
        <v>93257</v>
      </c>
      <c r="AL256" s="83">
        <v>0</v>
      </c>
      <c r="AN256" s="83">
        <v>0</v>
      </c>
      <c r="AP256" s="83">
        <v>14810</v>
      </c>
      <c r="AR256" s="83">
        <v>0</v>
      </c>
      <c r="AT256" s="204">
        <v>108067</v>
      </c>
      <c r="AV256" s="46">
        <v>41</v>
      </c>
      <c r="AX256" s="46">
        <v>0</v>
      </c>
      <c r="AZ256" s="46">
        <v>0</v>
      </c>
      <c r="BB256" s="46">
        <v>7.73</v>
      </c>
      <c r="BD256" s="46">
        <v>0</v>
      </c>
      <c r="BF256" s="209">
        <v>48.73</v>
      </c>
      <c r="BI256" s="83">
        <v>0</v>
      </c>
      <c r="BK256" s="83">
        <v>0</v>
      </c>
      <c r="BM256" s="83">
        <v>0</v>
      </c>
      <c r="BO256" s="83">
        <v>0</v>
      </c>
      <c r="BQ256" s="83">
        <v>0</v>
      </c>
      <c r="BS256" s="85">
        <v>18658</v>
      </c>
      <c r="BU256" s="46">
        <v>13</v>
      </c>
      <c r="BW256" s="46">
        <v>0</v>
      </c>
      <c r="BY256" s="46">
        <v>0</v>
      </c>
      <c r="CA256" s="46">
        <v>0</v>
      </c>
      <c r="CC256" s="46">
        <v>0</v>
      </c>
      <c r="CE256" s="209">
        <v>0</v>
      </c>
      <c r="CH256" s="41">
        <v>1585101</v>
      </c>
      <c r="CJ256" s="41">
        <v>0</v>
      </c>
      <c r="CL256" s="41">
        <v>0</v>
      </c>
      <c r="CN256" s="41">
        <v>811006</v>
      </c>
      <c r="CP256" s="43">
        <v>2396107</v>
      </c>
      <c r="CS256" s="39">
        <v>14.163399999999999</v>
      </c>
      <c r="CY256" s="39">
        <v>54.7607</v>
      </c>
      <c r="DA256" s="44">
        <v>18.907900000000001</v>
      </c>
      <c r="DC256" s="1" t="str">
        <f t="shared" si="3"/>
        <v>No</v>
      </c>
    </row>
    <row r="257" spans="1:107">
      <c r="A257" s="7" t="s">
        <v>478</v>
      </c>
      <c r="B257" s="7" t="s">
        <v>479</v>
      </c>
      <c r="C257" s="37" t="s">
        <v>66</v>
      </c>
      <c r="D257" s="296">
        <v>8002</v>
      </c>
      <c r="E257" s="297">
        <v>80002</v>
      </c>
      <c r="F257" s="27" t="s">
        <v>196</v>
      </c>
      <c r="G257" s="27" t="s">
        <v>137</v>
      </c>
      <c r="H257" s="35">
        <v>156777</v>
      </c>
      <c r="I257" s="35">
        <v>39</v>
      </c>
      <c r="J257" s="292"/>
      <c r="K257" s="8">
        <v>143829</v>
      </c>
      <c r="L257" s="8"/>
      <c r="M257" s="8">
        <v>13872</v>
      </c>
      <c r="N257" s="9"/>
      <c r="O257" s="8">
        <v>9541</v>
      </c>
      <c r="P257" s="9"/>
      <c r="Q257" s="8">
        <v>20381</v>
      </c>
      <c r="R257" s="9"/>
      <c r="S257" s="8">
        <v>0</v>
      </c>
      <c r="T257" s="9"/>
      <c r="U257" s="33">
        <v>187623</v>
      </c>
      <c r="V257" s="9"/>
      <c r="W257" s="30">
        <v>84</v>
      </c>
      <c r="X257" s="9"/>
      <c r="Y257" s="30">
        <v>10</v>
      </c>
      <c r="Z257" s="9"/>
      <c r="AA257" s="30">
        <v>7</v>
      </c>
      <c r="AB257" s="9"/>
      <c r="AC257" s="30">
        <v>11</v>
      </c>
      <c r="AD257" s="9"/>
      <c r="AE257" s="80">
        <v>0</v>
      </c>
      <c r="AF257" s="46"/>
      <c r="AG257" s="88">
        <v>112</v>
      </c>
      <c r="AH257" s="47"/>
      <c r="AJ257" s="83">
        <v>141253</v>
      </c>
      <c r="AL257" s="83">
        <v>13872</v>
      </c>
      <c r="AN257" s="83">
        <v>9541</v>
      </c>
      <c r="AP257" s="83">
        <v>20381</v>
      </c>
      <c r="AR257" s="83">
        <v>0</v>
      </c>
      <c r="AT257" s="204">
        <v>185047</v>
      </c>
      <c r="AV257" s="46">
        <v>81</v>
      </c>
      <c r="AX257" s="46">
        <v>10</v>
      </c>
      <c r="AZ257" s="46">
        <v>7</v>
      </c>
      <c r="BB257" s="46">
        <v>11</v>
      </c>
      <c r="BD257" s="46">
        <v>0</v>
      </c>
      <c r="BF257" s="209">
        <v>109</v>
      </c>
      <c r="BI257" s="83">
        <v>0</v>
      </c>
      <c r="BK257" s="83">
        <v>0</v>
      </c>
      <c r="BM257" s="83">
        <v>0</v>
      </c>
      <c r="BO257" s="83">
        <v>0</v>
      </c>
      <c r="BQ257" s="83">
        <v>0</v>
      </c>
      <c r="BS257" s="85">
        <v>2576</v>
      </c>
      <c r="BU257" s="46">
        <v>3</v>
      </c>
      <c r="BW257" s="46">
        <v>0</v>
      </c>
      <c r="BY257" s="46">
        <v>0</v>
      </c>
      <c r="CA257" s="46">
        <v>0</v>
      </c>
      <c r="CC257" s="46">
        <v>0</v>
      </c>
      <c r="CE257" s="209">
        <v>0</v>
      </c>
      <c r="CH257" s="41">
        <v>3025464</v>
      </c>
      <c r="CJ257" s="41">
        <v>400913</v>
      </c>
      <c r="CL257" s="41">
        <v>170210</v>
      </c>
      <c r="CN257" s="41">
        <v>290441</v>
      </c>
      <c r="CP257" s="43">
        <v>3887028</v>
      </c>
      <c r="CS257" s="39">
        <v>21.0351</v>
      </c>
      <c r="CU257" s="39">
        <v>28.9009</v>
      </c>
      <c r="CW257" s="39">
        <v>17.8398</v>
      </c>
      <c r="CY257" s="39">
        <v>14.2506</v>
      </c>
      <c r="DA257" s="44">
        <v>20.717199999999998</v>
      </c>
      <c r="DC257" s="1" t="str">
        <f t="shared" si="3"/>
        <v>No</v>
      </c>
    </row>
    <row r="258" spans="1:107">
      <c r="A258" s="7" t="s">
        <v>1065</v>
      </c>
      <c r="B258" s="7" t="s">
        <v>527</v>
      </c>
      <c r="C258" s="37" t="s">
        <v>53</v>
      </c>
      <c r="D258" s="296">
        <v>6077</v>
      </c>
      <c r="E258" s="297">
        <v>60077</v>
      </c>
      <c r="F258" s="27" t="s">
        <v>140</v>
      </c>
      <c r="G258" s="27" t="s">
        <v>137</v>
      </c>
      <c r="H258" s="35">
        <v>89284</v>
      </c>
      <c r="I258" s="35">
        <v>39</v>
      </c>
      <c r="J258" s="292"/>
      <c r="K258" s="8">
        <v>169531</v>
      </c>
      <c r="L258" s="8"/>
      <c r="M258" s="8">
        <v>22145</v>
      </c>
      <c r="N258" s="9"/>
      <c r="O258" s="8">
        <v>9660</v>
      </c>
      <c r="P258" s="9"/>
      <c r="Q258" s="8">
        <v>22770</v>
      </c>
      <c r="R258" s="9"/>
      <c r="S258" s="8">
        <v>0</v>
      </c>
      <c r="T258" s="9"/>
      <c r="U258" s="33">
        <v>224106</v>
      </c>
      <c r="V258" s="9"/>
      <c r="W258" s="30">
        <v>81.63</v>
      </c>
      <c r="X258" s="9"/>
      <c r="Y258" s="30">
        <v>12.58</v>
      </c>
      <c r="Z258" s="9"/>
      <c r="AA258" s="30">
        <v>5.5</v>
      </c>
      <c r="AB258" s="9"/>
      <c r="AC258" s="30">
        <v>12.5</v>
      </c>
      <c r="AD258" s="9"/>
      <c r="AE258" s="80">
        <v>0</v>
      </c>
      <c r="AF258" s="46"/>
      <c r="AG258" s="88">
        <v>112.21</v>
      </c>
      <c r="AH258" s="47"/>
      <c r="AJ258" s="83">
        <v>169531</v>
      </c>
      <c r="AL258" s="83">
        <v>22145</v>
      </c>
      <c r="AN258" s="83">
        <v>9660</v>
      </c>
      <c r="AP258" s="83">
        <v>22770</v>
      </c>
      <c r="AR258" s="83">
        <v>0</v>
      </c>
      <c r="AT258" s="204">
        <v>224106</v>
      </c>
      <c r="AV258" s="46">
        <v>81.63</v>
      </c>
      <c r="AX258" s="46">
        <v>12.58</v>
      </c>
      <c r="AZ258" s="46">
        <v>5.5</v>
      </c>
      <c r="BB258" s="46">
        <v>12.5</v>
      </c>
      <c r="BD258" s="46">
        <v>0</v>
      </c>
      <c r="BF258" s="209">
        <v>112.21</v>
      </c>
      <c r="BI258" s="83">
        <v>0</v>
      </c>
      <c r="BK258" s="83">
        <v>0</v>
      </c>
      <c r="BM258" s="83">
        <v>0</v>
      </c>
      <c r="BO258" s="83">
        <v>0</v>
      </c>
      <c r="BQ258" s="83">
        <v>0</v>
      </c>
      <c r="BS258" s="85">
        <v>0</v>
      </c>
      <c r="BU258" s="46">
        <v>0</v>
      </c>
      <c r="BW258" s="46">
        <v>0</v>
      </c>
      <c r="BY258" s="46">
        <v>0</v>
      </c>
      <c r="CA258" s="46">
        <v>0</v>
      </c>
      <c r="CC258" s="46">
        <v>0</v>
      </c>
      <c r="CE258" s="209">
        <v>0</v>
      </c>
      <c r="CH258" s="41">
        <v>2797711</v>
      </c>
      <c r="CJ258" s="41">
        <v>471187</v>
      </c>
      <c r="CL258" s="41">
        <v>103161</v>
      </c>
      <c r="CN258" s="41">
        <v>783407</v>
      </c>
      <c r="CP258" s="43">
        <v>4155466</v>
      </c>
      <c r="CS258" s="39">
        <v>16.502700000000001</v>
      </c>
      <c r="CU258" s="39">
        <v>21.2774</v>
      </c>
      <c r="CW258" s="39">
        <v>10.6792</v>
      </c>
      <c r="CY258" s="39">
        <v>34.405200000000001</v>
      </c>
      <c r="DA258" s="44">
        <v>18.542400000000001</v>
      </c>
      <c r="DC258" s="1" t="str">
        <f t="shared" si="3"/>
        <v>No</v>
      </c>
    </row>
    <row r="259" spans="1:107">
      <c r="A259" s="7" t="s">
        <v>1063</v>
      </c>
      <c r="B259" s="7" t="s">
        <v>1064</v>
      </c>
      <c r="C259" s="37" t="s">
        <v>8</v>
      </c>
      <c r="D259" s="296" t="s">
        <v>947</v>
      </c>
      <c r="E259" s="297">
        <v>40928</v>
      </c>
      <c r="F259" s="27" t="s">
        <v>140</v>
      </c>
      <c r="G259" s="27" t="s">
        <v>137</v>
      </c>
      <c r="H259" s="35">
        <v>57383</v>
      </c>
      <c r="I259" s="35">
        <v>39</v>
      </c>
      <c r="J259" s="292"/>
      <c r="K259" s="8">
        <v>85814</v>
      </c>
      <c r="L259" s="8"/>
      <c r="M259" s="8">
        <v>3664</v>
      </c>
      <c r="N259" s="9"/>
      <c r="O259" s="8">
        <v>0</v>
      </c>
      <c r="P259" s="9"/>
      <c r="Q259" s="8">
        <v>7325</v>
      </c>
      <c r="R259" s="9"/>
      <c r="S259" s="8">
        <v>0</v>
      </c>
      <c r="T259" s="9"/>
      <c r="U259" s="33">
        <v>96803</v>
      </c>
      <c r="V259" s="9"/>
      <c r="W259" s="30">
        <v>48</v>
      </c>
      <c r="X259" s="9"/>
      <c r="Y259" s="30">
        <v>2</v>
      </c>
      <c r="Z259" s="9"/>
      <c r="AA259" s="30">
        <v>0</v>
      </c>
      <c r="AB259" s="9"/>
      <c r="AC259" s="30">
        <v>4</v>
      </c>
      <c r="AD259" s="9"/>
      <c r="AE259" s="80">
        <v>0</v>
      </c>
      <c r="AF259" s="46"/>
      <c r="AG259" s="88">
        <v>54</v>
      </c>
      <c r="AH259" s="47"/>
      <c r="AJ259" s="83">
        <v>71894</v>
      </c>
      <c r="AL259" s="83">
        <v>3664</v>
      </c>
      <c r="AN259" s="83">
        <v>0</v>
      </c>
      <c r="AP259" s="83">
        <v>7325</v>
      </c>
      <c r="AR259" s="83">
        <v>0</v>
      </c>
      <c r="AT259" s="204">
        <v>82883</v>
      </c>
      <c r="AV259" s="46">
        <v>33</v>
      </c>
      <c r="AX259" s="46">
        <v>2</v>
      </c>
      <c r="AZ259" s="46">
        <v>0</v>
      </c>
      <c r="BB259" s="46">
        <v>4</v>
      </c>
      <c r="BD259" s="46">
        <v>0</v>
      </c>
      <c r="BF259" s="209">
        <v>39</v>
      </c>
      <c r="BI259" s="83">
        <v>0</v>
      </c>
      <c r="BK259" s="83">
        <v>0</v>
      </c>
      <c r="BM259" s="83">
        <v>0</v>
      </c>
      <c r="BO259" s="83">
        <v>0</v>
      </c>
      <c r="BQ259" s="83">
        <v>0</v>
      </c>
      <c r="BS259" s="85">
        <v>13920</v>
      </c>
      <c r="BU259" s="46">
        <v>15</v>
      </c>
      <c r="BW259" s="46">
        <v>0</v>
      </c>
      <c r="BY259" s="46">
        <v>0</v>
      </c>
      <c r="CA259" s="46">
        <v>0</v>
      </c>
      <c r="CC259" s="46">
        <v>0</v>
      </c>
      <c r="CE259" s="209">
        <v>0</v>
      </c>
      <c r="CH259" s="41">
        <v>1215189</v>
      </c>
      <c r="CJ259" s="41">
        <v>76010</v>
      </c>
      <c r="CL259" s="41">
        <v>0</v>
      </c>
      <c r="CN259" s="41">
        <v>223749</v>
      </c>
      <c r="CP259" s="43">
        <v>1514948</v>
      </c>
      <c r="CS259" s="39">
        <v>14.1607</v>
      </c>
      <c r="CU259" s="39">
        <v>20.745100000000001</v>
      </c>
      <c r="CY259" s="39">
        <v>30.5459</v>
      </c>
      <c r="DA259" s="44">
        <v>15.649800000000001</v>
      </c>
      <c r="DC259" s="1" t="str">
        <f t="shared" ref="DC259:DC322" si="4">IF(DB259&amp;CZ259&amp;CX259&amp;CV259&amp;CT259&amp;CQ259&amp;CO259&amp;CM259&amp;CK259&amp;CI259&amp;CF259&amp;CD259&amp;CB259&amp;BZ259&amp;BX259&amp;BV259&amp;BT259&amp;BR259&amp;BP259&amp;BN259&amp;BL259&amp;BJ259&amp;BG259&amp;BE259&amp;BC259&amp;BA259&amp;AY259&amp;AW259&amp;AS259&amp;AQ259&amp;AO259&amp;AM259&amp;AK259&amp;AH259&amp;AF259&amp;AD259&amp;AB259&amp;Z259&amp;X259&amp;V259&amp;T259&amp;R259&amp;P259&amp;N259&amp;L259&lt;&gt;"","Yes","No")</f>
        <v>No</v>
      </c>
    </row>
    <row r="260" spans="1:107">
      <c r="A260" s="7" t="s">
        <v>1062</v>
      </c>
      <c r="B260" s="7" t="s">
        <v>176</v>
      </c>
      <c r="C260" s="37" t="s">
        <v>77</v>
      </c>
      <c r="D260" s="296">
        <v>5006</v>
      </c>
      <c r="E260" s="297">
        <v>50006</v>
      </c>
      <c r="F260" s="27" t="s">
        <v>140</v>
      </c>
      <c r="G260" s="27" t="s">
        <v>137</v>
      </c>
      <c r="H260" s="35">
        <v>133700</v>
      </c>
      <c r="I260" s="35">
        <v>39</v>
      </c>
      <c r="J260" s="292"/>
      <c r="K260" s="8">
        <v>107814</v>
      </c>
      <c r="L260" s="8"/>
      <c r="M260" s="8">
        <v>14998</v>
      </c>
      <c r="N260" s="9"/>
      <c r="O260" s="8">
        <v>2350</v>
      </c>
      <c r="P260" s="9"/>
      <c r="Q260" s="8">
        <v>13523</v>
      </c>
      <c r="R260" s="9"/>
      <c r="S260" s="8">
        <v>0</v>
      </c>
      <c r="T260" s="9"/>
      <c r="U260" s="33">
        <v>138685</v>
      </c>
      <c r="V260" s="9"/>
      <c r="W260" s="30">
        <v>74.7</v>
      </c>
      <c r="X260" s="9"/>
      <c r="Y260" s="30">
        <v>8</v>
      </c>
      <c r="Z260" s="9"/>
      <c r="AA260" s="30">
        <v>1.3</v>
      </c>
      <c r="AB260" s="9"/>
      <c r="AC260" s="30">
        <v>7.1</v>
      </c>
      <c r="AD260" s="9"/>
      <c r="AE260" s="80">
        <v>0</v>
      </c>
      <c r="AF260" s="46"/>
      <c r="AG260" s="88">
        <v>91.1</v>
      </c>
      <c r="AH260" s="47"/>
      <c r="AJ260" s="83">
        <v>72269</v>
      </c>
      <c r="AL260" s="83">
        <v>12092</v>
      </c>
      <c r="AN260" s="83">
        <v>2350</v>
      </c>
      <c r="AP260" s="83">
        <v>13523</v>
      </c>
      <c r="AR260" s="83">
        <v>0</v>
      </c>
      <c r="AT260" s="204">
        <v>100234</v>
      </c>
      <c r="AV260" s="46">
        <v>42.7</v>
      </c>
      <c r="AX260" s="46">
        <v>6</v>
      </c>
      <c r="AZ260" s="46">
        <v>1.3</v>
      </c>
      <c r="BB260" s="46">
        <v>7.1</v>
      </c>
      <c r="BD260" s="46">
        <v>0</v>
      </c>
      <c r="BF260" s="209">
        <v>57.1</v>
      </c>
      <c r="BI260" s="83">
        <v>0</v>
      </c>
      <c r="BK260" s="83">
        <v>2906</v>
      </c>
      <c r="BM260" s="83">
        <v>0</v>
      </c>
      <c r="BO260" s="83">
        <v>0</v>
      </c>
      <c r="BQ260" s="83">
        <v>0</v>
      </c>
      <c r="BS260" s="85">
        <v>38451</v>
      </c>
      <c r="BU260" s="46">
        <v>32</v>
      </c>
      <c r="BW260" s="46">
        <v>2</v>
      </c>
      <c r="BY260" s="46">
        <v>0</v>
      </c>
      <c r="CA260" s="46">
        <v>0</v>
      </c>
      <c r="CC260" s="46">
        <v>0</v>
      </c>
      <c r="CE260" s="209">
        <v>0</v>
      </c>
      <c r="CH260" s="41">
        <v>2112900</v>
      </c>
      <c r="CJ260" s="41">
        <v>302158</v>
      </c>
      <c r="CL260" s="41">
        <v>35061</v>
      </c>
      <c r="CN260" s="41">
        <v>311561</v>
      </c>
      <c r="CP260" s="43">
        <v>2761680</v>
      </c>
      <c r="CS260" s="39">
        <v>19.5976</v>
      </c>
      <c r="CU260" s="39">
        <v>20.146599999999999</v>
      </c>
      <c r="CW260" s="39">
        <v>14.919600000000001</v>
      </c>
      <c r="CY260" s="39">
        <v>23.039300000000001</v>
      </c>
      <c r="DA260" s="44">
        <v>19.9133</v>
      </c>
      <c r="DC260" s="1" t="str">
        <f t="shared" si="4"/>
        <v>No</v>
      </c>
    </row>
    <row r="261" spans="1:107">
      <c r="A261" s="7" t="s">
        <v>1067</v>
      </c>
      <c r="B261" s="7" t="s">
        <v>565</v>
      </c>
      <c r="C261" s="37" t="s">
        <v>12</v>
      </c>
      <c r="D261" s="296">
        <v>9196</v>
      </c>
      <c r="E261" s="297">
        <v>90196</v>
      </c>
      <c r="F261" s="27" t="s">
        <v>140</v>
      </c>
      <c r="G261" s="27" t="s">
        <v>137</v>
      </c>
      <c r="H261" s="35">
        <v>1723634</v>
      </c>
      <c r="I261" s="35">
        <v>38</v>
      </c>
      <c r="J261" s="292"/>
      <c r="K261" s="8">
        <v>98617</v>
      </c>
      <c r="L261" s="8"/>
      <c r="M261" s="8">
        <v>14332</v>
      </c>
      <c r="N261" s="9"/>
      <c r="O261" s="8">
        <v>927</v>
      </c>
      <c r="P261" s="9"/>
      <c r="Q261" s="8">
        <v>51276</v>
      </c>
      <c r="R261" s="9"/>
      <c r="S261" s="8">
        <v>0</v>
      </c>
      <c r="T261" s="9"/>
      <c r="U261" s="33">
        <v>165152</v>
      </c>
      <c r="V261" s="9"/>
      <c r="W261" s="30">
        <v>57.57</v>
      </c>
      <c r="X261" s="9"/>
      <c r="Y261" s="30">
        <v>9.1999999999999993</v>
      </c>
      <c r="Z261" s="9"/>
      <c r="AA261" s="30">
        <v>0.48</v>
      </c>
      <c r="AB261" s="9"/>
      <c r="AC261" s="30">
        <v>25.65</v>
      </c>
      <c r="AD261" s="9"/>
      <c r="AE261" s="80">
        <v>0</v>
      </c>
      <c r="AF261" s="46"/>
      <c r="AG261" s="88">
        <v>92.9</v>
      </c>
      <c r="AH261" s="47"/>
      <c r="AJ261" s="83">
        <v>68069</v>
      </c>
      <c r="AL261" s="83">
        <v>14283</v>
      </c>
      <c r="AN261" s="83">
        <v>927</v>
      </c>
      <c r="AP261" s="83">
        <v>51269</v>
      </c>
      <c r="AR261" s="83">
        <v>0</v>
      </c>
      <c r="AT261" s="204">
        <v>134548</v>
      </c>
      <c r="AV261" s="46">
        <v>34.07</v>
      </c>
      <c r="AX261" s="46">
        <v>9.16</v>
      </c>
      <c r="AZ261" s="46">
        <v>0.48</v>
      </c>
      <c r="BB261" s="46">
        <v>25.64</v>
      </c>
      <c r="BD261" s="46">
        <v>0</v>
      </c>
      <c r="BF261" s="209">
        <v>69.349999999999994</v>
      </c>
      <c r="BI261" s="83">
        <v>0</v>
      </c>
      <c r="BK261" s="83">
        <v>49</v>
      </c>
      <c r="BM261" s="83">
        <v>0</v>
      </c>
      <c r="BO261" s="83">
        <v>7</v>
      </c>
      <c r="BQ261" s="83">
        <v>0</v>
      </c>
      <c r="BS261" s="85">
        <v>30604</v>
      </c>
      <c r="BU261" s="46">
        <v>23.5</v>
      </c>
      <c r="BW261" s="46">
        <v>0.04</v>
      </c>
      <c r="BY261" s="46">
        <v>0</v>
      </c>
      <c r="CA261" s="46">
        <v>0.01</v>
      </c>
      <c r="CC261" s="46">
        <v>0</v>
      </c>
      <c r="CE261" s="209">
        <v>0</v>
      </c>
      <c r="CH261" s="41">
        <v>2812736</v>
      </c>
      <c r="CJ261" s="41">
        <v>342073</v>
      </c>
      <c r="CL261" s="41">
        <v>18332</v>
      </c>
      <c r="CN261" s="41">
        <v>897200</v>
      </c>
      <c r="CP261" s="43">
        <v>4070341</v>
      </c>
      <c r="CS261" s="39">
        <v>28.521799999999999</v>
      </c>
      <c r="CU261" s="39">
        <v>23.867799999999999</v>
      </c>
      <c r="CW261" s="39">
        <v>19.775600000000001</v>
      </c>
      <c r="CY261" s="39">
        <v>17.497499999999999</v>
      </c>
      <c r="DA261" s="44">
        <v>24.646000000000001</v>
      </c>
      <c r="DC261" s="1" t="str">
        <f t="shared" si="4"/>
        <v>No</v>
      </c>
    </row>
    <row r="262" spans="1:107">
      <c r="A262" s="7" t="s">
        <v>1066</v>
      </c>
      <c r="B262" s="7" t="s">
        <v>275</v>
      </c>
      <c r="C262" s="37" t="s">
        <v>8</v>
      </c>
      <c r="D262" s="296"/>
      <c r="E262" s="297">
        <v>40265</v>
      </c>
      <c r="F262" s="27" t="s">
        <v>163</v>
      </c>
      <c r="G262" s="27" t="s">
        <v>137</v>
      </c>
      <c r="H262" s="35">
        <v>70436</v>
      </c>
      <c r="I262" s="35">
        <v>38</v>
      </c>
      <c r="J262" s="292"/>
      <c r="K262" s="8">
        <v>54013</v>
      </c>
      <c r="L262" s="8"/>
      <c r="M262" s="8">
        <v>2118</v>
      </c>
      <c r="N262" s="9"/>
      <c r="O262" s="8">
        <v>0</v>
      </c>
      <c r="P262" s="9"/>
      <c r="Q262" s="8">
        <v>4729</v>
      </c>
      <c r="R262" s="9"/>
      <c r="S262" s="8">
        <v>0</v>
      </c>
      <c r="T262" s="9"/>
      <c r="U262" s="33">
        <v>60860</v>
      </c>
      <c r="V262" s="9"/>
      <c r="W262" s="30">
        <v>43</v>
      </c>
      <c r="X262" s="9"/>
      <c r="Y262" s="30">
        <v>1</v>
      </c>
      <c r="Z262" s="9"/>
      <c r="AA262" s="30">
        <v>0</v>
      </c>
      <c r="AB262" s="9"/>
      <c r="AC262" s="30">
        <v>3</v>
      </c>
      <c r="AD262" s="9"/>
      <c r="AE262" s="80">
        <v>0</v>
      </c>
      <c r="AF262" s="46"/>
      <c r="AG262" s="88">
        <v>47</v>
      </c>
      <c r="AH262" s="47"/>
      <c r="AJ262" s="83">
        <v>25272</v>
      </c>
      <c r="AL262" s="83">
        <v>2118</v>
      </c>
      <c r="AN262" s="83">
        <v>0</v>
      </c>
      <c r="AP262" s="83">
        <v>4729</v>
      </c>
      <c r="AR262" s="83">
        <v>0</v>
      </c>
      <c r="AT262" s="204">
        <v>32119</v>
      </c>
      <c r="AV262" s="46">
        <v>13</v>
      </c>
      <c r="AX262" s="46">
        <v>1</v>
      </c>
      <c r="AZ262" s="46">
        <v>0</v>
      </c>
      <c r="BB262" s="46">
        <v>3</v>
      </c>
      <c r="BD262" s="46">
        <v>0</v>
      </c>
      <c r="BF262" s="209">
        <v>17</v>
      </c>
      <c r="BI262" s="83">
        <v>0</v>
      </c>
      <c r="BK262" s="83">
        <v>0</v>
      </c>
      <c r="BM262" s="83">
        <v>0</v>
      </c>
      <c r="BO262" s="83">
        <v>0</v>
      </c>
      <c r="BQ262" s="83">
        <v>0</v>
      </c>
      <c r="BS262" s="85">
        <v>28741</v>
      </c>
      <c r="BU262" s="46">
        <v>30</v>
      </c>
      <c r="BW262" s="46">
        <v>0</v>
      </c>
      <c r="BY262" s="46">
        <v>0</v>
      </c>
      <c r="CA262" s="46">
        <v>0</v>
      </c>
      <c r="CC262" s="46">
        <v>0</v>
      </c>
      <c r="CE262" s="209">
        <v>0</v>
      </c>
      <c r="CH262" s="41">
        <v>526533</v>
      </c>
      <c r="CJ262" s="41">
        <v>32114</v>
      </c>
      <c r="CL262" s="41">
        <v>0</v>
      </c>
      <c r="CN262" s="41">
        <v>80320</v>
      </c>
      <c r="CP262" s="43">
        <v>638967</v>
      </c>
      <c r="CS262" s="39">
        <v>9.7483000000000004</v>
      </c>
      <c r="CU262" s="39">
        <v>15.1624</v>
      </c>
      <c r="CY262" s="39">
        <v>16.9846</v>
      </c>
      <c r="DA262" s="44">
        <v>10.499000000000001</v>
      </c>
      <c r="DC262" s="1" t="str">
        <f t="shared" si="4"/>
        <v>No</v>
      </c>
    </row>
    <row r="263" spans="1:107">
      <c r="A263" s="7" t="s">
        <v>507</v>
      </c>
      <c r="B263" s="7" t="s">
        <v>508</v>
      </c>
      <c r="C263" s="37" t="s">
        <v>68</v>
      </c>
      <c r="D263" s="296">
        <v>6082</v>
      </c>
      <c r="E263" s="297">
        <v>60082</v>
      </c>
      <c r="F263" s="27" t="s">
        <v>142</v>
      </c>
      <c r="G263" s="27" t="s">
        <v>137</v>
      </c>
      <c r="H263" s="35">
        <v>106383</v>
      </c>
      <c r="I263" s="35">
        <v>38</v>
      </c>
      <c r="J263" s="292"/>
      <c r="K263" s="8">
        <v>61457</v>
      </c>
      <c r="L263" s="8"/>
      <c r="M263" s="8">
        <v>1797</v>
      </c>
      <c r="N263" s="9"/>
      <c r="O263" s="8">
        <v>0</v>
      </c>
      <c r="P263" s="9"/>
      <c r="Q263" s="8">
        <v>5084</v>
      </c>
      <c r="R263" s="9"/>
      <c r="S263" s="8">
        <v>0</v>
      </c>
      <c r="T263" s="9"/>
      <c r="U263" s="33">
        <v>68338</v>
      </c>
      <c r="V263" s="9"/>
      <c r="W263" s="30">
        <v>34</v>
      </c>
      <c r="X263" s="9"/>
      <c r="Y263" s="30">
        <v>1</v>
      </c>
      <c r="Z263" s="9"/>
      <c r="AA263" s="30">
        <v>0</v>
      </c>
      <c r="AB263" s="9"/>
      <c r="AC263" s="30">
        <v>3</v>
      </c>
      <c r="AD263" s="9"/>
      <c r="AE263" s="80">
        <v>0</v>
      </c>
      <c r="AF263" s="46"/>
      <c r="AG263" s="88">
        <v>38</v>
      </c>
      <c r="AH263" s="47"/>
      <c r="AJ263" s="83">
        <v>60497</v>
      </c>
      <c r="AL263" s="83">
        <v>1797</v>
      </c>
      <c r="AN263" s="83">
        <v>0</v>
      </c>
      <c r="AP263" s="83">
        <v>5084</v>
      </c>
      <c r="AR263" s="83">
        <v>0</v>
      </c>
      <c r="AT263" s="204">
        <v>67378</v>
      </c>
      <c r="AV263" s="46">
        <v>33</v>
      </c>
      <c r="AX263" s="46">
        <v>1</v>
      </c>
      <c r="AZ263" s="46">
        <v>0</v>
      </c>
      <c r="BB263" s="46">
        <v>3</v>
      </c>
      <c r="BD263" s="46">
        <v>0</v>
      </c>
      <c r="BF263" s="209">
        <v>37</v>
      </c>
      <c r="BI263" s="83">
        <v>0</v>
      </c>
      <c r="BK263" s="83">
        <v>0</v>
      </c>
      <c r="BM263" s="83">
        <v>0</v>
      </c>
      <c r="BO263" s="83">
        <v>0</v>
      </c>
      <c r="BQ263" s="83">
        <v>0</v>
      </c>
      <c r="BS263" s="85">
        <v>960</v>
      </c>
      <c r="BU263" s="46">
        <v>1</v>
      </c>
      <c r="BW263" s="46">
        <v>0</v>
      </c>
      <c r="BY263" s="46">
        <v>0</v>
      </c>
      <c r="CA263" s="46">
        <v>0</v>
      </c>
      <c r="CC263" s="46">
        <v>0</v>
      </c>
      <c r="CE263" s="209">
        <v>0</v>
      </c>
      <c r="CH263" s="41">
        <v>886297</v>
      </c>
      <c r="CJ263" s="41">
        <v>38280</v>
      </c>
      <c r="CL263" s="41">
        <v>0</v>
      </c>
      <c r="CN263" s="41">
        <v>135575</v>
      </c>
      <c r="CP263" s="43">
        <v>1060152</v>
      </c>
      <c r="CS263" s="39">
        <v>14.4214</v>
      </c>
      <c r="CU263" s="39">
        <v>21.302199999999999</v>
      </c>
      <c r="CY263" s="39">
        <v>26.667000000000002</v>
      </c>
      <c r="DA263" s="44">
        <v>15.513400000000001</v>
      </c>
      <c r="DC263" s="1" t="str">
        <f t="shared" si="4"/>
        <v>No</v>
      </c>
    </row>
    <row r="264" spans="1:107">
      <c r="A264" s="7" t="s">
        <v>146</v>
      </c>
      <c r="B264" s="7" t="s">
        <v>147</v>
      </c>
      <c r="C264" s="37" t="s">
        <v>57</v>
      </c>
      <c r="D264" s="296">
        <v>5157</v>
      </c>
      <c r="E264" s="297">
        <v>50157</v>
      </c>
      <c r="F264" s="27" t="s">
        <v>142</v>
      </c>
      <c r="G264" s="27" t="s">
        <v>137</v>
      </c>
      <c r="H264" s="35">
        <v>1624827</v>
      </c>
      <c r="I264" s="35">
        <v>38</v>
      </c>
      <c r="J264" s="292"/>
      <c r="K264" s="8">
        <v>124097</v>
      </c>
      <c r="L264" s="8"/>
      <c r="M264" s="8">
        <v>8824</v>
      </c>
      <c r="N264" s="9"/>
      <c r="O264" s="8">
        <v>956</v>
      </c>
      <c r="P264" s="9"/>
      <c r="Q264" s="8">
        <v>13780</v>
      </c>
      <c r="R264" s="9"/>
      <c r="S264" s="8">
        <v>0</v>
      </c>
      <c r="T264" s="9"/>
      <c r="U264" s="33">
        <v>147657</v>
      </c>
      <c r="V264" s="9"/>
      <c r="W264" s="30">
        <v>74</v>
      </c>
      <c r="X264" s="9"/>
      <c r="Y264" s="30">
        <v>6.4</v>
      </c>
      <c r="Z264" s="9"/>
      <c r="AA264" s="30">
        <v>0.6</v>
      </c>
      <c r="AB264" s="9"/>
      <c r="AC264" s="30">
        <v>7.98</v>
      </c>
      <c r="AD264" s="9"/>
      <c r="AE264" s="80">
        <v>0</v>
      </c>
      <c r="AF264" s="46"/>
      <c r="AG264" s="88">
        <v>88.98</v>
      </c>
      <c r="AH264" s="47"/>
      <c r="AJ264" s="83">
        <v>19641</v>
      </c>
      <c r="AL264" s="83">
        <v>1564</v>
      </c>
      <c r="AN264" s="83">
        <v>390</v>
      </c>
      <c r="AP264" s="83">
        <v>9765</v>
      </c>
      <c r="AR264" s="83">
        <v>0</v>
      </c>
      <c r="AT264" s="204">
        <v>31360</v>
      </c>
      <c r="AV264" s="46">
        <v>10</v>
      </c>
      <c r="AX264" s="46">
        <v>0.8</v>
      </c>
      <c r="AZ264" s="46">
        <v>0.2</v>
      </c>
      <c r="BB264" s="46">
        <v>4.99</v>
      </c>
      <c r="BD264" s="46">
        <v>0</v>
      </c>
      <c r="BF264" s="209">
        <v>15.99</v>
      </c>
      <c r="BI264" s="83">
        <v>16757</v>
      </c>
      <c r="BK264" s="83">
        <v>7260</v>
      </c>
      <c r="BM264" s="83">
        <v>566</v>
      </c>
      <c r="BO264" s="83">
        <v>4015</v>
      </c>
      <c r="BQ264" s="83">
        <v>0</v>
      </c>
      <c r="BS264" s="85">
        <v>116297</v>
      </c>
      <c r="BU264" s="46">
        <v>64</v>
      </c>
      <c r="BW264" s="46">
        <v>5.6</v>
      </c>
      <c r="BY264" s="46">
        <v>0.4</v>
      </c>
      <c r="CA264" s="46">
        <v>2.99</v>
      </c>
      <c r="CC264" s="46">
        <v>0</v>
      </c>
      <c r="CE264" s="209">
        <v>0</v>
      </c>
      <c r="CH264" s="41">
        <v>1941020</v>
      </c>
      <c r="CJ264" s="41">
        <v>167685</v>
      </c>
      <c r="CL264" s="41">
        <v>25373</v>
      </c>
      <c r="CN264" s="41">
        <v>343686</v>
      </c>
      <c r="CP264" s="43">
        <v>2477764</v>
      </c>
      <c r="CS264" s="39">
        <v>15.6412</v>
      </c>
      <c r="CU264" s="39">
        <v>19.003299999999999</v>
      </c>
      <c r="CW264" s="39">
        <v>26.540800000000001</v>
      </c>
      <c r="CY264" s="39">
        <v>24.940899999999999</v>
      </c>
      <c r="DA264" s="44">
        <v>16.7805</v>
      </c>
      <c r="DC264" s="1" t="str">
        <f t="shared" si="4"/>
        <v>No</v>
      </c>
    </row>
    <row r="265" spans="1:107">
      <c r="A265" s="7" t="s">
        <v>599</v>
      </c>
      <c r="B265" s="7" t="s">
        <v>600</v>
      </c>
      <c r="C265" s="37" t="s">
        <v>48</v>
      </c>
      <c r="D265" s="296">
        <v>2199</v>
      </c>
      <c r="E265" s="297">
        <v>20199</v>
      </c>
      <c r="F265" s="27" t="s">
        <v>140</v>
      </c>
      <c r="G265" s="27" t="s">
        <v>137</v>
      </c>
      <c r="H265" s="35">
        <v>248402</v>
      </c>
      <c r="I265" s="35">
        <v>38</v>
      </c>
      <c r="J265" s="292"/>
      <c r="K265" s="8">
        <v>63704</v>
      </c>
      <c r="L265" s="8"/>
      <c r="M265" s="8">
        <v>1062</v>
      </c>
      <c r="N265" s="9" t="s">
        <v>102</v>
      </c>
      <c r="O265" s="8">
        <v>0</v>
      </c>
      <c r="P265" s="9"/>
      <c r="Q265" s="8">
        <v>2775</v>
      </c>
      <c r="R265" s="9" t="s">
        <v>102</v>
      </c>
      <c r="S265" s="8">
        <v>0</v>
      </c>
      <c r="T265" s="9"/>
      <c r="U265" s="33">
        <v>67541</v>
      </c>
      <c r="V265" s="9" t="s">
        <v>102</v>
      </c>
      <c r="W265" s="30">
        <v>42</v>
      </c>
      <c r="X265" s="9"/>
      <c r="Y265" s="30">
        <v>1</v>
      </c>
      <c r="Z265" s="9" t="s">
        <v>102</v>
      </c>
      <c r="AA265" s="30">
        <v>0</v>
      </c>
      <c r="AB265" s="9"/>
      <c r="AC265" s="30">
        <v>2</v>
      </c>
      <c r="AD265" s="9" t="s">
        <v>102</v>
      </c>
      <c r="AE265" s="80">
        <v>0</v>
      </c>
      <c r="AF265" s="46"/>
      <c r="AG265" s="88">
        <v>45</v>
      </c>
      <c r="AH265" s="47" t="s">
        <v>102</v>
      </c>
      <c r="AJ265" s="83">
        <v>63070</v>
      </c>
      <c r="AL265" s="83">
        <v>1062</v>
      </c>
      <c r="AM265" s="46" t="s">
        <v>102</v>
      </c>
      <c r="AN265" s="83">
        <v>0</v>
      </c>
      <c r="AP265" s="83">
        <v>2775</v>
      </c>
      <c r="AQ265" s="46" t="s">
        <v>102</v>
      </c>
      <c r="AR265" s="83">
        <v>0</v>
      </c>
      <c r="AT265" s="204">
        <v>66907</v>
      </c>
      <c r="AU265" s="46" t="s">
        <v>102</v>
      </c>
      <c r="AV265" s="46">
        <v>41</v>
      </c>
      <c r="AX265" s="46">
        <v>1</v>
      </c>
      <c r="AY265" s="46" t="s">
        <v>102</v>
      </c>
      <c r="AZ265" s="46">
        <v>0</v>
      </c>
      <c r="BB265" s="46">
        <v>2</v>
      </c>
      <c r="BC265" s="46" t="s">
        <v>102</v>
      </c>
      <c r="BD265" s="46">
        <v>0</v>
      </c>
      <c r="BF265" s="209">
        <v>44</v>
      </c>
      <c r="BG265" s="7" t="s">
        <v>102</v>
      </c>
      <c r="BI265" s="83">
        <v>0</v>
      </c>
      <c r="BK265" s="83">
        <v>0</v>
      </c>
      <c r="BM265" s="83">
        <v>0</v>
      </c>
      <c r="BO265" s="83">
        <v>0</v>
      </c>
      <c r="BQ265" s="83">
        <v>0</v>
      </c>
      <c r="BS265" s="85">
        <v>634</v>
      </c>
      <c r="BU265" s="46">
        <v>1</v>
      </c>
      <c r="BW265" s="46">
        <v>0</v>
      </c>
      <c r="BY265" s="46">
        <v>0</v>
      </c>
      <c r="CA265" s="46">
        <v>0</v>
      </c>
      <c r="CC265" s="46">
        <v>0</v>
      </c>
      <c r="CE265" s="209">
        <v>0</v>
      </c>
      <c r="CH265" s="41">
        <v>1217479</v>
      </c>
      <c r="CJ265" s="41">
        <v>28681</v>
      </c>
      <c r="CL265" s="41">
        <v>0</v>
      </c>
      <c r="CN265" s="41">
        <v>110505</v>
      </c>
      <c r="CP265" s="43">
        <v>1356665</v>
      </c>
      <c r="CS265" s="39">
        <v>19.111499999999999</v>
      </c>
      <c r="CU265" s="39">
        <v>27.006599999999999</v>
      </c>
      <c r="CV265" s="39" t="s">
        <v>102</v>
      </c>
      <c r="CY265" s="39">
        <v>39.821599999999997</v>
      </c>
      <c r="CZ265" s="39" t="s">
        <v>102</v>
      </c>
      <c r="DA265" s="44">
        <v>20.086500000000001</v>
      </c>
      <c r="DC265" s="1" t="str">
        <f t="shared" si="4"/>
        <v>Yes</v>
      </c>
    </row>
    <row r="266" spans="1:107">
      <c r="A266" s="7" t="s">
        <v>134</v>
      </c>
      <c r="B266" s="7" t="s">
        <v>135</v>
      </c>
      <c r="C266" s="37" t="s">
        <v>4</v>
      </c>
      <c r="D266" s="296">
        <v>41</v>
      </c>
      <c r="E266" s="297">
        <v>41</v>
      </c>
      <c r="F266" s="27" t="s">
        <v>136</v>
      </c>
      <c r="G266" s="27" t="s">
        <v>137</v>
      </c>
      <c r="H266" s="35">
        <v>251243</v>
      </c>
      <c r="I266" s="35">
        <v>37</v>
      </c>
      <c r="J266" s="292"/>
      <c r="K266" s="8">
        <v>183947</v>
      </c>
      <c r="L266" s="8"/>
      <c r="M266" s="8">
        <v>75212</v>
      </c>
      <c r="N266" s="9"/>
      <c r="O266" s="8">
        <v>111124</v>
      </c>
      <c r="P266" s="9"/>
      <c r="Q266" s="8">
        <v>78740</v>
      </c>
      <c r="R266" s="9"/>
      <c r="S266" s="8">
        <v>150715</v>
      </c>
      <c r="T266" s="9"/>
      <c r="U266" s="33">
        <v>599738</v>
      </c>
      <c r="V266" s="9"/>
      <c r="W266" s="30">
        <v>80.7</v>
      </c>
      <c r="X266" s="9"/>
      <c r="Y266" s="30">
        <v>45.2</v>
      </c>
      <c r="Z266" s="9"/>
      <c r="AA266" s="30">
        <v>79.099999999999994</v>
      </c>
      <c r="AB266" s="9"/>
      <c r="AC266" s="30">
        <v>49.7</v>
      </c>
      <c r="AD266" s="9"/>
      <c r="AE266" s="80">
        <v>61.7</v>
      </c>
      <c r="AF266" s="46"/>
      <c r="AG266" s="88">
        <v>316.39999999999998</v>
      </c>
      <c r="AH266" s="47"/>
      <c r="AJ266" s="83">
        <v>183947</v>
      </c>
      <c r="AL266" s="83">
        <v>75212</v>
      </c>
      <c r="AN266" s="83">
        <v>111124</v>
      </c>
      <c r="AP266" s="83">
        <v>78740</v>
      </c>
      <c r="AR266" s="83">
        <v>150715</v>
      </c>
      <c r="AT266" s="204">
        <v>599738</v>
      </c>
      <c r="AV266" s="46">
        <v>80.7</v>
      </c>
      <c r="AX266" s="46">
        <v>45.2</v>
      </c>
      <c r="AZ266" s="46">
        <v>79.099999999999994</v>
      </c>
      <c r="BB266" s="46">
        <v>49.7</v>
      </c>
      <c r="BD266" s="46">
        <v>61.7</v>
      </c>
      <c r="BF266" s="209">
        <v>316.39999999999998</v>
      </c>
      <c r="BI266" s="83">
        <v>0</v>
      </c>
      <c r="BK266" s="83">
        <v>0</v>
      </c>
      <c r="BM266" s="83">
        <v>0</v>
      </c>
      <c r="BO266" s="83">
        <v>0</v>
      </c>
      <c r="BQ266" s="83">
        <v>0</v>
      </c>
      <c r="BS266" s="85">
        <v>0</v>
      </c>
      <c r="BU266" s="46">
        <v>0</v>
      </c>
      <c r="BW266" s="46">
        <v>0</v>
      </c>
      <c r="BY266" s="46">
        <v>0</v>
      </c>
      <c r="CA266" s="46">
        <v>0</v>
      </c>
      <c r="CC266" s="46">
        <v>0</v>
      </c>
      <c r="CE266" s="209">
        <v>0</v>
      </c>
      <c r="CH266" s="41">
        <v>7710773</v>
      </c>
      <c r="CJ266" s="41">
        <v>3181112</v>
      </c>
      <c r="CL266" s="41">
        <v>3587784</v>
      </c>
      <c r="CN266" s="41">
        <v>3062247</v>
      </c>
      <c r="CP266" s="43">
        <v>17541916</v>
      </c>
      <c r="CS266" s="39">
        <v>41.918399999999998</v>
      </c>
      <c r="CU266" s="39">
        <v>42.295299999999997</v>
      </c>
      <c r="CW266" s="39">
        <v>32.286299999999997</v>
      </c>
      <c r="CY266" s="39">
        <v>38.890599999999999</v>
      </c>
      <c r="DA266" s="44">
        <v>29.249300000000002</v>
      </c>
      <c r="DC266" s="1" t="str">
        <f t="shared" si="4"/>
        <v>No</v>
      </c>
    </row>
    <row r="267" spans="1:107">
      <c r="A267" s="7" t="s">
        <v>183</v>
      </c>
      <c r="B267" s="7" t="s">
        <v>184</v>
      </c>
      <c r="C267" s="37" t="s">
        <v>32</v>
      </c>
      <c r="D267" s="296">
        <v>5110</v>
      </c>
      <c r="E267" s="297">
        <v>50110</v>
      </c>
      <c r="F267" s="27" t="s">
        <v>142</v>
      </c>
      <c r="G267" s="27" t="s">
        <v>137</v>
      </c>
      <c r="H267" s="35">
        <v>108657</v>
      </c>
      <c r="I267" s="35">
        <v>37</v>
      </c>
      <c r="J267" s="292"/>
      <c r="K267" s="8">
        <v>146087</v>
      </c>
      <c r="L267" s="8"/>
      <c r="M267" s="8">
        <v>25869</v>
      </c>
      <c r="N267" s="9"/>
      <c r="O267" s="8">
        <v>2182</v>
      </c>
      <c r="P267" s="9"/>
      <c r="Q267" s="8">
        <v>9911</v>
      </c>
      <c r="R267" s="9"/>
      <c r="S267" s="8">
        <v>0</v>
      </c>
      <c r="T267" s="9"/>
      <c r="U267" s="33">
        <v>184049</v>
      </c>
      <c r="V267" s="9"/>
      <c r="W267" s="30">
        <v>81.45</v>
      </c>
      <c r="X267" s="9"/>
      <c r="Y267" s="30">
        <v>12.94</v>
      </c>
      <c r="Z267" s="9"/>
      <c r="AA267" s="30">
        <v>1.1499999999999999</v>
      </c>
      <c r="AB267" s="9"/>
      <c r="AC267" s="30">
        <v>5.2</v>
      </c>
      <c r="AD267" s="9"/>
      <c r="AE267" s="80">
        <v>0</v>
      </c>
      <c r="AF267" s="46"/>
      <c r="AG267" s="88">
        <v>100.74</v>
      </c>
      <c r="AH267" s="47"/>
      <c r="AJ267" s="83">
        <v>104813</v>
      </c>
      <c r="AL267" s="83">
        <v>24795</v>
      </c>
      <c r="AN267" s="83">
        <v>2182</v>
      </c>
      <c r="AP267" s="83">
        <v>9911</v>
      </c>
      <c r="AR267" s="83">
        <v>0</v>
      </c>
      <c r="AT267" s="204">
        <v>141701</v>
      </c>
      <c r="AV267" s="46">
        <v>53.8</v>
      </c>
      <c r="AX267" s="46">
        <v>11.94</v>
      </c>
      <c r="AZ267" s="46">
        <v>1.1499999999999999</v>
      </c>
      <c r="BB267" s="46">
        <v>5.2</v>
      </c>
      <c r="BD267" s="46">
        <v>0</v>
      </c>
      <c r="BF267" s="209">
        <v>72.09</v>
      </c>
      <c r="BI267" s="83">
        <v>5495</v>
      </c>
      <c r="BK267" s="83">
        <v>1074</v>
      </c>
      <c r="BM267" s="83">
        <v>0</v>
      </c>
      <c r="BO267" s="83">
        <v>0</v>
      </c>
      <c r="BQ267" s="83">
        <v>0</v>
      </c>
      <c r="BS267" s="85">
        <v>42348</v>
      </c>
      <c r="BU267" s="46">
        <v>27.65</v>
      </c>
      <c r="BW267" s="46">
        <v>1</v>
      </c>
      <c r="BY267" s="46">
        <v>0</v>
      </c>
      <c r="CA267" s="46">
        <v>0</v>
      </c>
      <c r="CC267" s="46">
        <v>0</v>
      </c>
      <c r="CE267" s="209">
        <v>0</v>
      </c>
      <c r="CH267" s="41">
        <v>2751373</v>
      </c>
      <c r="CJ267" s="41">
        <v>610103</v>
      </c>
      <c r="CL267" s="41">
        <v>47794</v>
      </c>
      <c r="CN267" s="41">
        <v>264313</v>
      </c>
      <c r="CP267" s="43">
        <v>3673583</v>
      </c>
      <c r="CS267" s="39">
        <v>18.8338</v>
      </c>
      <c r="CU267" s="39">
        <v>23.584299999999999</v>
      </c>
      <c r="CW267" s="39">
        <v>21.9038</v>
      </c>
      <c r="CY267" s="39">
        <v>26.668700000000001</v>
      </c>
      <c r="DA267" s="44">
        <v>19.959800000000001</v>
      </c>
      <c r="DC267" s="1" t="str">
        <f t="shared" si="4"/>
        <v>No</v>
      </c>
    </row>
    <row r="268" spans="1:107">
      <c r="A268" s="7" t="s">
        <v>1069</v>
      </c>
      <c r="B268" s="7" t="s">
        <v>245</v>
      </c>
      <c r="C268" s="37" t="s">
        <v>28</v>
      </c>
      <c r="D268" s="296">
        <v>4058</v>
      </c>
      <c r="E268" s="297">
        <v>40058</v>
      </c>
      <c r="F268" s="27" t="s">
        <v>140</v>
      </c>
      <c r="G268" s="27" t="s">
        <v>137</v>
      </c>
      <c r="H268" s="35">
        <v>60851</v>
      </c>
      <c r="I268" s="35">
        <v>37</v>
      </c>
      <c r="J268" s="292"/>
      <c r="K268" s="8">
        <v>59054</v>
      </c>
      <c r="L268" s="8"/>
      <c r="M268" s="8">
        <v>12124</v>
      </c>
      <c r="N268" s="9"/>
      <c r="O268" s="8">
        <v>2733</v>
      </c>
      <c r="P268" s="9"/>
      <c r="Q268" s="8">
        <v>20085</v>
      </c>
      <c r="R268" s="9"/>
      <c r="S268" s="8">
        <v>0</v>
      </c>
      <c r="T268" s="9"/>
      <c r="U268" s="33">
        <v>93996</v>
      </c>
      <c r="V268" s="9"/>
      <c r="W268" s="30">
        <v>38.4</v>
      </c>
      <c r="X268" s="9"/>
      <c r="Y268" s="30">
        <v>5</v>
      </c>
      <c r="Z268" s="9"/>
      <c r="AA268" s="30">
        <v>1.6</v>
      </c>
      <c r="AB268" s="9"/>
      <c r="AC268" s="30">
        <v>9</v>
      </c>
      <c r="AD268" s="9"/>
      <c r="AE268" s="80">
        <v>0</v>
      </c>
      <c r="AF268" s="46"/>
      <c r="AG268" s="88">
        <v>54</v>
      </c>
      <c r="AH268" s="47"/>
      <c r="AJ268" s="83">
        <v>48396</v>
      </c>
      <c r="AL268" s="83">
        <v>12124</v>
      </c>
      <c r="AN268" s="83">
        <v>1215</v>
      </c>
      <c r="AP268" s="83">
        <v>20085</v>
      </c>
      <c r="AR268" s="83">
        <v>0</v>
      </c>
      <c r="AT268" s="204">
        <v>81820</v>
      </c>
      <c r="AV268" s="46">
        <v>31</v>
      </c>
      <c r="AX268" s="46">
        <v>5</v>
      </c>
      <c r="AZ268" s="46">
        <v>0.6</v>
      </c>
      <c r="BB268" s="46">
        <v>9</v>
      </c>
      <c r="BD268" s="46">
        <v>0</v>
      </c>
      <c r="BF268" s="209">
        <v>45.6</v>
      </c>
      <c r="BI268" s="83">
        <v>84</v>
      </c>
      <c r="BK268" s="83">
        <v>0</v>
      </c>
      <c r="BM268" s="83">
        <v>1518</v>
      </c>
      <c r="BO268" s="83">
        <v>0</v>
      </c>
      <c r="BQ268" s="83">
        <v>0</v>
      </c>
      <c r="BS268" s="85">
        <v>12176</v>
      </c>
      <c r="BU268" s="46">
        <v>7.4</v>
      </c>
      <c r="BW268" s="46">
        <v>0</v>
      </c>
      <c r="BY268" s="46">
        <v>1</v>
      </c>
      <c r="CA268" s="46">
        <v>0</v>
      </c>
      <c r="CC268" s="46">
        <v>0</v>
      </c>
      <c r="CE268" s="209">
        <v>0</v>
      </c>
      <c r="CH268" s="41">
        <v>1054124</v>
      </c>
      <c r="CJ268" s="41">
        <v>196516</v>
      </c>
      <c r="CL268" s="41">
        <v>42853</v>
      </c>
      <c r="CN268" s="41">
        <v>259321</v>
      </c>
      <c r="CP268" s="43">
        <v>1552814</v>
      </c>
      <c r="CS268" s="39">
        <v>17.850200000000001</v>
      </c>
      <c r="CU268" s="39">
        <v>16.2088</v>
      </c>
      <c r="CW268" s="39">
        <v>15.6798</v>
      </c>
      <c r="CY268" s="39">
        <v>12.911199999999999</v>
      </c>
      <c r="DA268" s="44">
        <v>16.52</v>
      </c>
      <c r="DC268" s="1" t="str">
        <f t="shared" si="4"/>
        <v>No</v>
      </c>
    </row>
    <row r="269" spans="1:107">
      <c r="A269" s="7" t="s">
        <v>1068</v>
      </c>
      <c r="B269" s="7" t="s">
        <v>254</v>
      </c>
      <c r="C269" s="37" t="s">
        <v>41</v>
      </c>
      <c r="D269" s="296">
        <v>7016</v>
      </c>
      <c r="E269" s="297">
        <v>70016</v>
      </c>
      <c r="F269" s="27" t="s">
        <v>140</v>
      </c>
      <c r="G269" s="27" t="s">
        <v>137</v>
      </c>
      <c r="H269" s="35">
        <v>124748</v>
      </c>
      <c r="I269" s="35">
        <v>37</v>
      </c>
      <c r="J269" s="292"/>
      <c r="K269" s="8">
        <v>146864</v>
      </c>
      <c r="L269" s="8"/>
      <c r="M269" s="8">
        <v>8825</v>
      </c>
      <c r="N269" s="9"/>
      <c r="O269" s="8">
        <v>0</v>
      </c>
      <c r="P269" s="9"/>
      <c r="Q269" s="8">
        <v>6189</v>
      </c>
      <c r="R269" s="9"/>
      <c r="S269" s="8">
        <v>0</v>
      </c>
      <c r="T269" s="9"/>
      <c r="U269" s="33">
        <v>161878</v>
      </c>
      <c r="V269" s="9"/>
      <c r="W269" s="30">
        <v>117</v>
      </c>
      <c r="X269" s="9"/>
      <c r="Y269" s="30">
        <v>10</v>
      </c>
      <c r="Z269" s="9"/>
      <c r="AA269" s="30">
        <v>0</v>
      </c>
      <c r="AB269" s="9"/>
      <c r="AC269" s="30">
        <v>3</v>
      </c>
      <c r="AD269" s="9"/>
      <c r="AE269" s="80">
        <v>0</v>
      </c>
      <c r="AF269" s="46"/>
      <c r="AG269" s="88">
        <v>130</v>
      </c>
      <c r="AH269" s="47"/>
      <c r="AJ269" s="83">
        <v>106563</v>
      </c>
      <c r="AL269" s="83">
        <v>5428</v>
      </c>
      <c r="AN269" s="83">
        <v>0</v>
      </c>
      <c r="AP269" s="83">
        <v>6189</v>
      </c>
      <c r="AR269" s="83">
        <v>0</v>
      </c>
      <c r="AT269" s="204">
        <v>118180</v>
      </c>
      <c r="AV269" s="46">
        <v>57</v>
      </c>
      <c r="AX269" s="46">
        <v>4</v>
      </c>
      <c r="AZ269" s="46">
        <v>0</v>
      </c>
      <c r="BB269" s="46">
        <v>3</v>
      </c>
      <c r="BD269" s="46">
        <v>0</v>
      </c>
      <c r="BF269" s="209">
        <v>64</v>
      </c>
      <c r="BI269" s="83">
        <v>4481</v>
      </c>
      <c r="BK269" s="83">
        <v>3397</v>
      </c>
      <c r="BM269" s="83">
        <v>0</v>
      </c>
      <c r="BO269" s="83">
        <v>0</v>
      </c>
      <c r="BQ269" s="83">
        <v>0</v>
      </c>
      <c r="BS269" s="85">
        <v>43698</v>
      </c>
      <c r="BU269" s="46">
        <v>60</v>
      </c>
      <c r="BW269" s="46">
        <v>6</v>
      </c>
      <c r="BY269" s="46">
        <v>0</v>
      </c>
      <c r="CA269" s="46">
        <v>0</v>
      </c>
      <c r="CC269" s="46">
        <v>0</v>
      </c>
      <c r="CE269" s="209">
        <v>0</v>
      </c>
      <c r="CH269" s="41">
        <v>2096854</v>
      </c>
      <c r="CJ269" s="41">
        <v>203391</v>
      </c>
      <c r="CL269" s="41">
        <v>0</v>
      </c>
      <c r="CN269" s="41">
        <v>140293</v>
      </c>
      <c r="CP269" s="43">
        <v>2440538</v>
      </c>
      <c r="CS269" s="39">
        <v>14.2775</v>
      </c>
      <c r="CU269" s="39">
        <v>23.0471</v>
      </c>
      <c r="CY269" s="39">
        <v>22.668099999999999</v>
      </c>
      <c r="DA269" s="44">
        <v>15.0764</v>
      </c>
      <c r="DC269" s="1" t="str">
        <f t="shared" si="4"/>
        <v>No</v>
      </c>
    </row>
    <row r="270" spans="1:107">
      <c r="A270" s="7" t="s">
        <v>246</v>
      </c>
      <c r="B270" s="7" t="s">
        <v>247</v>
      </c>
      <c r="C270" s="37" t="s">
        <v>12</v>
      </c>
      <c r="D270" s="296">
        <v>9017</v>
      </c>
      <c r="E270" s="297">
        <v>90017</v>
      </c>
      <c r="F270" s="27" t="s">
        <v>140</v>
      </c>
      <c r="G270" s="27" t="s">
        <v>137</v>
      </c>
      <c r="H270" s="35">
        <v>308231</v>
      </c>
      <c r="I270" s="35">
        <v>36</v>
      </c>
      <c r="J270" s="292"/>
      <c r="K270" s="8">
        <v>118780</v>
      </c>
      <c r="L270" s="8"/>
      <c r="M270" s="8">
        <v>4307</v>
      </c>
      <c r="N270" s="9"/>
      <c r="O270" s="8">
        <v>653</v>
      </c>
      <c r="P270" s="9"/>
      <c r="Q270" s="8">
        <v>11547</v>
      </c>
      <c r="R270" s="9"/>
      <c r="S270" s="8">
        <v>0</v>
      </c>
      <c r="T270" s="9"/>
      <c r="U270" s="33">
        <v>135287</v>
      </c>
      <c r="V270" s="9"/>
      <c r="W270" s="30">
        <v>66.48</v>
      </c>
      <c r="X270" s="9"/>
      <c r="Y270" s="30">
        <v>2.15</v>
      </c>
      <c r="Z270" s="9"/>
      <c r="AA270" s="30">
        <v>0.38</v>
      </c>
      <c r="AB270" s="9"/>
      <c r="AC270" s="30">
        <v>6.49</v>
      </c>
      <c r="AD270" s="9"/>
      <c r="AE270" s="80">
        <v>0</v>
      </c>
      <c r="AF270" s="46"/>
      <c r="AG270" s="88">
        <v>75.5</v>
      </c>
      <c r="AH270" s="47"/>
      <c r="AJ270" s="83">
        <v>100620</v>
      </c>
      <c r="AL270" s="83">
        <v>4307</v>
      </c>
      <c r="AN270" s="83">
        <v>653</v>
      </c>
      <c r="AP270" s="83">
        <v>11547</v>
      </c>
      <c r="AR270" s="83">
        <v>0</v>
      </c>
      <c r="AT270" s="204">
        <v>117127</v>
      </c>
      <c r="AV270" s="46">
        <v>54.48</v>
      </c>
      <c r="AX270" s="46">
        <v>2.15</v>
      </c>
      <c r="AZ270" s="46">
        <v>0.38</v>
      </c>
      <c r="BB270" s="46">
        <v>6.49</v>
      </c>
      <c r="BD270" s="46">
        <v>0</v>
      </c>
      <c r="BF270" s="209">
        <v>63.5</v>
      </c>
      <c r="BI270" s="83">
        <v>0</v>
      </c>
      <c r="BK270" s="83">
        <v>0</v>
      </c>
      <c r="BM270" s="83">
        <v>0</v>
      </c>
      <c r="BO270" s="83">
        <v>0</v>
      </c>
      <c r="BQ270" s="83">
        <v>0</v>
      </c>
      <c r="BS270" s="85">
        <v>18160</v>
      </c>
      <c r="BU270" s="46">
        <v>12</v>
      </c>
      <c r="BW270" s="46">
        <v>0</v>
      </c>
      <c r="BY270" s="46">
        <v>0</v>
      </c>
      <c r="CA270" s="46">
        <v>0</v>
      </c>
      <c r="CC270" s="46">
        <v>0</v>
      </c>
      <c r="CE270" s="209">
        <v>0</v>
      </c>
      <c r="CH270" s="41">
        <v>3570334</v>
      </c>
      <c r="CJ270" s="41">
        <v>141375</v>
      </c>
      <c r="CL270" s="41">
        <v>15540</v>
      </c>
      <c r="CN270" s="41">
        <v>475439</v>
      </c>
      <c r="CP270" s="43">
        <v>4202688</v>
      </c>
      <c r="CS270" s="39">
        <v>30.058399999999999</v>
      </c>
      <c r="CU270" s="39">
        <v>32.8245</v>
      </c>
      <c r="CW270" s="39">
        <v>23.797899999999998</v>
      </c>
      <c r="CY270" s="39">
        <v>41.174199999999999</v>
      </c>
      <c r="DA270" s="44">
        <v>31.065000000000001</v>
      </c>
      <c r="DC270" s="1" t="str">
        <f t="shared" si="4"/>
        <v>No</v>
      </c>
    </row>
    <row r="271" spans="1:107">
      <c r="A271" s="7" t="s">
        <v>1071</v>
      </c>
      <c r="B271" s="7" t="s">
        <v>294</v>
      </c>
      <c r="C271" s="37" t="s">
        <v>37</v>
      </c>
      <c r="D271" s="296">
        <v>3072</v>
      </c>
      <c r="E271" s="297">
        <v>30072</v>
      </c>
      <c r="F271" s="27" t="s">
        <v>140</v>
      </c>
      <c r="G271" s="27" t="s">
        <v>137</v>
      </c>
      <c r="H271" s="35">
        <v>141576</v>
      </c>
      <c r="I271" s="35">
        <v>36</v>
      </c>
      <c r="J271" s="292"/>
      <c r="K271" s="8">
        <v>127523</v>
      </c>
      <c r="L271" s="8"/>
      <c r="M271" s="8">
        <v>1649</v>
      </c>
      <c r="N271" s="9"/>
      <c r="O271" s="8">
        <v>0</v>
      </c>
      <c r="P271" s="9"/>
      <c r="Q271" s="8">
        <v>18098</v>
      </c>
      <c r="R271" s="9"/>
      <c r="S271" s="8">
        <v>0</v>
      </c>
      <c r="T271" s="9"/>
      <c r="U271" s="33">
        <v>147270</v>
      </c>
      <c r="V271" s="9"/>
      <c r="W271" s="30">
        <v>93.7</v>
      </c>
      <c r="X271" s="9"/>
      <c r="Y271" s="30">
        <v>2</v>
      </c>
      <c r="Z271" s="9"/>
      <c r="AA271" s="30">
        <v>0</v>
      </c>
      <c r="AB271" s="9"/>
      <c r="AC271" s="30">
        <v>9.92</v>
      </c>
      <c r="AD271" s="9"/>
      <c r="AE271" s="80">
        <v>0</v>
      </c>
      <c r="AF271" s="46"/>
      <c r="AG271" s="88">
        <v>105.62</v>
      </c>
      <c r="AH271" s="47"/>
      <c r="AJ271" s="83">
        <v>102650</v>
      </c>
      <c r="AL271" s="83">
        <v>887</v>
      </c>
      <c r="AN271" s="83">
        <v>0</v>
      </c>
      <c r="AP271" s="83">
        <v>17198</v>
      </c>
      <c r="AR271" s="83">
        <v>0</v>
      </c>
      <c r="AT271" s="204">
        <v>120735</v>
      </c>
      <c r="AV271" s="46">
        <v>56</v>
      </c>
      <c r="AX271" s="46">
        <v>1</v>
      </c>
      <c r="AZ271" s="46">
        <v>0</v>
      </c>
      <c r="BB271" s="46">
        <v>8.92</v>
      </c>
      <c r="BD271" s="46">
        <v>0</v>
      </c>
      <c r="BF271" s="209">
        <v>65.92</v>
      </c>
      <c r="BI271" s="83">
        <v>639</v>
      </c>
      <c r="BK271" s="83">
        <v>762</v>
      </c>
      <c r="BM271" s="83">
        <v>0</v>
      </c>
      <c r="BO271" s="83">
        <v>900</v>
      </c>
      <c r="BQ271" s="83">
        <v>0</v>
      </c>
      <c r="BS271" s="85">
        <v>26535</v>
      </c>
      <c r="BU271" s="46">
        <v>37.700000000000003</v>
      </c>
      <c r="BW271" s="46">
        <v>1</v>
      </c>
      <c r="BY271" s="46">
        <v>0</v>
      </c>
      <c r="CA271" s="46">
        <v>1</v>
      </c>
      <c r="CC271" s="46">
        <v>0</v>
      </c>
      <c r="CE271" s="209">
        <v>0</v>
      </c>
      <c r="CH271" s="41">
        <v>2422251</v>
      </c>
      <c r="CJ271" s="41">
        <v>20502</v>
      </c>
      <c r="CL271" s="41">
        <v>0</v>
      </c>
      <c r="CN271" s="41">
        <v>629490</v>
      </c>
      <c r="CP271" s="43">
        <v>3072243</v>
      </c>
      <c r="CS271" s="39">
        <v>18.994599999999998</v>
      </c>
      <c r="CU271" s="39">
        <v>12.433</v>
      </c>
      <c r="CY271" s="39">
        <v>34.782299999999999</v>
      </c>
      <c r="DA271" s="44">
        <v>20.8613</v>
      </c>
      <c r="DC271" s="1" t="str">
        <f t="shared" si="4"/>
        <v>No</v>
      </c>
    </row>
    <row r="272" spans="1:107">
      <c r="A272" s="7" t="s">
        <v>402</v>
      </c>
      <c r="B272" s="7" t="s">
        <v>403</v>
      </c>
      <c r="C272" s="37" t="s">
        <v>32</v>
      </c>
      <c r="D272" s="296">
        <v>5054</v>
      </c>
      <c r="E272" s="297">
        <v>50054</v>
      </c>
      <c r="F272" s="27" t="s">
        <v>142</v>
      </c>
      <c r="G272" s="27" t="s">
        <v>137</v>
      </c>
      <c r="H272" s="35">
        <v>90580</v>
      </c>
      <c r="I272" s="35">
        <v>36</v>
      </c>
      <c r="J272" s="292"/>
      <c r="K272" s="8">
        <v>103973</v>
      </c>
      <c r="L272" s="8"/>
      <c r="M272" s="8">
        <v>16483</v>
      </c>
      <c r="N272" s="9"/>
      <c r="O272" s="8">
        <v>2886</v>
      </c>
      <c r="P272" s="9"/>
      <c r="Q272" s="8">
        <v>19232</v>
      </c>
      <c r="R272" s="9"/>
      <c r="S272" s="8">
        <v>0</v>
      </c>
      <c r="T272" s="9"/>
      <c r="U272" s="33">
        <v>142574</v>
      </c>
      <c r="V272" s="9"/>
      <c r="W272" s="30">
        <v>59</v>
      </c>
      <c r="X272" s="9"/>
      <c r="Y272" s="30">
        <v>10</v>
      </c>
      <c r="Z272" s="9"/>
      <c r="AA272" s="30">
        <v>2</v>
      </c>
      <c r="AB272" s="9"/>
      <c r="AC272" s="30">
        <v>10</v>
      </c>
      <c r="AD272" s="9"/>
      <c r="AE272" s="80">
        <v>0</v>
      </c>
      <c r="AF272" s="46"/>
      <c r="AG272" s="88">
        <v>81</v>
      </c>
      <c r="AH272" s="47"/>
      <c r="AJ272" s="83">
        <v>102706</v>
      </c>
      <c r="AL272" s="83">
        <v>15499</v>
      </c>
      <c r="AN272" s="83">
        <v>1900</v>
      </c>
      <c r="AP272" s="83">
        <v>19232</v>
      </c>
      <c r="AR272" s="83">
        <v>0</v>
      </c>
      <c r="AT272" s="204">
        <v>139337</v>
      </c>
      <c r="AV272" s="46">
        <v>56</v>
      </c>
      <c r="AX272" s="46">
        <v>9</v>
      </c>
      <c r="AZ272" s="46">
        <v>1</v>
      </c>
      <c r="BB272" s="46">
        <v>10</v>
      </c>
      <c r="BD272" s="46">
        <v>0</v>
      </c>
      <c r="BF272" s="209">
        <v>76</v>
      </c>
      <c r="BI272" s="83">
        <v>0</v>
      </c>
      <c r="BK272" s="83">
        <v>984</v>
      </c>
      <c r="BM272" s="83">
        <v>986</v>
      </c>
      <c r="BO272" s="83">
        <v>0</v>
      </c>
      <c r="BQ272" s="83">
        <v>0</v>
      </c>
      <c r="BS272" s="85">
        <v>3237</v>
      </c>
      <c r="BU272" s="46">
        <v>3</v>
      </c>
      <c r="BW272" s="46">
        <v>1</v>
      </c>
      <c r="BY272" s="46">
        <v>1</v>
      </c>
      <c r="CA272" s="46">
        <v>0</v>
      </c>
      <c r="CC272" s="46">
        <v>0</v>
      </c>
      <c r="CE272" s="209">
        <v>0</v>
      </c>
      <c r="CH272" s="41">
        <v>2319046</v>
      </c>
      <c r="CJ272" s="41">
        <v>394943</v>
      </c>
      <c r="CL272" s="41">
        <v>57423</v>
      </c>
      <c r="CN272" s="41">
        <v>423055</v>
      </c>
      <c r="CP272" s="43">
        <v>3194467</v>
      </c>
      <c r="CS272" s="39">
        <v>22.304300000000001</v>
      </c>
      <c r="CU272" s="39">
        <v>23.960599999999999</v>
      </c>
      <c r="CW272" s="39">
        <v>19.897099999999998</v>
      </c>
      <c r="CY272" s="39">
        <v>21.997499999999999</v>
      </c>
      <c r="DA272" s="44">
        <v>22.4057</v>
      </c>
      <c r="DC272" s="1" t="str">
        <f t="shared" si="4"/>
        <v>No</v>
      </c>
    </row>
    <row r="273" spans="1:107">
      <c r="A273" s="7" t="s">
        <v>1070</v>
      </c>
      <c r="B273" s="7" t="s">
        <v>383</v>
      </c>
      <c r="C273" s="37" t="s">
        <v>32</v>
      </c>
      <c r="D273" s="296">
        <v>5043</v>
      </c>
      <c r="E273" s="297">
        <v>50043</v>
      </c>
      <c r="F273" s="27" t="s">
        <v>140</v>
      </c>
      <c r="G273" s="27" t="s">
        <v>137</v>
      </c>
      <c r="H273" s="35">
        <v>229351</v>
      </c>
      <c r="I273" s="35">
        <v>36</v>
      </c>
      <c r="J273" s="292"/>
      <c r="K273" s="8">
        <v>137316</v>
      </c>
      <c r="L273" s="8" t="s">
        <v>102</v>
      </c>
      <c r="M273" s="8">
        <v>25775</v>
      </c>
      <c r="N273" s="9"/>
      <c r="O273" s="8">
        <v>1881</v>
      </c>
      <c r="P273" s="9"/>
      <c r="Q273" s="8">
        <v>6910</v>
      </c>
      <c r="R273" s="9"/>
      <c r="S273" s="8">
        <v>0</v>
      </c>
      <c r="T273" s="9"/>
      <c r="U273" s="33">
        <v>171882</v>
      </c>
      <c r="V273" s="9" t="s">
        <v>102</v>
      </c>
      <c r="W273" s="30">
        <v>85.1</v>
      </c>
      <c r="X273" s="9"/>
      <c r="Y273" s="30">
        <v>17.600000000000001</v>
      </c>
      <c r="Z273" s="9"/>
      <c r="AA273" s="30">
        <v>1.4</v>
      </c>
      <c r="AB273" s="9"/>
      <c r="AC273" s="30">
        <v>4.0999999999999996</v>
      </c>
      <c r="AD273" s="9"/>
      <c r="AE273" s="80">
        <v>0</v>
      </c>
      <c r="AF273" s="46"/>
      <c r="AG273" s="88">
        <v>108.2</v>
      </c>
      <c r="AH273" s="47"/>
      <c r="AJ273" s="83">
        <v>125677</v>
      </c>
      <c r="AK273" s="46" t="s">
        <v>102</v>
      </c>
      <c r="AL273" s="83">
        <v>22291</v>
      </c>
      <c r="AN273" s="83">
        <v>440</v>
      </c>
      <c r="AP273" s="83">
        <v>6910</v>
      </c>
      <c r="AR273" s="83">
        <v>0</v>
      </c>
      <c r="AT273" s="204">
        <v>155318</v>
      </c>
      <c r="AU273" s="46" t="s">
        <v>102</v>
      </c>
      <c r="AV273" s="46">
        <v>71.099999999999994</v>
      </c>
      <c r="AX273" s="46">
        <v>11.6</v>
      </c>
      <c r="AZ273" s="46">
        <v>0.4</v>
      </c>
      <c r="BB273" s="46">
        <v>4.0999999999999996</v>
      </c>
      <c r="BD273" s="46">
        <v>0</v>
      </c>
      <c r="BF273" s="209">
        <v>87.2</v>
      </c>
      <c r="BI273" s="83">
        <v>0</v>
      </c>
      <c r="BK273" s="83">
        <v>3484</v>
      </c>
      <c r="BM273" s="83">
        <v>1441</v>
      </c>
      <c r="BO273" s="83">
        <v>0</v>
      </c>
      <c r="BQ273" s="83">
        <v>0</v>
      </c>
      <c r="BS273" s="85">
        <v>16564</v>
      </c>
      <c r="BU273" s="46">
        <v>14</v>
      </c>
      <c r="BW273" s="46">
        <v>6</v>
      </c>
      <c r="BY273" s="46">
        <v>1</v>
      </c>
      <c r="CA273" s="46">
        <v>0</v>
      </c>
      <c r="CC273" s="46">
        <v>0</v>
      </c>
      <c r="CE273" s="209">
        <v>21</v>
      </c>
      <c r="CH273" s="41">
        <v>2775155</v>
      </c>
      <c r="CJ273" s="41">
        <v>500540</v>
      </c>
      <c r="CL273" s="41">
        <v>22641</v>
      </c>
      <c r="CN273" s="41">
        <v>141676</v>
      </c>
      <c r="CP273" s="43">
        <v>3440012</v>
      </c>
      <c r="CS273" s="39">
        <v>20.21</v>
      </c>
      <c r="CT273" s="39" t="s">
        <v>102</v>
      </c>
      <c r="CU273" s="39">
        <v>19.419599999999999</v>
      </c>
      <c r="CW273" s="39">
        <v>12.0367</v>
      </c>
      <c r="CY273" s="39">
        <v>20.503</v>
      </c>
      <c r="DA273" s="44">
        <v>20.0138</v>
      </c>
      <c r="DC273" s="1" t="str">
        <f t="shared" si="4"/>
        <v>Yes</v>
      </c>
    </row>
    <row r="274" spans="1:107">
      <c r="A274" s="7" t="s">
        <v>310</v>
      </c>
      <c r="B274" s="7" t="s">
        <v>311</v>
      </c>
      <c r="C274" s="37" t="s">
        <v>70</v>
      </c>
      <c r="D274" s="296">
        <v>3008</v>
      </c>
      <c r="E274" s="297">
        <v>30008</v>
      </c>
      <c r="F274" s="27" t="s">
        <v>142</v>
      </c>
      <c r="G274" s="27" t="s">
        <v>137</v>
      </c>
      <c r="H274" s="35">
        <v>116636</v>
      </c>
      <c r="I274" s="35">
        <v>36</v>
      </c>
      <c r="J274" s="292"/>
      <c r="K274" s="8">
        <v>141742</v>
      </c>
      <c r="L274" s="8"/>
      <c r="M274" s="8">
        <v>24428</v>
      </c>
      <c r="N274" s="9"/>
      <c r="O274" s="8">
        <v>4287</v>
      </c>
      <c r="P274" s="9"/>
      <c r="Q274" s="8">
        <v>24555</v>
      </c>
      <c r="R274" s="9"/>
      <c r="S274" s="8">
        <v>0</v>
      </c>
      <c r="T274" s="9"/>
      <c r="U274" s="33">
        <v>195012</v>
      </c>
      <c r="V274" s="9"/>
      <c r="W274" s="30">
        <v>81</v>
      </c>
      <c r="X274" s="9"/>
      <c r="Y274" s="30">
        <v>14</v>
      </c>
      <c r="Z274" s="9"/>
      <c r="AA274" s="30">
        <v>2</v>
      </c>
      <c r="AB274" s="9"/>
      <c r="AC274" s="30">
        <v>13.25</v>
      </c>
      <c r="AD274" s="9"/>
      <c r="AE274" s="80">
        <v>0</v>
      </c>
      <c r="AF274" s="46"/>
      <c r="AG274" s="88">
        <v>110.25</v>
      </c>
      <c r="AH274" s="47"/>
      <c r="AJ274" s="83">
        <v>125534</v>
      </c>
      <c r="AL274" s="83">
        <v>20515</v>
      </c>
      <c r="AN274" s="83">
        <v>4287</v>
      </c>
      <c r="AP274" s="83">
        <v>23246</v>
      </c>
      <c r="AR274" s="83">
        <v>0</v>
      </c>
      <c r="AT274" s="204">
        <v>173582</v>
      </c>
      <c r="AV274" s="46">
        <v>65</v>
      </c>
      <c r="AX274" s="46">
        <v>11</v>
      </c>
      <c r="AZ274" s="46">
        <v>2</v>
      </c>
      <c r="BB274" s="46">
        <v>12.25</v>
      </c>
      <c r="BD274" s="46">
        <v>0</v>
      </c>
      <c r="BF274" s="209">
        <v>90.25</v>
      </c>
      <c r="BI274" s="83">
        <v>2261</v>
      </c>
      <c r="BK274" s="83">
        <v>3913</v>
      </c>
      <c r="BM274" s="83">
        <v>0</v>
      </c>
      <c r="BO274" s="83">
        <v>1309</v>
      </c>
      <c r="BQ274" s="83">
        <v>0</v>
      </c>
      <c r="BS274" s="85">
        <v>21430</v>
      </c>
      <c r="BU274" s="46">
        <v>16</v>
      </c>
      <c r="BW274" s="46">
        <v>3</v>
      </c>
      <c r="BY274" s="46">
        <v>0</v>
      </c>
      <c r="CA274" s="46">
        <v>1</v>
      </c>
      <c r="CC274" s="46">
        <v>0</v>
      </c>
      <c r="CE274" s="209">
        <v>0</v>
      </c>
      <c r="CH274" s="41">
        <v>2533622</v>
      </c>
      <c r="CJ274" s="41">
        <v>592671</v>
      </c>
      <c r="CL274" s="41">
        <v>59158</v>
      </c>
      <c r="CN274" s="41">
        <v>418387</v>
      </c>
      <c r="CP274" s="43">
        <v>3603838</v>
      </c>
      <c r="CS274" s="39">
        <v>17.8749</v>
      </c>
      <c r="CU274" s="39">
        <v>24.262</v>
      </c>
      <c r="CW274" s="39">
        <v>13.7994</v>
      </c>
      <c r="CY274" s="39">
        <v>17.038799999999998</v>
      </c>
      <c r="DA274" s="44">
        <v>18.4801</v>
      </c>
      <c r="DC274" s="1" t="str">
        <f t="shared" si="4"/>
        <v>No</v>
      </c>
    </row>
    <row r="275" spans="1:107">
      <c r="A275" s="7" t="s">
        <v>1074</v>
      </c>
      <c r="B275" s="7" t="s">
        <v>290</v>
      </c>
      <c r="C275" s="37" t="s">
        <v>29</v>
      </c>
      <c r="D275" s="296">
        <v>7008</v>
      </c>
      <c r="E275" s="297">
        <v>70008</v>
      </c>
      <c r="F275" s="27" t="s">
        <v>140</v>
      </c>
      <c r="G275" s="27" t="s">
        <v>137</v>
      </c>
      <c r="H275" s="35">
        <v>177844</v>
      </c>
      <c r="I275" s="35">
        <v>35</v>
      </c>
      <c r="J275" s="292"/>
      <c r="K275" s="8">
        <v>92371</v>
      </c>
      <c r="L275" s="8"/>
      <c r="M275" s="8">
        <v>8905</v>
      </c>
      <c r="N275" s="9"/>
      <c r="O275" s="8">
        <v>1647</v>
      </c>
      <c r="P275" s="9"/>
      <c r="Q275" s="8">
        <v>5479</v>
      </c>
      <c r="R275" s="9"/>
      <c r="S275" s="8">
        <v>0</v>
      </c>
      <c r="T275" s="9"/>
      <c r="U275" s="33">
        <v>108402</v>
      </c>
      <c r="V275" s="9"/>
      <c r="W275" s="30">
        <v>48</v>
      </c>
      <c r="X275" s="9"/>
      <c r="Y275" s="30">
        <v>4</v>
      </c>
      <c r="Z275" s="9"/>
      <c r="AA275" s="30">
        <v>1</v>
      </c>
      <c r="AB275" s="9"/>
      <c r="AC275" s="30">
        <v>4</v>
      </c>
      <c r="AD275" s="9"/>
      <c r="AE275" s="80">
        <v>0</v>
      </c>
      <c r="AF275" s="46"/>
      <c r="AG275" s="88">
        <v>57</v>
      </c>
      <c r="AH275" s="47"/>
      <c r="AJ275" s="83">
        <v>92371</v>
      </c>
      <c r="AL275" s="83">
        <v>8905</v>
      </c>
      <c r="AN275" s="83">
        <v>1647</v>
      </c>
      <c r="AP275" s="83">
        <v>5389</v>
      </c>
      <c r="AR275" s="83">
        <v>0</v>
      </c>
      <c r="AT275" s="204">
        <v>108312</v>
      </c>
      <c r="AV275" s="46">
        <v>48</v>
      </c>
      <c r="AX275" s="46">
        <v>4</v>
      </c>
      <c r="AZ275" s="46">
        <v>1</v>
      </c>
      <c r="BB275" s="46">
        <v>3</v>
      </c>
      <c r="BD275" s="46">
        <v>0</v>
      </c>
      <c r="BF275" s="209">
        <v>56</v>
      </c>
      <c r="BI275" s="83">
        <v>0</v>
      </c>
      <c r="BK275" s="83">
        <v>0</v>
      </c>
      <c r="BM275" s="83">
        <v>0</v>
      </c>
      <c r="BO275" s="83">
        <v>90</v>
      </c>
      <c r="BQ275" s="83">
        <v>0</v>
      </c>
      <c r="BS275" s="85">
        <v>90</v>
      </c>
      <c r="BU275" s="46">
        <v>0</v>
      </c>
      <c r="BW275" s="46">
        <v>0</v>
      </c>
      <c r="BY275" s="46">
        <v>0</v>
      </c>
      <c r="CA275" s="46">
        <v>1</v>
      </c>
      <c r="CC275" s="46">
        <v>0</v>
      </c>
      <c r="CE275" s="209">
        <v>0</v>
      </c>
      <c r="CH275" s="41">
        <v>2258687</v>
      </c>
      <c r="CJ275" s="41">
        <v>205683</v>
      </c>
      <c r="CL275" s="41">
        <v>41382</v>
      </c>
      <c r="CN275" s="41">
        <v>169600</v>
      </c>
      <c r="CP275" s="43">
        <v>2675352</v>
      </c>
      <c r="CS275" s="39">
        <v>24.452300000000001</v>
      </c>
      <c r="CU275" s="39">
        <v>23.0975</v>
      </c>
      <c r="CW275" s="39">
        <v>25.125699999999998</v>
      </c>
      <c r="CY275" s="39">
        <v>30.954599999999999</v>
      </c>
      <c r="DA275" s="44">
        <v>24.6799</v>
      </c>
      <c r="DC275" s="1" t="str">
        <f t="shared" si="4"/>
        <v>No</v>
      </c>
    </row>
    <row r="276" spans="1:107">
      <c r="A276" s="7" t="s">
        <v>1073</v>
      </c>
      <c r="B276" s="7" t="s">
        <v>347</v>
      </c>
      <c r="C276" s="37" t="s">
        <v>67</v>
      </c>
      <c r="D276" s="296">
        <v>4171</v>
      </c>
      <c r="E276" s="297">
        <v>40171</v>
      </c>
      <c r="F276" s="27" t="s">
        <v>140</v>
      </c>
      <c r="G276" s="27" t="s">
        <v>137</v>
      </c>
      <c r="H276" s="35">
        <v>558696</v>
      </c>
      <c r="I276" s="35">
        <v>35</v>
      </c>
      <c r="J276" s="292"/>
      <c r="K276" s="8">
        <v>90850</v>
      </c>
      <c r="L276" s="8"/>
      <c r="M276" s="8">
        <v>0</v>
      </c>
      <c r="N276" s="9"/>
      <c r="O276" s="8">
        <v>0</v>
      </c>
      <c r="P276" s="9"/>
      <c r="Q276" s="8">
        <v>0</v>
      </c>
      <c r="R276" s="9"/>
      <c r="S276" s="8">
        <v>0</v>
      </c>
      <c r="T276" s="9"/>
      <c r="U276" s="33">
        <v>90850</v>
      </c>
      <c r="V276" s="9"/>
      <c r="W276" s="30">
        <v>43</v>
      </c>
      <c r="X276" s="9"/>
      <c r="Y276" s="30">
        <v>0</v>
      </c>
      <c r="Z276" s="9"/>
      <c r="AA276" s="30">
        <v>0</v>
      </c>
      <c r="AB276" s="9"/>
      <c r="AC276" s="30">
        <v>0</v>
      </c>
      <c r="AD276" s="9"/>
      <c r="AE276" s="80">
        <v>0</v>
      </c>
      <c r="AF276" s="46"/>
      <c r="AG276" s="88">
        <v>43</v>
      </c>
      <c r="AH276" s="47"/>
      <c r="AJ276" s="83">
        <v>90850</v>
      </c>
      <c r="AL276" s="83">
        <v>0</v>
      </c>
      <c r="AN276" s="83">
        <v>0</v>
      </c>
      <c r="AP276" s="83">
        <v>0</v>
      </c>
      <c r="AR276" s="83">
        <v>0</v>
      </c>
      <c r="AT276" s="204">
        <v>90850</v>
      </c>
      <c r="AV276" s="46">
        <v>43</v>
      </c>
      <c r="AX276" s="46">
        <v>0</v>
      </c>
      <c r="AZ276" s="46">
        <v>0</v>
      </c>
      <c r="BB276" s="46">
        <v>0</v>
      </c>
      <c r="BD276" s="46">
        <v>0</v>
      </c>
      <c r="BF276" s="209">
        <v>43</v>
      </c>
      <c r="BI276" s="83">
        <v>0</v>
      </c>
      <c r="BK276" s="83">
        <v>0</v>
      </c>
      <c r="BM276" s="83">
        <v>0</v>
      </c>
      <c r="BO276" s="83">
        <v>0</v>
      </c>
      <c r="BQ276" s="83">
        <v>0</v>
      </c>
      <c r="BS276" s="85">
        <v>0</v>
      </c>
      <c r="BU276" s="46">
        <v>0</v>
      </c>
      <c r="BW276" s="46">
        <v>0</v>
      </c>
      <c r="BY276" s="46">
        <v>0</v>
      </c>
      <c r="CA276" s="46">
        <v>0</v>
      </c>
      <c r="CC276" s="46">
        <v>0</v>
      </c>
      <c r="CE276" s="209">
        <v>0</v>
      </c>
      <c r="CH276" s="41">
        <v>1249499</v>
      </c>
      <c r="CJ276" s="41">
        <v>0</v>
      </c>
      <c r="CL276" s="41">
        <v>0</v>
      </c>
      <c r="CN276" s="41">
        <v>0</v>
      </c>
      <c r="CP276" s="43">
        <v>1249499</v>
      </c>
      <c r="CS276" s="39">
        <v>13.753399999999999</v>
      </c>
      <c r="DA276" s="44">
        <v>13.753399999999999</v>
      </c>
      <c r="DC276" s="1" t="str">
        <f t="shared" si="4"/>
        <v>No</v>
      </c>
    </row>
    <row r="277" spans="1:107">
      <c r="A277" s="7" t="s">
        <v>515</v>
      </c>
      <c r="B277" s="7" t="s">
        <v>516</v>
      </c>
      <c r="C277" s="37" t="s">
        <v>33</v>
      </c>
      <c r="D277" s="296">
        <v>7014</v>
      </c>
      <c r="E277" s="297">
        <v>70014</v>
      </c>
      <c r="F277" s="27" t="s">
        <v>142</v>
      </c>
      <c r="G277" s="27" t="s">
        <v>137</v>
      </c>
      <c r="H277" s="35">
        <v>150003</v>
      </c>
      <c r="I277" s="35">
        <v>35</v>
      </c>
      <c r="J277" s="292"/>
      <c r="K277" s="8">
        <v>128174</v>
      </c>
      <c r="L277" s="8"/>
      <c r="M277" s="8">
        <v>21362</v>
      </c>
      <c r="N277" s="9"/>
      <c r="O277" s="8">
        <v>7764</v>
      </c>
      <c r="P277" s="9"/>
      <c r="Q277" s="8">
        <v>19215</v>
      </c>
      <c r="R277" s="9"/>
      <c r="S277" s="8">
        <v>0</v>
      </c>
      <c r="T277" s="9"/>
      <c r="U277" s="33">
        <v>176515</v>
      </c>
      <c r="V277" s="9"/>
      <c r="W277" s="30">
        <v>86.8</v>
      </c>
      <c r="X277" s="9"/>
      <c r="Y277" s="30">
        <v>11.9</v>
      </c>
      <c r="Z277" s="9"/>
      <c r="AA277" s="30">
        <v>4.3</v>
      </c>
      <c r="AB277" s="9"/>
      <c r="AC277" s="30">
        <v>14.2</v>
      </c>
      <c r="AD277" s="9"/>
      <c r="AE277" s="80">
        <v>0</v>
      </c>
      <c r="AF277" s="46"/>
      <c r="AG277" s="88">
        <v>117.2</v>
      </c>
      <c r="AH277" s="47"/>
      <c r="AJ277" s="83">
        <v>119314</v>
      </c>
      <c r="AL277" s="83">
        <v>21362</v>
      </c>
      <c r="AN277" s="83">
        <v>7764</v>
      </c>
      <c r="AP277" s="83">
        <v>18324</v>
      </c>
      <c r="AR277" s="83">
        <v>0</v>
      </c>
      <c r="AT277" s="204">
        <v>166764</v>
      </c>
      <c r="AV277" s="46">
        <v>66.3</v>
      </c>
      <c r="AX277" s="46">
        <v>11.9</v>
      </c>
      <c r="AZ277" s="46">
        <v>4.3</v>
      </c>
      <c r="BB277" s="46">
        <v>10.199999999999999</v>
      </c>
      <c r="BD277" s="46">
        <v>0</v>
      </c>
      <c r="BF277" s="209">
        <v>92.7</v>
      </c>
      <c r="BI277" s="83">
        <v>6486</v>
      </c>
      <c r="BK277" s="83">
        <v>0</v>
      </c>
      <c r="BM277" s="83">
        <v>0</v>
      </c>
      <c r="BO277" s="83">
        <v>891</v>
      </c>
      <c r="BQ277" s="83">
        <v>0</v>
      </c>
      <c r="BS277" s="85">
        <v>9751</v>
      </c>
      <c r="BU277" s="46">
        <v>20.5</v>
      </c>
      <c r="BW277" s="46">
        <v>0</v>
      </c>
      <c r="BY277" s="46">
        <v>0</v>
      </c>
      <c r="CA277" s="46">
        <v>4</v>
      </c>
      <c r="CC277" s="46">
        <v>0</v>
      </c>
      <c r="CE277" s="209">
        <v>0</v>
      </c>
      <c r="CH277" s="41">
        <v>2420051</v>
      </c>
      <c r="CJ277" s="41">
        <v>432579</v>
      </c>
      <c r="CL277" s="41">
        <v>146566</v>
      </c>
      <c r="CN277" s="41">
        <v>531742</v>
      </c>
      <c r="CP277" s="43">
        <v>3530938</v>
      </c>
      <c r="CS277" s="39">
        <v>18.881</v>
      </c>
      <c r="CU277" s="39">
        <v>20.2499</v>
      </c>
      <c r="CW277" s="39">
        <v>18.877600000000001</v>
      </c>
      <c r="CY277" s="39">
        <v>27.673300000000001</v>
      </c>
      <c r="DA277" s="44">
        <v>20.003599999999999</v>
      </c>
      <c r="DC277" s="1" t="str">
        <f t="shared" si="4"/>
        <v>No</v>
      </c>
    </row>
    <row r="278" spans="1:107">
      <c r="A278" s="7" t="s">
        <v>1072</v>
      </c>
      <c r="B278" s="7" t="s">
        <v>530</v>
      </c>
      <c r="C278" s="37" t="s">
        <v>12</v>
      </c>
      <c r="D278" s="296">
        <v>9142</v>
      </c>
      <c r="E278" s="297">
        <v>90142</v>
      </c>
      <c r="F278" s="27" t="s">
        <v>96</v>
      </c>
      <c r="G278" s="27" t="s">
        <v>137</v>
      </c>
      <c r="H278" s="35">
        <v>72794</v>
      </c>
      <c r="I278" s="35">
        <v>35</v>
      </c>
      <c r="J278" s="292"/>
      <c r="K278" s="8">
        <v>149972</v>
      </c>
      <c r="L278" s="8"/>
      <c r="M278" s="8">
        <v>34079</v>
      </c>
      <c r="N278" s="9"/>
      <c r="O278" s="8">
        <v>2234</v>
      </c>
      <c r="P278" s="9"/>
      <c r="Q278" s="8">
        <v>22700</v>
      </c>
      <c r="R278" s="9"/>
      <c r="S278" s="8">
        <v>0</v>
      </c>
      <c r="T278" s="9"/>
      <c r="U278" s="33">
        <v>208985</v>
      </c>
      <c r="V278" s="9"/>
      <c r="W278" s="30">
        <v>186</v>
      </c>
      <c r="X278" s="9"/>
      <c r="Y278" s="30">
        <v>32</v>
      </c>
      <c r="Z278" s="9"/>
      <c r="AA278" s="30">
        <v>2</v>
      </c>
      <c r="AB278" s="9"/>
      <c r="AC278" s="30">
        <v>32</v>
      </c>
      <c r="AD278" s="9"/>
      <c r="AE278" s="80">
        <v>0</v>
      </c>
      <c r="AF278" s="46"/>
      <c r="AG278" s="88">
        <v>252</v>
      </c>
      <c r="AH278" s="47"/>
      <c r="AJ278" s="83">
        <v>5552</v>
      </c>
      <c r="AL278" s="83">
        <v>12920</v>
      </c>
      <c r="AN278" s="83">
        <v>778</v>
      </c>
      <c r="AP278" s="83">
        <v>7363</v>
      </c>
      <c r="AR278" s="83">
        <v>0</v>
      </c>
      <c r="AT278" s="204">
        <v>26613</v>
      </c>
      <c r="AV278" s="46">
        <v>4</v>
      </c>
      <c r="AX278" s="46">
        <v>7</v>
      </c>
      <c r="AZ278" s="46">
        <v>1</v>
      </c>
      <c r="BB278" s="46">
        <v>4</v>
      </c>
      <c r="BD278" s="46">
        <v>0</v>
      </c>
      <c r="BF278" s="209">
        <v>16</v>
      </c>
      <c r="BI278" s="83">
        <v>0</v>
      </c>
      <c r="BK278" s="83">
        <v>21159</v>
      </c>
      <c r="BM278" s="83">
        <v>1456</v>
      </c>
      <c r="BO278" s="83">
        <v>15337</v>
      </c>
      <c r="BQ278" s="83">
        <v>0</v>
      </c>
      <c r="BS278" s="85">
        <v>182372</v>
      </c>
      <c r="BU278" s="46">
        <v>182</v>
      </c>
      <c r="BW278" s="46">
        <v>25</v>
      </c>
      <c r="BY278" s="46">
        <v>1</v>
      </c>
      <c r="CA278" s="46">
        <v>28</v>
      </c>
      <c r="CC278" s="46">
        <v>0</v>
      </c>
      <c r="CE278" s="209">
        <v>0</v>
      </c>
      <c r="CH278" s="41">
        <v>2415964</v>
      </c>
      <c r="CJ278" s="41">
        <v>837722</v>
      </c>
      <c r="CL278" s="41">
        <v>79732</v>
      </c>
      <c r="CN278" s="41">
        <v>504582</v>
      </c>
      <c r="CP278" s="43">
        <v>3838000</v>
      </c>
      <c r="CS278" s="39">
        <v>16.109400000000001</v>
      </c>
      <c r="CU278" s="39">
        <v>24.581800000000001</v>
      </c>
      <c r="CW278" s="39">
        <v>35.690199999999997</v>
      </c>
      <c r="CY278" s="39">
        <v>22.228300000000001</v>
      </c>
      <c r="DA278" s="44">
        <v>18.364999999999998</v>
      </c>
      <c r="DC278" s="1" t="str">
        <f t="shared" si="4"/>
        <v>No</v>
      </c>
    </row>
    <row r="279" spans="1:107">
      <c r="A279" s="7" t="s">
        <v>314</v>
      </c>
      <c r="B279" s="7" t="s">
        <v>206</v>
      </c>
      <c r="C279" s="37" t="s">
        <v>38</v>
      </c>
      <c r="D279" s="296">
        <v>1016</v>
      </c>
      <c r="E279" s="297">
        <v>10016</v>
      </c>
      <c r="F279" s="27" t="s">
        <v>142</v>
      </c>
      <c r="G279" s="27" t="s">
        <v>137</v>
      </c>
      <c r="H279" s="35">
        <v>203914</v>
      </c>
      <c r="I279" s="35">
        <v>34</v>
      </c>
      <c r="J279" s="292"/>
      <c r="K279" s="8">
        <v>129776</v>
      </c>
      <c r="L279" s="8"/>
      <c r="M279" s="8">
        <v>18154</v>
      </c>
      <c r="N279" s="9"/>
      <c r="O279" s="8">
        <v>4528</v>
      </c>
      <c r="P279" s="9"/>
      <c r="Q279" s="8">
        <v>17079</v>
      </c>
      <c r="R279" s="9"/>
      <c r="S279" s="8">
        <v>0</v>
      </c>
      <c r="T279" s="9"/>
      <c r="U279" s="33">
        <v>169537</v>
      </c>
      <c r="V279" s="9"/>
      <c r="W279" s="30">
        <v>87.1</v>
      </c>
      <c r="X279" s="9"/>
      <c r="Y279" s="30">
        <v>12.55</v>
      </c>
      <c r="Z279" s="9"/>
      <c r="AA279" s="30">
        <v>2.7</v>
      </c>
      <c r="AB279" s="9"/>
      <c r="AC279" s="30">
        <v>12.65</v>
      </c>
      <c r="AD279" s="9"/>
      <c r="AE279" s="80">
        <v>0</v>
      </c>
      <c r="AF279" s="46"/>
      <c r="AG279" s="88">
        <v>115</v>
      </c>
      <c r="AH279" s="47"/>
      <c r="AJ279" s="83">
        <v>129776</v>
      </c>
      <c r="AL279" s="83">
        <v>18154</v>
      </c>
      <c r="AN279" s="83">
        <v>4528</v>
      </c>
      <c r="AP279" s="83">
        <v>17079</v>
      </c>
      <c r="AR279" s="83">
        <v>0</v>
      </c>
      <c r="AT279" s="204">
        <v>169537</v>
      </c>
      <c r="AV279" s="46">
        <v>87.1</v>
      </c>
      <c r="AX279" s="46">
        <v>12.55</v>
      </c>
      <c r="AZ279" s="46">
        <v>2.7</v>
      </c>
      <c r="BB279" s="46">
        <v>12.65</v>
      </c>
      <c r="BD279" s="46">
        <v>0</v>
      </c>
      <c r="BF279" s="209">
        <v>115</v>
      </c>
      <c r="BI279" s="83">
        <v>0</v>
      </c>
      <c r="BK279" s="83">
        <v>0</v>
      </c>
      <c r="BM279" s="83">
        <v>0</v>
      </c>
      <c r="BO279" s="83">
        <v>0</v>
      </c>
      <c r="BQ279" s="83">
        <v>0</v>
      </c>
      <c r="BS279" s="85">
        <v>0</v>
      </c>
      <c r="BU279" s="46">
        <v>0</v>
      </c>
      <c r="BW279" s="46">
        <v>0</v>
      </c>
      <c r="BY279" s="46">
        <v>0</v>
      </c>
      <c r="CA279" s="46">
        <v>0</v>
      </c>
      <c r="CC279" s="46">
        <v>0</v>
      </c>
      <c r="CE279" s="209">
        <v>0</v>
      </c>
      <c r="CH279" s="41">
        <v>3288672</v>
      </c>
      <c r="CJ279" s="41">
        <v>528860</v>
      </c>
      <c r="CL279" s="41">
        <v>107137</v>
      </c>
      <c r="CN279" s="41">
        <v>619177</v>
      </c>
      <c r="CP279" s="43">
        <v>4543846</v>
      </c>
      <c r="CS279" s="39">
        <v>25.341100000000001</v>
      </c>
      <c r="CU279" s="39">
        <v>29.131900000000002</v>
      </c>
      <c r="CW279" s="39">
        <v>23.661000000000001</v>
      </c>
      <c r="CY279" s="39">
        <v>36.253700000000002</v>
      </c>
      <c r="DA279" s="44">
        <v>26.801500000000001</v>
      </c>
      <c r="DC279" s="1" t="str">
        <f t="shared" si="4"/>
        <v>No</v>
      </c>
    </row>
    <row r="280" spans="1:107">
      <c r="A280" s="7" t="s">
        <v>948</v>
      </c>
      <c r="B280" s="7" t="s">
        <v>949</v>
      </c>
      <c r="C280" s="37" t="s">
        <v>12</v>
      </c>
      <c r="D280" s="296">
        <v>9229</v>
      </c>
      <c r="E280" s="297">
        <v>90229</v>
      </c>
      <c r="F280" s="27" t="s">
        <v>142</v>
      </c>
      <c r="G280" s="27" t="s">
        <v>137</v>
      </c>
      <c r="H280" s="35">
        <v>1723634</v>
      </c>
      <c r="I280" s="35">
        <v>34</v>
      </c>
      <c r="J280" s="292"/>
      <c r="K280" s="8">
        <v>98608</v>
      </c>
      <c r="L280" s="8"/>
      <c r="M280" s="8">
        <v>8464</v>
      </c>
      <c r="N280" s="9"/>
      <c r="O280" s="8">
        <v>4879</v>
      </c>
      <c r="P280" s="9"/>
      <c r="Q280" s="8">
        <v>12521</v>
      </c>
      <c r="R280" s="9"/>
      <c r="S280" s="8">
        <v>3146</v>
      </c>
      <c r="T280" s="9"/>
      <c r="U280" s="33">
        <v>127618</v>
      </c>
      <c r="V280" s="9"/>
      <c r="W280" s="30">
        <v>62</v>
      </c>
      <c r="X280" s="9"/>
      <c r="Y280" s="30">
        <v>4</v>
      </c>
      <c r="Z280" s="9"/>
      <c r="AA280" s="30">
        <v>2</v>
      </c>
      <c r="AB280" s="9"/>
      <c r="AC280" s="30">
        <v>7</v>
      </c>
      <c r="AD280" s="9"/>
      <c r="AE280" s="80">
        <v>2</v>
      </c>
      <c r="AF280" s="46"/>
      <c r="AG280" s="88">
        <v>77</v>
      </c>
      <c r="AH280" s="47"/>
      <c r="AJ280" s="83">
        <v>59974</v>
      </c>
      <c r="AL280" s="83">
        <v>8464</v>
      </c>
      <c r="AN280" s="83">
        <v>4879</v>
      </c>
      <c r="AP280" s="83">
        <v>12521</v>
      </c>
      <c r="AR280" s="83">
        <v>3146</v>
      </c>
      <c r="AT280" s="204">
        <v>88984</v>
      </c>
      <c r="AV280" s="46">
        <v>30</v>
      </c>
      <c r="AX280" s="46">
        <v>4</v>
      </c>
      <c r="AZ280" s="46">
        <v>2</v>
      </c>
      <c r="BB280" s="46">
        <v>7</v>
      </c>
      <c r="BD280" s="46">
        <v>2</v>
      </c>
      <c r="BF280" s="209">
        <v>45</v>
      </c>
      <c r="BI280" s="83">
        <v>0</v>
      </c>
      <c r="BK280" s="83">
        <v>0</v>
      </c>
      <c r="BM280" s="83">
        <v>0</v>
      </c>
      <c r="BO280" s="83">
        <v>0</v>
      </c>
      <c r="BQ280" s="83">
        <v>0</v>
      </c>
      <c r="BS280" s="85">
        <v>38634</v>
      </c>
      <c r="BU280" s="46">
        <v>32</v>
      </c>
      <c r="BW280" s="46">
        <v>0</v>
      </c>
      <c r="BY280" s="46">
        <v>0</v>
      </c>
      <c r="CA280" s="46">
        <v>0</v>
      </c>
      <c r="CC280" s="46">
        <v>0</v>
      </c>
      <c r="CE280" s="209">
        <v>0</v>
      </c>
      <c r="CH280" s="41">
        <v>2091347</v>
      </c>
      <c r="CJ280" s="41">
        <v>227772</v>
      </c>
      <c r="CL280" s="41">
        <v>96106</v>
      </c>
      <c r="CN280" s="41">
        <v>529164</v>
      </c>
      <c r="CP280" s="43">
        <v>2944389</v>
      </c>
      <c r="CS280" s="39">
        <v>21.2087</v>
      </c>
      <c r="CU280" s="39">
        <v>26.910699999999999</v>
      </c>
      <c r="CW280" s="39">
        <v>19.697900000000001</v>
      </c>
      <c r="CY280" s="39">
        <v>42.262099999999997</v>
      </c>
      <c r="DA280" s="44">
        <v>23.071899999999999</v>
      </c>
      <c r="DC280" s="1" t="str">
        <f t="shared" si="4"/>
        <v>No</v>
      </c>
    </row>
    <row r="281" spans="1:107">
      <c r="A281" s="7" t="s">
        <v>174</v>
      </c>
      <c r="B281" s="7" t="s">
        <v>175</v>
      </c>
      <c r="C281" s="37" t="s">
        <v>61</v>
      </c>
      <c r="D281" s="296">
        <v>3023</v>
      </c>
      <c r="E281" s="297">
        <v>30023</v>
      </c>
      <c r="F281" s="27" t="s">
        <v>142</v>
      </c>
      <c r="G281" s="27" t="s">
        <v>137</v>
      </c>
      <c r="H281" s="35">
        <v>1733853</v>
      </c>
      <c r="I281" s="35">
        <v>34</v>
      </c>
      <c r="J281" s="292"/>
      <c r="K281" s="8">
        <v>125884</v>
      </c>
      <c r="L281" s="8"/>
      <c r="M281" s="8">
        <v>27468</v>
      </c>
      <c r="N281" s="9"/>
      <c r="O281" s="8">
        <v>6184</v>
      </c>
      <c r="P281" s="9"/>
      <c r="Q281" s="8">
        <v>14603</v>
      </c>
      <c r="R281" s="9"/>
      <c r="S281" s="8">
        <v>0</v>
      </c>
      <c r="T281" s="9"/>
      <c r="U281" s="33">
        <v>174139</v>
      </c>
      <c r="V281" s="9"/>
      <c r="W281" s="30">
        <v>67.900000000000006</v>
      </c>
      <c r="X281" s="9"/>
      <c r="Y281" s="30">
        <v>14.1</v>
      </c>
      <c r="Z281" s="9"/>
      <c r="AA281" s="30">
        <v>3.02</v>
      </c>
      <c r="AB281" s="9"/>
      <c r="AC281" s="30">
        <v>8.76</v>
      </c>
      <c r="AD281" s="9"/>
      <c r="AE281" s="80">
        <v>0</v>
      </c>
      <c r="AF281" s="46"/>
      <c r="AG281" s="88">
        <v>93.78</v>
      </c>
      <c r="AH281" s="47"/>
      <c r="AJ281" s="83">
        <v>125884</v>
      </c>
      <c r="AL281" s="83">
        <v>27468</v>
      </c>
      <c r="AN281" s="83">
        <v>6184</v>
      </c>
      <c r="AP281" s="83">
        <v>14003</v>
      </c>
      <c r="AR281" s="83">
        <v>0</v>
      </c>
      <c r="AT281" s="204">
        <v>173539</v>
      </c>
      <c r="AV281" s="46">
        <v>67.900000000000006</v>
      </c>
      <c r="AX281" s="46">
        <v>14.1</v>
      </c>
      <c r="AZ281" s="46">
        <v>3.02</v>
      </c>
      <c r="BB281" s="46">
        <v>8.26</v>
      </c>
      <c r="BD281" s="46">
        <v>0</v>
      </c>
      <c r="BF281" s="209">
        <v>93.28</v>
      </c>
      <c r="BI281" s="83">
        <v>0</v>
      </c>
      <c r="BK281" s="83">
        <v>0</v>
      </c>
      <c r="BM281" s="83">
        <v>0</v>
      </c>
      <c r="BO281" s="83">
        <v>600</v>
      </c>
      <c r="BQ281" s="83">
        <v>0</v>
      </c>
      <c r="BS281" s="85">
        <v>600</v>
      </c>
      <c r="BU281" s="46">
        <v>0</v>
      </c>
      <c r="BW281" s="46">
        <v>0</v>
      </c>
      <c r="BY281" s="46">
        <v>0</v>
      </c>
      <c r="CA281" s="46">
        <v>0.5</v>
      </c>
      <c r="CC281" s="46">
        <v>0</v>
      </c>
      <c r="CE281" s="209">
        <v>0</v>
      </c>
      <c r="CH281" s="41">
        <v>2238847</v>
      </c>
      <c r="CJ281" s="41">
        <v>557853</v>
      </c>
      <c r="CL281" s="41">
        <v>100823</v>
      </c>
      <c r="CN281" s="41">
        <v>429898</v>
      </c>
      <c r="CP281" s="43">
        <v>3327421</v>
      </c>
      <c r="CS281" s="39">
        <v>17.785</v>
      </c>
      <c r="CU281" s="39">
        <v>20.309200000000001</v>
      </c>
      <c r="CW281" s="39">
        <v>16.303799999999999</v>
      </c>
      <c r="CY281" s="39">
        <v>29.439</v>
      </c>
      <c r="DA281" s="44">
        <v>19.107800000000001</v>
      </c>
      <c r="DC281" s="1" t="str">
        <f t="shared" si="4"/>
        <v>No</v>
      </c>
    </row>
    <row r="282" spans="1:107">
      <c r="A282" s="7" t="s">
        <v>950</v>
      </c>
      <c r="B282" s="7" t="s">
        <v>565</v>
      </c>
      <c r="C282" s="37" t="s">
        <v>38</v>
      </c>
      <c r="D282" s="296">
        <v>1098</v>
      </c>
      <c r="E282" s="297">
        <v>10098</v>
      </c>
      <c r="F282" s="27" t="s">
        <v>142</v>
      </c>
      <c r="G282" s="27" t="s">
        <v>137</v>
      </c>
      <c r="H282" s="35">
        <v>59397</v>
      </c>
      <c r="I282" s="35">
        <v>34</v>
      </c>
      <c r="J282" s="292"/>
      <c r="K282" s="8">
        <v>52439</v>
      </c>
      <c r="L282" s="8"/>
      <c r="M282" s="8">
        <v>4883</v>
      </c>
      <c r="N282" s="9"/>
      <c r="O282" s="8">
        <v>1045</v>
      </c>
      <c r="P282" s="9"/>
      <c r="Q282" s="8">
        <v>6650</v>
      </c>
      <c r="R282" s="9"/>
      <c r="S282" s="8">
        <v>0</v>
      </c>
      <c r="T282" s="9"/>
      <c r="U282" s="33">
        <v>65017</v>
      </c>
      <c r="V282" s="9"/>
      <c r="W282" s="30">
        <v>30</v>
      </c>
      <c r="X282" s="9"/>
      <c r="Y282" s="30">
        <v>1.88</v>
      </c>
      <c r="Z282" s="9"/>
      <c r="AA282" s="30">
        <v>0.47</v>
      </c>
      <c r="AB282" s="9"/>
      <c r="AC282" s="30">
        <v>6</v>
      </c>
      <c r="AD282" s="9"/>
      <c r="AE282" s="80">
        <v>0</v>
      </c>
      <c r="AF282" s="46"/>
      <c r="AG282" s="88">
        <v>38.35</v>
      </c>
      <c r="AH282" s="47"/>
      <c r="AJ282" s="83">
        <v>48117</v>
      </c>
      <c r="AL282" s="83">
        <v>4883</v>
      </c>
      <c r="AN282" s="83">
        <v>1045</v>
      </c>
      <c r="AP282" s="83">
        <v>6650</v>
      </c>
      <c r="AR282" s="83">
        <v>0</v>
      </c>
      <c r="AT282" s="204">
        <v>60695</v>
      </c>
      <c r="AV282" s="46">
        <v>23</v>
      </c>
      <c r="AX282" s="46">
        <v>1.88</v>
      </c>
      <c r="AZ282" s="46">
        <v>0.47</v>
      </c>
      <c r="BB282" s="46">
        <v>6</v>
      </c>
      <c r="BD282" s="46">
        <v>0</v>
      </c>
      <c r="BF282" s="209">
        <v>31.35</v>
      </c>
      <c r="BI282" s="83">
        <v>0</v>
      </c>
      <c r="BK282" s="83">
        <v>0</v>
      </c>
      <c r="BM282" s="83">
        <v>0</v>
      </c>
      <c r="BO282" s="83">
        <v>0</v>
      </c>
      <c r="BQ282" s="83">
        <v>0</v>
      </c>
      <c r="BS282" s="85">
        <v>4322</v>
      </c>
      <c r="BU282" s="46">
        <v>7</v>
      </c>
      <c r="BW282" s="46">
        <v>0</v>
      </c>
      <c r="BY282" s="46">
        <v>0</v>
      </c>
      <c r="CA282" s="46">
        <v>0</v>
      </c>
      <c r="CC282" s="46">
        <v>0</v>
      </c>
      <c r="CE282" s="209">
        <v>0</v>
      </c>
      <c r="CH282" s="41">
        <v>871224</v>
      </c>
      <c r="CJ282" s="41">
        <v>91405</v>
      </c>
      <c r="CL282" s="41">
        <v>15188</v>
      </c>
      <c r="CN282" s="41">
        <v>82369</v>
      </c>
      <c r="CP282" s="43">
        <v>1060186</v>
      </c>
      <c r="CS282" s="39">
        <v>16.614000000000001</v>
      </c>
      <c r="CU282" s="39">
        <v>18.719000000000001</v>
      </c>
      <c r="CW282" s="39">
        <v>14.534000000000001</v>
      </c>
      <c r="CY282" s="39">
        <v>12.3863</v>
      </c>
      <c r="DA282" s="44">
        <v>16.3063</v>
      </c>
      <c r="DC282" s="1" t="str">
        <f t="shared" si="4"/>
        <v>No</v>
      </c>
    </row>
    <row r="283" spans="1:107">
      <c r="A283" s="7" t="s">
        <v>1076</v>
      </c>
      <c r="B283" s="7" t="s">
        <v>167</v>
      </c>
      <c r="C283" s="37" t="s">
        <v>61</v>
      </c>
      <c r="D283" s="296">
        <v>3011</v>
      </c>
      <c r="E283" s="297">
        <v>30011</v>
      </c>
      <c r="F283" s="27" t="s">
        <v>142</v>
      </c>
      <c r="G283" s="27" t="s">
        <v>137</v>
      </c>
      <c r="H283" s="35">
        <v>79930</v>
      </c>
      <c r="I283" s="35">
        <v>34</v>
      </c>
      <c r="J283" s="292"/>
      <c r="K283" s="8">
        <v>58992</v>
      </c>
      <c r="L283" s="8"/>
      <c r="M283" s="8">
        <v>15706</v>
      </c>
      <c r="N283" s="9"/>
      <c r="O283" s="8">
        <v>0</v>
      </c>
      <c r="P283" s="9"/>
      <c r="Q283" s="8">
        <v>8532</v>
      </c>
      <c r="R283" s="9"/>
      <c r="S283" s="8">
        <v>0</v>
      </c>
      <c r="T283" s="9"/>
      <c r="U283" s="33">
        <v>83230</v>
      </c>
      <c r="V283" s="9"/>
      <c r="W283" s="30">
        <v>32</v>
      </c>
      <c r="X283" s="9"/>
      <c r="Y283" s="30">
        <v>9</v>
      </c>
      <c r="Z283" s="9"/>
      <c r="AA283" s="30">
        <v>0</v>
      </c>
      <c r="AB283" s="9"/>
      <c r="AC283" s="30">
        <v>5</v>
      </c>
      <c r="AD283" s="9"/>
      <c r="AE283" s="80">
        <v>0</v>
      </c>
      <c r="AF283" s="46"/>
      <c r="AG283" s="88">
        <v>46</v>
      </c>
      <c r="AH283" s="47"/>
      <c r="AJ283" s="83">
        <v>46306</v>
      </c>
      <c r="AL283" s="83">
        <v>15392</v>
      </c>
      <c r="AN283" s="83">
        <v>0</v>
      </c>
      <c r="AP283" s="83">
        <v>8524</v>
      </c>
      <c r="AR283" s="83">
        <v>0</v>
      </c>
      <c r="AT283" s="204">
        <v>70222</v>
      </c>
      <c r="AV283" s="46">
        <v>24</v>
      </c>
      <c r="AX283" s="46">
        <v>8</v>
      </c>
      <c r="AZ283" s="46">
        <v>0</v>
      </c>
      <c r="BB283" s="46">
        <v>5</v>
      </c>
      <c r="BD283" s="46">
        <v>0</v>
      </c>
      <c r="BF283" s="209">
        <v>37</v>
      </c>
      <c r="BI283" s="83">
        <v>16</v>
      </c>
      <c r="BK283" s="83">
        <v>314</v>
      </c>
      <c r="BM283" s="83">
        <v>0</v>
      </c>
      <c r="BO283" s="83">
        <v>8</v>
      </c>
      <c r="BQ283" s="83">
        <v>0</v>
      </c>
      <c r="BS283" s="85">
        <v>13008</v>
      </c>
      <c r="BU283" s="46">
        <v>8</v>
      </c>
      <c r="BW283" s="46">
        <v>1</v>
      </c>
      <c r="BY283" s="46">
        <v>0</v>
      </c>
      <c r="CA283" s="46">
        <v>0</v>
      </c>
      <c r="CC283" s="46">
        <v>0</v>
      </c>
      <c r="CE283" s="209">
        <v>0</v>
      </c>
      <c r="CH283" s="41">
        <v>1498068</v>
      </c>
      <c r="CJ283" s="41">
        <v>395977</v>
      </c>
      <c r="CL283" s="41">
        <v>0</v>
      </c>
      <c r="CN283" s="41">
        <v>248879</v>
      </c>
      <c r="CP283" s="43">
        <v>2142924</v>
      </c>
      <c r="CS283" s="39">
        <v>25.394400000000001</v>
      </c>
      <c r="CU283" s="39">
        <v>25.2118</v>
      </c>
      <c r="CY283" s="39">
        <v>29.170100000000001</v>
      </c>
      <c r="DA283" s="44">
        <v>25.747</v>
      </c>
      <c r="DC283" s="1" t="str">
        <f t="shared" si="4"/>
        <v>No</v>
      </c>
    </row>
    <row r="284" spans="1:107">
      <c r="A284" s="7" t="s">
        <v>1075</v>
      </c>
      <c r="B284" s="7" t="s">
        <v>320</v>
      </c>
      <c r="C284" s="37" t="s">
        <v>77</v>
      </c>
      <c r="D284" s="296">
        <v>5002</v>
      </c>
      <c r="E284" s="297">
        <v>50002</v>
      </c>
      <c r="F284" s="27" t="s">
        <v>140</v>
      </c>
      <c r="G284" s="27" t="s">
        <v>137</v>
      </c>
      <c r="H284" s="35">
        <v>206520</v>
      </c>
      <c r="I284" s="35">
        <v>34</v>
      </c>
      <c r="J284" s="292"/>
      <c r="K284" s="8">
        <v>100040</v>
      </c>
      <c r="L284" s="8"/>
      <c r="M284" s="8">
        <v>18282</v>
      </c>
      <c r="N284" s="9"/>
      <c r="O284" s="8">
        <v>1192</v>
      </c>
      <c r="P284" s="9"/>
      <c r="Q284" s="8">
        <v>8186</v>
      </c>
      <c r="R284" s="9"/>
      <c r="S284" s="8">
        <v>0</v>
      </c>
      <c r="T284" s="9"/>
      <c r="U284" s="33">
        <v>127700</v>
      </c>
      <c r="V284" s="9"/>
      <c r="W284" s="30">
        <v>53</v>
      </c>
      <c r="X284" s="9"/>
      <c r="Y284" s="30">
        <v>10</v>
      </c>
      <c r="Z284" s="9"/>
      <c r="AA284" s="30">
        <v>1</v>
      </c>
      <c r="AB284" s="9"/>
      <c r="AC284" s="30">
        <v>5</v>
      </c>
      <c r="AD284" s="9"/>
      <c r="AE284" s="80">
        <v>0</v>
      </c>
      <c r="AF284" s="46"/>
      <c r="AG284" s="88">
        <v>69</v>
      </c>
      <c r="AH284" s="47"/>
      <c r="AJ284" s="83">
        <v>98716</v>
      </c>
      <c r="AL284" s="83">
        <v>18282</v>
      </c>
      <c r="AN284" s="83">
        <v>0</v>
      </c>
      <c r="AP284" s="83">
        <v>7200</v>
      </c>
      <c r="AR284" s="83">
        <v>0</v>
      </c>
      <c r="AT284" s="204">
        <v>124198</v>
      </c>
      <c r="AV284" s="46">
        <v>52</v>
      </c>
      <c r="AX284" s="46">
        <v>10</v>
      </c>
      <c r="AZ284" s="46">
        <v>0</v>
      </c>
      <c r="BB284" s="46">
        <v>4</v>
      </c>
      <c r="BD284" s="46">
        <v>0</v>
      </c>
      <c r="BF284" s="209">
        <v>66</v>
      </c>
      <c r="BI284" s="83">
        <v>1324</v>
      </c>
      <c r="BK284" s="83">
        <v>0</v>
      </c>
      <c r="BM284" s="83">
        <v>1192</v>
      </c>
      <c r="BO284" s="83">
        <v>986</v>
      </c>
      <c r="BQ284" s="83">
        <v>0</v>
      </c>
      <c r="BS284" s="85">
        <v>3502</v>
      </c>
      <c r="BU284" s="46">
        <v>1</v>
      </c>
      <c r="BW284" s="46">
        <v>0</v>
      </c>
      <c r="BY284" s="46">
        <v>1</v>
      </c>
      <c r="CA284" s="46">
        <v>1</v>
      </c>
      <c r="CC284" s="46">
        <v>0</v>
      </c>
      <c r="CE284" s="209">
        <v>0</v>
      </c>
      <c r="CH284" s="41">
        <v>2442806</v>
      </c>
      <c r="CJ284" s="41">
        <v>463407</v>
      </c>
      <c r="CL284" s="41">
        <v>29819</v>
      </c>
      <c r="CN284" s="41">
        <v>179826</v>
      </c>
      <c r="CP284" s="43">
        <v>3115858</v>
      </c>
      <c r="CS284" s="39">
        <v>24.418299999999999</v>
      </c>
      <c r="CU284" s="39">
        <v>25.3477</v>
      </c>
      <c r="CW284" s="39">
        <v>25.015899999999998</v>
      </c>
      <c r="CY284" s="39">
        <v>21.967500000000001</v>
      </c>
      <c r="DA284" s="44">
        <v>24.399799999999999</v>
      </c>
      <c r="DC284" s="1" t="str">
        <f t="shared" si="4"/>
        <v>No</v>
      </c>
    </row>
    <row r="285" spans="1:107">
      <c r="A285" s="7" t="s">
        <v>1077</v>
      </c>
      <c r="B285" s="7" t="s">
        <v>195</v>
      </c>
      <c r="C285" s="37" t="s">
        <v>26</v>
      </c>
      <c r="D285" s="296">
        <v>4097</v>
      </c>
      <c r="E285" s="297">
        <v>40097</v>
      </c>
      <c r="F285" s="27" t="s">
        <v>196</v>
      </c>
      <c r="G285" s="27" t="s">
        <v>137</v>
      </c>
      <c r="H285" s="35">
        <v>376047</v>
      </c>
      <c r="I285" s="35">
        <v>33</v>
      </c>
      <c r="J285" s="292"/>
      <c r="K285" s="8">
        <v>107703</v>
      </c>
      <c r="L285" s="8"/>
      <c r="M285" s="8">
        <v>5278</v>
      </c>
      <c r="N285" s="9"/>
      <c r="O285" s="8">
        <v>0</v>
      </c>
      <c r="P285" s="9"/>
      <c r="Q285" s="8">
        <v>15699</v>
      </c>
      <c r="R285" s="9"/>
      <c r="S285" s="8">
        <v>0</v>
      </c>
      <c r="T285" s="9"/>
      <c r="U285" s="33">
        <v>128680</v>
      </c>
      <c r="V285" s="9"/>
      <c r="W285" s="30">
        <v>65.650000000000006</v>
      </c>
      <c r="X285" s="9"/>
      <c r="Y285" s="30">
        <v>3.34</v>
      </c>
      <c r="Z285" s="9"/>
      <c r="AA285" s="30">
        <v>0</v>
      </c>
      <c r="AB285" s="9"/>
      <c r="AC285" s="30">
        <v>9.4</v>
      </c>
      <c r="AD285" s="9"/>
      <c r="AE285" s="80">
        <v>0</v>
      </c>
      <c r="AF285" s="46"/>
      <c r="AG285" s="88">
        <v>78.39</v>
      </c>
      <c r="AH285" s="47"/>
      <c r="AJ285" s="83">
        <v>104492</v>
      </c>
      <c r="AL285" s="83">
        <v>5062</v>
      </c>
      <c r="AN285" s="83">
        <v>0</v>
      </c>
      <c r="AP285" s="83">
        <v>15699</v>
      </c>
      <c r="AR285" s="83">
        <v>0</v>
      </c>
      <c r="AT285" s="204">
        <v>125253</v>
      </c>
      <c r="AV285" s="46">
        <v>56.28</v>
      </c>
      <c r="AX285" s="46">
        <v>2.71</v>
      </c>
      <c r="AZ285" s="46">
        <v>0</v>
      </c>
      <c r="BB285" s="46">
        <v>9.4</v>
      </c>
      <c r="BD285" s="46">
        <v>0</v>
      </c>
      <c r="BF285" s="209">
        <v>68.39</v>
      </c>
      <c r="BI285" s="83">
        <v>0</v>
      </c>
      <c r="BK285" s="83">
        <v>0</v>
      </c>
      <c r="BM285" s="83">
        <v>0</v>
      </c>
      <c r="BO285" s="83">
        <v>0</v>
      </c>
      <c r="BQ285" s="83">
        <v>0</v>
      </c>
      <c r="BS285" s="85">
        <v>3427</v>
      </c>
      <c r="BU285" s="46">
        <v>9.3699999999999992</v>
      </c>
      <c r="BW285" s="46">
        <v>0.63</v>
      </c>
      <c r="BY285" s="46">
        <v>0</v>
      </c>
      <c r="CA285" s="46">
        <v>0</v>
      </c>
      <c r="CC285" s="46">
        <v>0</v>
      </c>
      <c r="CE285" s="209">
        <v>0</v>
      </c>
      <c r="CH285" s="41">
        <v>1561892</v>
      </c>
      <c r="CJ285" s="41">
        <v>38372</v>
      </c>
      <c r="CL285" s="41">
        <v>0</v>
      </c>
      <c r="CN285" s="41">
        <v>603671</v>
      </c>
      <c r="CP285" s="43">
        <v>2203935</v>
      </c>
      <c r="CS285" s="39">
        <v>14.501799999999999</v>
      </c>
      <c r="CU285" s="39">
        <v>7.2702</v>
      </c>
      <c r="CY285" s="39">
        <v>38.452800000000003</v>
      </c>
      <c r="DA285" s="44">
        <v>17.127300000000002</v>
      </c>
      <c r="DC285" s="1" t="str">
        <f t="shared" si="4"/>
        <v>No</v>
      </c>
    </row>
    <row r="286" spans="1:107">
      <c r="A286" s="7" t="s">
        <v>509</v>
      </c>
      <c r="B286" s="7" t="s">
        <v>510</v>
      </c>
      <c r="C286" s="37" t="s">
        <v>78</v>
      </c>
      <c r="D286" s="296">
        <v>3002</v>
      </c>
      <c r="E286" s="297">
        <v>30002</v>
      </c>
      <c r="F286" s="27" t="s">
        <v>142</v>
      </c>
      <c r="G286" s="27" t="s">
        <v>137</v>
      </c>
      <c r="H286" s="35">
        <v>202637</v>
      </c>
      <c r="I286" s="35">
        <v>33</v>
      </c>
      <c r="J286" s="292"/>
      <c r="K286" s="8">
        <v>115800</v>
      </c>
      <c r="L286" s="8"/>
      <c r="M286" s="8">
        <v>16155</v>
      </c>
      <c r="N286" s="9"/>
      <c r="O286" s="8">
        <v>9559</v>
      </c>
      <c r="P286" s="9"/>
      <c r="Q286" s="8">
        <v>7363</v>
      </c>
      <c r="R286" s="9"/>
      <c r="S286" s="8">
        <v>0</v>
      </c>
      <c r="T286" s="9"/>
      <c r="U286" s="33">
        <v>148877</v>
      </c>
      <c r="V286" s="9"/>
      <c r="W286" s="30">
        <v>59</v>
      </c>
      <c r="X286" s="9"/>
      <c r="Y286" s="30">
        <v>8</v>
      </c>
      <c r="Z286" s="9"/>
      <c r="AA286" s="30">
        <v>5</v>
      </c>
      <c r="AB286" s="9"/>
      <c r="AC286" s="30">
        <v>4</v>
      </c>
      <c r="AD286" s="9"/>
      <c r="AE286" s="80">
        <v>0</v>
      </c>
      <c r="AF286" s="46"/>
      <c r="AG286" s="88">
        <v>76</v>
      </c>
      <c r="AH286" s="47"/>
      <c r="AJ286" s="83">
        <v>114038</v>
      </c>
      <c r="AL286" s="83">
        <v>16155</v>
      </c>
      <c r="AN286" s="83">
        <v>9559</v>
      </c>
      <c r="AP286" s="83">
        <v>7363</v>
      </c>
      <c r="AR286" s="83">
        <v>0</v>
      </c>
      <c r="AT286" s="204">
        <v>147115</v>
      </c>
      <c r="AV286" s="46">
        <v>57</v>
      </c>
      <c r="AX286" s="46">
        <v>8</v>
      </c>
      <c r="AZ286" s="46">
        <v>5</v>
      </c>
      <c r="BB286" s="46">
        <v>4</v>
      </c>
      <c r="BD286" s="46">
        <v>0</v>
      </c>
      <c r="BF286" s="209">
        <v>74</v>
      </c>
      <c r="BI286" s="83">
        <v>1762</v>
      </c>
      <c r="BK286" s="83">
        <v>0</v>
      </c>
      <c r="BM286" s="83">
        <v>0</v>
      </c>
      <c r="BO286" s="83">
        <v>0</v>
      </c>
      <c r="BQ286" s="83">
        <v>0</v>
      </c>
      <c r="BS286" s="85">
        <v>1762</v>
      </c>
      <c r="BU286" s="46">
        <v>2</v>
      </c>
      <c r="BW286" s="46">
        <v>0</v>
      </c>
      <c r="BY286" s="46">
        <v>0</v>
      </c>
      <c r="CA286" s="46">
        <v>0</v>
      </c>
      <c r="CC286" s="46">
        <v>0</v>
      </c>
      <c r="CE286" s="209">
        <v>0</v>
      </c>
      <c r="CH286" s="41">
        <v>2116060</v>
      </c>
      <c r="CJ286" s="41">
        <v>368715</v>
      </c>
      <c r="CL286" s="41">
        <v>147031</v>
      </c>
      <c r="CN286" s="41">
        <v>322110</v>
      </c>
      <c r="CP286" s="43">
        <v>2953916</v>
      </c>
      <c r="CS286" s="39">
        <v>18.273399999999999</v>
      </c>
      <c r="CU286" s="39">
        <v>22.823599999999999</v>
      </c>
      <c r="CW286" s="39">
        <v>15.381399999999999</v>
      </c>
      <c r="CY286" s="39">
        <v>43.747100000000003</v>
      </c>
      <c r="DA286" s="44">
        <v>19.8413</v>
      </c>
      <c r="DC286" s="1" t="str">
        <f t="shared" si="4"/>
        <v>No</v>
      </c>
    </row>
    <row r="287" spans="1:107">
      <c r="A287" s="7" t="s">
        <v>566</v>
      </c>
      <c r="B287" s="7" t="s">
        <v>567</v>
      </c>
      <c r="C287" s="37" t="s">
        <v>37</v>
      </c>
      <c r="D287" s="296">
        <v>3096</v>
      </c>
      <c r="E287" s="297">
        <v>30096</v>
      </c>
      <c r="F287" s="27" t="s">
        <v>142</v>
      </c>
      <c r="G287" s="27" t="s">
        <v>137</v>
      </c>
      <c r="H287" s="35">
        <v>98081</v>
      </c>
      <c r="I287" s="35">
        <v>33</v>
      </c>
      <c r="J287" s="292"/>
      <c r="K287" s="8">
        <v>185332</v>
      </c>
      <c r="L287" s="8"/>
      <c r="M287" s="8">
        <v>15153</v>
      </c>
      <c r="N287" s="9"/>
      <c r="O287" s="8">
        <v>2146</v>
      </c>
      <c r="P287" s="9"/>
      <c r="Q287" s="8">
        <v>29321</v>
      </c>
      <c r="R287" s="9"/>
      <c r="S287" s="8">
        <v>0</v>
      </c>
      <c r="T287" s="9"/>
      <c r="U287" s="33">
        <v>231952</v>
      </c>
      <c r="V287" s="9"/>
      <c r="W287" s="30">
        <v>91</v>
      </c>
      <c r="X287" s="9"/>
      <c r="Y287" s="30">
        <v>7</v>
      </c>
      <c r="Z287" s="9"/>
      <c r="AA287" s="30">
        <v>1</v>
      </c>
      <c r="AB287" s="9"/>
      <c r="AC287" s="30">
        <v>14</v>
      </c>
      <c r="AD287" s="9"/>
      <c r="AE287" s="80">
        <v>0</v>
      </c>
      <c r="AF287" s="46"/>
      <c r="AG287" s="88">
        <v>113</v>
      </c>
      <c r="AH287" s="47"/>
      <c r="AJ287" s="83">
        <v>170487</v>
      </c>
      <c r="AL287" s="83">
        <v>15153</v>
      </c>
      <c r="AN287" s="83">
        <v>2146</v>
      </c>
      <c r="AP287" s="83">
        <v>29321</v>
      </c>
      <c r="AR287" s="83">
        <v>0</v>
      </c>
      <c r="AT287" s="204">
        <v>217107</v>
      </c>
      <c r="AV287" s="46">
        <v>79</v>
      </c>
      <c r="AX287" s="46">
        <v>7</v>
      </c>
      <c r="AZ287" s="46">
        <v>1</v>
      </c>
      <c r="BB287" s="46">
        <v>14</v>
      </c>
      <c r="BD287" s="46">
        <v>0</v>
      </c>
      <c r="BF287" s="209">
        <v>101</v>
      </c>
      <c r="BI287" s="83">
        <v>252</v>
      </c>
      <c r="BK287" s="83">
        <v>0</v>
      </c>
      <c r="BM287" s="83">
        <v>0</v>
      </c>
      <c r="BO287" s="83">
        <v>0</v>
      </c>
      <c r="BQ287" s="83">
        <v>0</v>
      </c>
      <c r="BS287" s="85">
        <v>14845</v>
      </c>
      <c r="BU287" s="46">
        <v>12</v>
      </c>
      <c r="BW287" s="46">
        <v>0</v>
      </c>
      <c r="BY287" s="46">
        <v>0</v>
      </c>
      <c r="CA287" s="46">
        <v>0</v>
      </c>
      <c r="CC287" s="46">
        <v>0</v>
      </c>
      <c r="CE287" s="209">
        <v>0</v>
      </c>
      <c r="CH287" s="41">
        <v>2057005</v>
      </c>
      <c r="CJ287" s="41">
        <v>358092</v>
      </c>
      <c r="CL287" s="41">
        <v>43510</v>
      </c>
      <c r="CN287" s="41">
        <v>522405</v>
      </c>
      <c r="CP287" s="43">
        <v>2981012</v>
      </c>
      <c r="CS287" s="39">
        <v>11.099</v>
      </c>
      <c r="CU287" s="39">
        <v>23.631799999999998</v>
      </c>
      <c r="CW287" s="39">
        <v>20.274899999999999</v>
      </c>
      <c r="CY287" s="39">
        <v>17.816800000000001</v>
      </c>
      <c r="DA287" s="44">
        <v>12.851800000000001</v>
      </c>
      <c r="DC287" s="1" t="str">
        <f t="shared" si="4"/>
        <v>No</v>
      </c>
    </row>
    <row r="288" spans="1:107">
      <c r="A288" s="7" t="s">
        <v>582</v>
      </c>
      <c r="B288" s="7" t="s">
        <v>583</v>
      </c>
      <c r="C288" s="37" t="s">
        <v>11</v>
      </c>
      <c r="D288" s="296">
        <v>9219</v>
      </c>
      <c r="E288" s="297">
        <v>90219</v>
      </c>
      <c r="F288" s="27" t="s">
        <v>142</v>
      </c>
      <c r="G288" s="27" t="s">
        <v>137</v>
      </c>
      <c r="H288" s="35">
        <v>71957</v>
      </c>
      <c r="I288" s="35">
        <v>33</v>
      </c>
      <c r="J288" s="292"/>
      <c r="K288" s="8">
        <v>126606</v>
      </c>
      <c r="L288" s="8"/>
      <c r="M288" s="8">
        <v>12465</v>
      </c>
      <c r="N288" s="9"/>
      <c r="O288" s="8">
        <v>7383</v>
      </c>
      <c r="P288" s="9"/>
      <c r="Q288" s="8">
        <v>29479</v>
      </c>
      <c r="R288" s="9"/>
      <c r="S288" s="8">
        <v>0</v>
      </c>
      <c r="T288" s="9"/>
      <c r="U288" s="33">
        <v>175933</v>
      </c>
      <c r="V288" s="9"/>
      <c r="W288" s="30">
        <v>69</v>
      </c>
      <c r="X288" s="9"/>
      <c r="Y288" s="30">
        <v>8</v>
      </c>
      <c r="Z288" s="9"/>
      <c r="AA288" s="30">
        <v>3.99</v>
      </c>
      <c r="AB288" s="9"/>
      <c r="AC288" s="30">
        <v>18.149999999999999</v>
      </c>
      <c r="AD288" s="9"/>
      <c r="AE288" s="80">
        <v>0</v>
      </c>
      <c r="AF288" s="46"/>
      <c r="AG288" s="88">
        <v>99.14</v>
      </c>
      <c r="AH288" s="47"/>
      <c r="AJ288" s="83">
        <v>108328</v>
      </c>
      <c r="AL288" s="83">
        <v>12465</v>
      </c>
      <c r="AN288" s="83">
        <v>7383</v>
      </c>
      <c r="AP288" s="83">
        <v>29479</v>
      </c>
      <c r="AR288" s="83">
        <v>0</v>
      </c>
      <c r="AT288" s="204">
        <v>157655</v>
      </c>
      <c r="AV288" s="46">
        <v>54</v>
      </c>
      <c r="AX288" s="46">
        <v>8</v>
      </c>
      <c r="AZ288" s="46">
        <v>3.99</v>
      </c>
      <c r="BB288" s="46">
        <v>18.149999999999999</v>
      </c>
      <c r="BD288" s="46">
        <v>0</v>
      </c>
      <c r="BF288" s="209">
        <v>84.14</v>
      </c>
      <c r="BI288" s="83">
        <v>0</v>
      </c>
      <c r="BK288" s="83">
        <v>0</v>
      </c>
      <c r="BM288" s="83">
        <v>0</v>
      </c>
      <c r="BO288" s="83">
        <v>0</v>
      </c>
      <c r="BQ288" s="83">
        <v>0</v>
      </c>
      <c r="BS288" s="85">
        <v>18278</v>
      </c>
      <c r="BU288" s="46">
        <v>15</v>
      </c>
      <c r="BW288" s="46">
        <v>0</v>
      </c>
      <c r="BY288" s="46">
        <v>0</v>
      </c>
      <c r="CA288" s="46">
        <v>0</v>
      </c>
      <c r="CC288" s="46">
        <v>0</v>
      </c>
      <c r="CE288" s="209">
        <v>0</v>
      </c>
      <c r="CH288" s="41">
        <v>2419950</v>
      </c>
      <c r="CJ288" s="41">
        <v>288746</v>
      </c>
      <c r="CL288" s="41">
        <v>161489</v>
      </c>
      <c r="CN288" s="41">
        <v>879080</v>
      </c>
      <c r="CP288" s="43">
        <v>3749265</v>
      </c>
      <c r="CS288" s="39">
        <v>19.114000000000001</v>
      </c>
      <c r="CU288" s="39">
        <v>23.1645</v>
      </c>
      <c r="CW288" s="39">
        <v>21.873100000000001</v>
      </c>
      <c r="CY288" s="39">
        <v>29.820599999999999</v>
      </c>
      <c r="DA288" s="44">
        <v>21.3108</v>
      </c>
      <c r="DC288" s="1" t="str">
        <f t="shared" si="4"/>
        <v>No</v>
      </c>
    </row>
    <row r="289" spans="1:107">
      <c r="A289" s="7" t="s">
        <v>338</v>
      </c>
      <c r="B289" s="7" t="s">
        <v>339</v>
      </c>
      <c r="C289" s="37" t="s">
        <v>70</v>
      </c>
      <c r="D289" s="296">
        <v>3076</v>
      </c>
      <c r="E289" s="297">
        <v>30076</v>
      </c>
      <c r="F289" s="27" t="s">
        <v>142</v>
      </c>
      <c r="G289" s="27" t="s">
        <v>137</v>
      </c>
      <c r="H289" s="35">
        <v>75689</v>
      </c>
      <c r="I289" s="35">
        <v>33</v>
      </c>
      <c r="J289" s="292"/>
      <c r="K289" s="8">
        <v>107553</v>
      </c>
      <c r="L289" s="8"/>
      <c r="M289" s="8">
        <v>0</v>
      </c>
      <c r="N289" s="9"/>
      <c r="O289" s="8">
        <v>0</v>
      </c>
      <c r="P289" s="9"/>
      <c r="Q289" s="8">
        <v>15043</v>
      </c>
      <c r="R289" s="9"/>
      <c r="S289" s="8">
        <v>0</v>
      </c>
      <c r="T289" s="9"/>
      <c r="U289" s="33">
        <v>122596</v>
      </c>
      <c r="V289" s="9"/>
      <c r="W289" s="30">
        <v>83</v>
      </c>
      <c r="X289" s="9"/>
      <c r="Y289" s="30">
        <v>0</v>
      </c>
      <c r="Z289" s="9"/>
      <c r="AA289" s="30">
        <v>0</v>
      </c>
      <c r="AB289" s="9"/>
      <c r="AC289" s="30">
        <v>11</v>
      </c>
      <c r="AD289" s="9"/>
      <c r="AE289" s="80">
        <v>0</v>
      </c>
      <c r="AF289" s="46"/>
      <c r="AG289" s="88">
        <v>94</v>
      </c>
      <c r="AH289" s="47"/>
      <c r="AJ289" s="83">
        <v>94813</v>
      </c>
      <c r="AL289" s="83">
        <v>0</v>
      </c>
      <c r="AN289" s="83">
        <v>0</v>
      </c>
      <c r="AP289" s="83">
        <v>11541</v>
      </c>
      <c r="AR289" s="83">
        <v>0</v>
      </c>
      <c r="AT289" s="204">
        <v>106354</v>
      </c>
      <c r="AV289" s="46">
        <v>64</v>
      </c>
      <c r="AX289" s="46">
        <v>0</v>
      </c>
      <c r="AZ289" s="46">
        <v>0</v>
      </c>
      <c r="BB289" s="46">
        <v>8</v>
      </c>
      <c r="BD289" s="46">
        <v>0</v>
      </c>
      <c r="BF289" s="209">
        <v>72</v>
      </c>
      <c r="BI289" s="83">
        <v>0</v>
      </c>
      <c r="BK289" s="83">
        <v>0</v>
      </c>
      <c r="BM289" s="83">
        <v>0</v>
      </c>
      <c r="BO289" s="83">
        <v>3502</v>
      </c>
      <c r="BQ289" s="83">
        <v>0</v>
      </c>
      <c r="BS289" s="85">
        <v>16242</v>
      </c>
      <c r="BU289" s="46">
        <v>19</v>
      </c>
      <c r="BW289" s="46">
        <v>0</v>
      </c>
      <c r="BY289" s="46">
        <v>0</v>
      </c>
      <c r="CA289" s="46">
        <v>3</v>
      </c>
      <c r="CC289" s="46">
        <v>0</v>
      </c>
      <c r="CE289" s="209">
        <v>0</v>
      </c>
      <c r="CH289" s="41">
        <v>1731444</v>
      </c>
      <c r="CJ289" s="41">
        <v>0</v>
      </c>
      <c r="CL289" s="41">
        <v>0</v>
      </c>
      <c r="CN289" s="41">
        <v>389512</v>
      </c>
      <c r="CP289" s="43">
        <v>2120956</v>
      </c>
      <c r="CS289" s="39">
        <v>16.098500000000001</v>
      </c>
      <c r="CY289" s="39">
        <v>25.8932</v>
      </c>
      <c r="DA289" s="44">
        <v>17.3004</v>
      </c>
      <c r="DC289" s="1" t="str">
        <f t="shared" si="4"/>
        <v>No</v>
      </c>
    </row>
    <row r="290" spans="1:107">
      <c r="A290" s="7" t="s">
        <v>1078</v>
      </c>
      <c r="B290" s="7" t="s">
        <v>559</v>
      </c>
      <c r="C290" s="37" t="s">
        <v>77</v>
      </c>
      <c r="D290" s="296">
        <v>5161</v>
      </c>
      <c r="E290" s="297">
        <v>50161</v>
      </c>
      <c r="F290" s="27" t="s">
        <v>140</v>
      </c>
      <c r="G290" s="27" t="s">
        <v>137</v>
      </c>
      <c r="H290" s="35">
        <v>1376476</v>
      </c>
      <c r="I290" s="35">
        <v>33</v>
      </c>
      <c r="J290" s="292"/>
      <c r="K290" s="8">
        <v>13750</v>
      </c>
      <c r="L290" s="8"/>
      <c r="M290" s="8">
        <v>2187</v>
      </c>
      <c r="N290" s="9"/>
      <c r="O290" s="8">
        <v>236</v>
      </c>
      <c r="P290" s="9"/>
      <c r="Q290" s="8">
        <v>1018</v>
      </c>
      <c r="R290" s="9"/>
      <c r="S290" s="8">
        <v>0</v>
      </c>
      <c r="T290" s="9"/>
      <c r="U290" s="33">
        <v>17191</v>
      </c>
      <c r="V290" s="9"/>
      <c r="W290" s="30">
        <v>6.2</v>
      </c>
      <c r="X290" s="9"/>
      <c r="Y290" s="30">
        <v>1.2</v>
      </c>
      <c r="Z290" s="9"/>
      <c r="AA290" s="30">
        <v>0.12</v>
      </c>
      <c r="AB290" s="9"/>
      <c r="AC290" s="30">
        <v>0.61</v>
      </c>
      <c r="AD290" s="9"/>
      <c r="AE290" s="80">
        <v>0</v>
      </c>
      <c r="AF290" s="46"/>
      <c r="AG290" s="88">
        <v>8.1300000000000008</v>
      </c>
      <c r="AH290" s="47"/>
      <c r="AJ290" s="83">
        <v>13750</v>
      </c>
      <c r="AL290" s="83">
        <v>2187</v>
      </c>
      <c r="AN290" s="83">
        <v>236</v>
      </c>
      <c r="AP290" s="83">
        <v>1018</v>
      </c>
      <c r="AR290" s="83">
        <v>0</v>
      </c>
      <c r="AT290" s="204">
        <v>17191</v>
      </c>
      <c r="AV290" s="46">
        <v>6.2</v>
      </c>
      <c r="AX290" s="46">
        <v>1.2</v>
      </c>
      <c r="AZ290" s="46">
        <v>0.12</v>
      </c>
      <c r="BB290" s="46">
        <v>0.61</v>
      </c>
      <c r="BD290" s="46">
        <v>0</v>
      </c>
      <c r="BF290" s="209">
        <v>8.1300000000000008</v>
      </c>
      <c r="BI290" s="83">
        <v>0</v>
      </c>
      <c r="BK290" s="83">
        <v>0</v>
      </c>
      <c r="BM290" s="83">
        <v>0</v>
      </c>
      <c r="BO290" s="83">
        <v>0</v>
      </c>
      <c r="BQ290" s="83">
        <v>0</v>
      </c>
      <c r="BS290" s="85">
        <v>0</v>
      </c>
      <c r="BU290" s="46">
        <v>0</v>
      </c>
      <c r="BW290" s="46">
        <v>0</v>
      </c>
      <c r="BY290" s="46">
        <v>0</v>
      </c>
      <c r="CA290" s="46">
        <v>0</v>
      </c>
      <c r="CC290" s="46">
        <v>0</v>
      </c>
      <c r="CE290" s="209">
        <v>0</v>
      </c>
      <c r="CH290" s="41">
        <v>434464</v>
      </c>
      <c r="CJ290" s="41">
        <v>76591</v>
      </c>
      <c r="CL290" s="41">
        <v>10482</v>
      </c>
      <c r="CN290" s="41">
        <v>73825</v>
      </c>
      <c r="CP290" s="43">
        <v>595362</v>
      </c>
      <c r="CS290" s="39">
        <v>31.5974</v>
      </c>
      <c r="CU290" s="39">
        <v>35.021000000000001</v>
      </c>
      <c r="CW290" s="39">
        <v>44.415300000000002</v>
      </c>
      <c r="CY290" s="39">
        <v>72.519599999999997</v>
      </c>
      <c r="DA290" s="44">
        <v>34.632199999999997</v>
      </c>
      <c r="DC290" s="1" t="str">
        <f t="shared" si="4"/>
        <v>No</v>
      </c>
    </row>
    <row r="291" spans="1:107">
      <c r="A291" s="7" t="s">
        <v>56</v>
      </c>
      <c r="B291" s="7" t="s">
        <v>397</v>
      </c>
      <c r="C291" s="37" t="s">
        <v>54</v>
      </c>
      <c r="D291" s="296">
        <v>2135</v>
      </c>
      <c r="E291" s="297">
        <v>20135</v>
      </c>
      <c r="F291" s="27" t="s">
        <v>149</v>
      </c>
      <c r="G291" s="27" t="s">
        <v>137</v>
      </c>
      <c r="H291" s="35">
        <v>18351295</v>
      </c>
      <c r="I291" s="35">
        <v>32</v>
      </c>
      <c r="J291" s="292"/>
      <c r="K291" s="8">
        <v>57101</v>
      </c>
      <c r="L291" s="8"/>
      <c r="M291" s="8">
        <v>17242</v>
      </c>
      <c r="N291" s="9"/>
      <c r="O291" s="8">
        <v>0</v>
      </c>
      <c r="P291" s="9"/>
      <c r="Q291" s="8">
        <v>20496</v>
      </c>
      <c r="R291" s="9"/>
      <c r="S291" s="8">
        <v>0</v>
      </c>
      <c r="T291" s="9"/>
      <c r="U291" s="33">
        <v>94839</v>
      </c>
      <c r="V291" s="9"/>
      <c r="W291" s="30">
        <v>33</v>
      </c>
      <c r="X291" s="9"/>
      <c r="Y291" s="30">
        <v>9</v>
      </c>
      <c r="Z291" s="9"/>
      <c r="AA291" s="30">
        <v>0</v>
      </c>
      <c r="AB291" s="9"/>
      <c r="AC291" s="30">
        <v>11</v>
      </c>
      <c r="AD291" s="9"/>
      <c r="AE291" s="80">
        <v>0</v>
      </c>
      <c r="AF291" s="46"/>
      <c r="AG291" s="88">
        <v>53</v>
      </c>
      <c r="AH291" s="47"/>
      <c r="AJ291" s="83">
        <v>57101</v>
      </c>
      <c r="AL291" s="83">
        <v>17242</v>
      </c>
      <c r="AN291" s="83">
        <v>0</v>
      </c>
      <c r="AP291" s="83">
        <v>20496</v>
      </c>
      <c r="AR291" s="83">
        <v>0</v>
      </c>
      <c r="AT291" s="204">
        <v>94839</v>
      </c>
      <c r="AV291" s="46">
        <v>33</v>
      </c>
      <c r="AX291" s="46">
        <v>9</v>
      </c>
      <c r="AZ291" s="46">
        <v>0</v>
      </c>
      <c r="BB291" s="46">
        <v>11</v>
      </c>
      <c r="BD291" s="46">
        <v>0</v>
      </c>
      <c r="BF291" s="209">
        <v>53</v>
      </c>
      <c r="BI291" s="83">
        <v>0</v>
      </c>
      <c r="BK291" s="83">
        <v>0</v>
      </c>
      <c r="BM291" s="83">
        <v>0</v>
      </c>
      <c r="BO291" s="83">
        <v>0</v>
      </c>
      <c r="BQ291" s="83">
        <v>0</v>
      </c>
      <c r="BS291" s="85">
        <v>0</v>
      </c>
      <c r="BU291" s="46">
        <v>0</v>
      </c>
      <c r="BW291" s="46">
        <v>0</v>
      </c>
      <c r="BY291" s="46">
        <v>0</v>
      </c>
      <c r="CA291" s="46">
        <v>0</v>
      </c>
      <c r="CC291" s="46">
        <v>0</v>
      </c>
      <c r="CE291" s="209">
        <v>0</v>
      </c>
      <c r="CH291" s="41">
        <v>975004</v>
      </c>
      <c r="CJ291" s="41">
        <v>408215</v>
      </c>
      <c r="CL291" s="41">
        <v>0</v>
      </c>
      <c r="CN291" s="41">
        <v>212116</v>
      </c>
      <c r="CP291" s="43">
        <v>1595335</v>
      </c>
      <c r="CS291" s="39">
        <v>17.075099999999999</v>
      </c>
      <c r="CU291" s="39">
        <v>23.675599999999999</v>
      </c>
      <c r="CY291" s="39">
        <v>10.3491</v>
      </c>
      <c r="DA291" s="44">
        <v>16.8215</v>
      </c>
      <c r="DC291" s="1" t="str">
        <f t="shared" si="4"/>
        <v>No</v>
      </c>
    </row>
    <row r="292" spans="1:107">
      <c r="A292" s="7" t="s">
        <v>1080</v>
      </c>
      <c r="B292" s="7" t="s">
        <v>538</v>
      </c>
      <c r="C292" s="37" t="s">
        <v>68</v>
      </c>
      <c r="D292" s="296">
        <v>6012</v>
      </c>
      <c r="E292" s="297">
        <v>60012</v>
      </c>
      <c r="F292" s="27" t="s">
        <v>140</v>
      </c>
      <c r="G292" s="27" t="s">
        <v>137</v>
      </c>
      <c r="H292" s="35">
        <v>172378</v>
      </c>
      <c r="I292" s="35">
        <v>32</v>
      </c>
      <c r="J292" s="292"/>
      <c r="K292" s="8">
        <v>152810</v>
      </c>
      <c r="L292" s="8" t="s">
        <v>102</v>
      </c>
      <c r="M292" s="8">
        <v>18177</v>
      </c>
      <c r="N292" s="9"/>
      <c r="O292" s="8">
        <v>13098</v>
      </c>
      <c r="P292" s="9" t="s">
        <v>102</v>
      </c>
      <c r="Q292" s="8">
        <v>20664</v>
      </c>
      <c r="R292" s="9"/>
      <c r="S292" s="8">
        <v>0</v>
      </c>
      <c r="T292" s="9"/>
      <c r="U292" s="33">
        <v>204749</v>
      </c>
      <c r="V292" s="9" t="s">
        <v>102</v>
      </c>
      <c r="W292" s="30">
        <v>103.3</v>
      </c>
      <c r="X292" s="9"/>
      <c r="Y292" s="30">
        <v>14.4</v>
      </c>
      <c r="Z292" s="9"/>
      <c r="AA292" s="30">
        <v>9</v>
      </c>
      <c r="AB292" s="9"/>
      <c r="AC292" s="30">
        <v>20</v>
      </c>
      <c r="AD292" s="9"/>
      <c r="AE292" s="80">
        <v>0</v>
      </c>
      <c r="AF292" s="46"/>
      <c r="AG292" s="88">
        <v>146.69999999999999</v>
      </c>
      <c r="AH292" s="47"/>
      <c r="AJ292" s="83">
        <v>103751</v>
      </c>
      <c r="AK292" s="46" t="s">
        <v>102</v>
      </c>
      <c r="AL292" s="83">
        <v>15342</v>
      </c>
      <c r="AN292" s="83">
        <v>10344</v>
      </c>
      <c r="AO292" s="46" t="s">
        <v>102</v>
      </c>
      <c r="AP292" s="83">
        <v>20664</v>
      </c>
      <c r="AR292" s="83">
        <v>0</v>
      </c>
      <c r="AT292" s="204">
        <v>150101</v>
      </c>
      <c r="AU292" s="46" t="s">
        <v>102</v>
      </c>
      <c r="AV292" s="46">
        <v>61.8</v>
      </c>
      <c r="AX292" s="46">
        <v>8.4</v>
      </c>
      <c r="AZ292" s="46">
        <v>6</v>
      </c>
      <c r="BB292" s="46">
        <v>20</v>
      </c>
      <c r="BD292" s="46">
        <v>0</v>
      </c>
      <c r="BF292" s="209">
        <v>96.2</v>
      </c>
      <c r="BI292" s="83">
        <v>361</v>
      </c>
      <c r="BK292" s="83">
        <v>2835</v>
      </c>
      <c r="BM292" s="83">
        <v>2754</v>
      </c>
      <c r="BN292" s="46" t="s">
        <v>102</v>
      </c>
      <c r="BO292" s="83">
        <v>0</v>
      </c>
      <c r="BQ292" s="83">
        <v>0</v>
      </c>
      <c r="BS292" s="85">
        <v>54648</v>
      </c>
      <c r="BT292" s="46" t="s">
        <v>102</v>
      </c>
      <c r="BU292" s="46">
        <v>41.5</v>
      </c>
      <c r="BW292" s="46">
        <v>6</v>
      </c>
      <c r="BY292" s="46">
        <v>3</v>
      </c>
      <c r="CA292" s="46">
        <v>0</v>
      </c>
      <c r="CC292" s="46">
        <v>0</v>
      </c>
      <c r="CE292" s="209">
        <v>0</v>
      </c>
      <c r="CH292" s="41">
        <v>2061663</v>
      </c>
      <c r="CJ292" s="41">
        <v>477393</v>
      </c>
      <c r="CL292" s="41">
        <v>119865</v>
      </c>
      <c r="CN292" s="41">
        <v>271865</v>
      </c>
      <c r="CP292" s="43">
        <v>2930786</v>
      </c>
      <c r="CS292" s="39">
        <v>13.4917</v>
      </c>
      <c r="CT292" s="39" t="s">
        <v>102</v>
      </c>
      <c r="CU292" s="39">
        <v>26.2636</v>
      </c>
      <c r="CW292" s="39">
        <v>9.1514000000000006</v>
      </c>
      <c r="CX292" s="39" t="s">
        <v>102</v>
      </c>
      <c r="CY292" s="39">
        <v>13.156499999999999</v>
      </c>
      <c r="DA292" s="44">
        <v>14.314</v>
      </c>
      <c r="DC292" s="1" t="str">
        <f t="shared" si="4"/>
        <v>Yes</v>
      </c>
    </row>
    <row r="293" spans="1:107">
      <c r="A293" s="7" t="s">
        <v>1079</v>
      </c>
      <c r="B293" s="7" t="s">
        <v>237</v>
      </c>
      <c r="C293" s="37" t="s">
        <v>8</v>
      </c>
      <c r="D293" s="296">
        <v>4071</v>
      </c>
      <c r="E293" s="297">
        <v>40071</v>
      </c>
      <c r="F293" s="27" t="s">
        <v>140</v>
      </c>
      <c r="G293" s="27" t="s">
        <v>137</v>
      </c>
      <c r="H293" s="35">
        <v>286692</v>
      </c>
      <c r="I293" s="35">
        <v>32</v>
      </c>
      <c r="J293" s="292"/>
      <c r="K293" s="8">
        <v>99964</v>
      </c>
      <c r="L293" s="8"/>
      <c r="M293" s="8">
        <v>5760</v>
      </c>
      <c r="N293" s="9"/>
      <c r="O293" s="8">
        <v>1093</v>
      </c>
      <c r="P293" s="9"/>
      <c r="Q293" s="8">
        <v>8361</v>
      </c>
      <c r="R293" s="9"/>
      <c r="S293" s="8">
        <v>0</v>
      </c>
      <c r="T293" s="9"/>
      <c r="U293" s="33">
        <v>115178</v>
      </c>
      <c r="V293" s="9"/>
      <c r="W293" s="30">
        <v>72.42</v>
      </c>
      <c r="X293" s="9"/>
      <c r="Y293" s="30">
        <v>3.59</v>
      </c>
      <c r="Z293" s="9"/>
      <c r="AA293" s="30">
        <v>1.36</v>
      </c>
      <c r="AB293" s="9"/>
      <c r="AC293" s="30">
        <v>4.57</v>
      </c>
      <c r="AD293" s="9"/>
      <c r="AE293" s="80">
        <v>0</v>
      </c>
      <c r="AF293" s="46"/>
      <c r="AG293" s="88">
        <v>81.94</v>
      </c>
      <c r="AH293" s="47"/>
      <c r="AJ293" s="83">
        <v>66967</v>
      </c>
      <c r="AL293" s="83">
        <v>5517</v>
      </c>
      <c r="AN293" s="83">
        <v>660</v>
      </c>
      <c r="AP293" s="83">
        <v>8085</v>
      </c>
      <c r="AR293" s="83">
        <v>0</v>
      </c>
      <c r="AT293" s="204">
        <v>81229</v>
      </c>
      <c r="AV293" s="46">
        <v>36.520000000000003</v>
      </c>
      <c r="AX293" s="46">
        <v>3.28</v>
      </c>
      <c r="AZ293" s="46">
        <v>0.88</v>
      </c>
      <c r="BB293" s="46">
        <v>4.2699999999999996</v>
      </c>
      <c r="BD293" s="46">
        <v>0</v>
      </c>
      <c r="BF293" s="209">
        <v>44.95</v>
      </c>
      <c r="BI293" s="83">
        <v>1104</v>
      </c>
      <c r="BK293" s="83">
        <v>205</v>
      </c>
      <c r="BM293" s="83">
        <v>433</v>
      </c>
      <c r="BO293" s="83">
        <v>276</v>
      </c>
      <c r="BQ293" s="83">
        <v>0</v>
      </c>
      <c r="BS293" s="85">
        <v>33949</v>
      </c>
      <c r="BU293" s="46">
        <v>35.9</v>
      </c>
      <c r="BW293" s="46">
        <v>0.31</v>
      </c>
      <c r="BY293" s="46">
        <v>0.48</v>
      </c>
      <c r="CA293" s="46">
        <v>0.3</v>
      </c>
      <c r="CC293" s="46">
        <v>0</v>
      </c>
      <c r="CE293" s="209">
        <v>0</v>
      </c>
      <c r="CH293" s="41">
        <v>1616260</v>
      </c>
      <c r="CJ293" s="41">
        <v>144192</v>
      </c>
      <c r="CL293" s="41">
        <v>13858</v>
      </c>
      <c r="CN293" s="41">
        <v>235177</v>
      </c>
      <c r="CP293" s="43">
        <v>2009487</v>
      </c>
      <c r="CS293" s="39">
        <v>16.168399999999998</v>
      </c>
      <c r="CU293" s="39">
        <v>25.033300000000001</v>
      </c>
      <c r="CW293" s="39">
        <v>12.678900000000001</v>
      </c>
      <c r="CY293" s="39">
        <v>28.1279</v>
      </c>
      <c r="DA293" s="44">
        <v>17.4468</v>
      </c>
      <c r="DC293" s="1" t="str">
        <f t="shared" si="4"/>
        <v>No</v>
      </c>
    </row>
    <row r="294" spans="1:107">
      <c r="A294" s="7" t="s">
        <v>932</v>
      </c>
      <c r="B294" s="7" t="s">
        <v>933</v>
      </c>
      <c r="C294" s="37" t="s">
        <v>36</v>
      </c>
      <c r="D294" s="296"/>
      <c r="E294" s="297">
        <v>10183</v>
      </c>
      <c r="F294" s="27" t="s">
        <v>142</v>
      </c>
      <c r="G294" s="27" t="s">
        <v>137</v>
      </c>
      <c r="H294" s="35">
        <v>246695</v>
      </c>
      <c r="I294" s="35">
        <v>31</v>
      </c>
      <c r="J294" s="292"/>
      <c r="K294" s="8">
        <v>882225</v>
      </c>
      <c r="L294" s="8"/>
      <c r="M294" s="8">
        <v>200657</v>
      </c>
      <c r="N294" s="9"/>
      <c r="O294" s="8">
        <v>41371</v>
      </c>
      <c r="P294" s="9"/>
      <c r="Q294" s="8">
        <v>203375</v>
      </c>
      <c r="R294" s="9"/>
      <c r="S294" s="8">
        <v>0</v>
      </c>
      <c r="T294" s="9"/>
      <c r="U294" s="33">
        <v>1327628</v>
      </c>
      <c r="V294" s="9"/>
      <c r="W294" s="30">
        <v>594</v>
      </c>
      <c r="X294" s="9"/>
      <c r="Y294" s="30">
        <v>96</v>
      </c>
      <c r="Z294" s="9"/>
      <c r="AA294" s="30">
        <v>23</v>
      </c>
      <c r="AB294" s="9"/>
      <c r="AC294" s="30">
        <v>109</v>
      </c>
      <c r="AD294" s="9"/>
      <c r="AE294" s="80">
        <v>0</v>
      </c>
      <c r="AF294" s="46"/>
      <c r="AG294" s="88">
        <v>822</v>
      </c>
      <c r="AH294" s="47"/>
      <c r="AJ294" s="83">
        <v>751608</v>
      </c>
      <c r="AL294" s="83">
        <v>199492</v>
      </c>
      <c r="AN294" s="83">
        <v>32619</v>
      </c>
      <c r="AP294" s="83">
        <v>191628</v>
      </c>
      <c r="AR294" s="83">
        <v>0</v>
      </c>
      <c r="AT294" s="204">
        <v>1175347</v>
      </c>
      <c r="AV294" s="46">
        <v>385</v>
      </c>
      <c r="AX294" s="46">
        <v>95</v>
      </c>
      <c r="AZ294" s="46">
        <v>17</v>
      </c>
      <c r="BB294" s="46">
        <v>97</v>
      </c>
      <c r="BD294" s="46">
        <v>0</v>
      </c>
      <c r="BF294" s="209">
        <v>594</v>
      </c>
      <c r="BI294" s="83">
        <v>20522</v>
      </c>
      <c r="BK294" s="83">
        <v>0</v>
      </c>
      <c r="BM294" s="83">
        <v>8752</v>
      </c>
      <c r="BO294" s="83">
        <v>11747</v>
      </c>
      <c r="BQ294" s="83">
        <v>0</v>
      </c>
      <c r="BS294" s="85">
        <v>152281</v>
      </c>
      <c r="BU294" s="46">
        <v>209</v>
      </c>
      <c r="BW294" s="46">
        <v>1</v>
      </c>
      <c r="BY294" s="46">
        <v>6</v>
      </c>
      <c r="CA294" s="46">
        <v>12</v>
      </c>
      <c r="CC294" s="46">
        <v>0</v>
      </c>
      <c r="CE294" s="209">
        <v>228</v>
      </c>
      <c r="CH294" s="41">
        <v>18871669</v>
      </c>
      <c r="CJ294" s="41">
        <v>3319329</v>
      </c>
      <c r="CL294" s="41">
        <v>1154142</v>
      </c>
      <c r="CN294" s="41">
        <v>12730976</v>
      </c>
      <c r="CP294" s="43">
        <v>36076116</v>
      </c>
      <c r="CS294" s="39">
        <v>21.390999999999998</v>
      </c>
      <c r="CU294" s="39">
        <v>16.542300000000001</v>
      </c>
      <c r="CW294" s="39">
        <v>27.897400000000001</v>
      </c>
      <c r="CY294" s="39">
        <v>62.598500000000001</v>
      </c>
      <c r="DA294" s="44">
        <v>27.173400000000001</v>
      </c>
      <c r="DC294" s="1" t="str">
        <f t="shared" si="4"/>
        <v>No</v>
      </c>
    </row>
    <row r="295" spans="1:107">
      <c r="A295" s="7" t="s">
        <v>1082</v>
      </c>
      <c r="B295" s="7" t="s">
        <v>180</v>
      </c>
      <c r="C295" s="37" t="s">
        <v>43</v>
      </c>
      <c r="D295" s="296">
        <v>8004</v>
      </c>
      <c r="E295" s="297">
        <v>80004</v>
      </c>
      <c r="F295" s="27" t="s">
        <v>140</v>
      </c>
      <c r="G295" s="27" t="s">
        <v>137</v>
      </c>
      <c r="H295" s="35">
        <v>114773</v>
      </c>
      <c r="I295" s="35">
        <v>31</v>
      </c>
      <c r="J295" s="292"/>
      <c r="K295" s="8">
        <v>83865</v>
      </c>
      <c r="L295" s="8"/>
      <c r="M295" s="8">
        <v>8235</v>
      </c>
      <c r="N295" s="9"/>
      <c r="O295" s="8">
        <v>6172</v>
      </c>
      <c r="P295" s="9"/>
      <c r="Q295" s="8">
        <v>6068</v>
      </c>
      <c r="R295" s="9"/>
      <c r="S295" s="8">
        <v>0</v>
      </c>
      <c r="T295" s="9"/>
      <c r="U295" s="33">
        <v>104340</v>
      </c>
      <c r="V295" s="9"/>
      <c r="W295" s="30">
        <v>44.8</v>
      </c>
      <c r="X295" s="9"/>
      <c r="Y295" s="30">
        <v>4.5999999999999996</v>
      </c>
      <c r="Z295" s="9"/>
      <c r="AA295" s="30">
        <v>3.3</v>
      </c>
      <c r="AB295" s="9"/>
      <c r="AC295" s="30">
        <v>3.4</v>
      </c>
      <c r="AD295" s="9"/>
      <c r="AE295" s="80">
        <v>0</v>
      </c>
      <c r="AF295" s="46"/>
      <c r="AG295" s="88">
        <v>56.1</v>
      </c>
      <c r="AH295" s="47"/>
      <c r="AJ295" s="83">
        <v>83865</v>
      </c>
      <c r="AL295" s="83">
        <v>8235</v>
      </c>
      <c r="AN295" s="83">
        <v>6172</v>
      </c>
      <c r="AP295" s="83">
        <v>6068</v>
      </c>
      <c r="AR295" s="83">
        <v>0</v>
      </c>
      <c r="AT295" s="204">
        <v>104340</v>
      </c>
      <c r="AV295" s="46">
        <v>44.8</v>
      </c>
      <c r="AX295" s="46">
        <v>4.5999999999999996</v>
      </c>
      <c r="AZ295" s="46">
        <v>3.3</v>
      </c>
      <c r="BB295" s="46">
        <v>3.4</v>
      </c>
      <c r="BD295" s="46">
        <v>0</v>
      </c>
      <c r="BF295" s="209">
        <v>56.1</v>
      </c>
      <c r="BI295" s="83">
        <v>0</v>
      </c>
      <c r="BK295" s="83">
        <v>0</v>
      </c>
      <c r="BM295" s="83">
        <v>0</v>
      </c>
      <c r="BO295" s="83">
        <v>0</v>
      </c>
      <c r="BQ295" s="83">
        <v>0</v>
      </c>
      <c r="BS295" s="85">
        <v>0</v>
      </c>
      <c r="BU295" s="46">
        <v>0</v>
      </c>
      <c r="BW295" s="46">
        <v>0</v>
      </c>
      <c r="BY295" s="46">
        <v>0</v>
      </c>
      <c r="CA295" s="46">
        <v>0</v>
      </c>
      <c r="CC295" s="46">
        <v>0</v>
      </c>
      <c r="CE295" s="209">
        <v>0</v>
      </c>
      <c r="CH295" s="41">
        <v>1960246</v>
      </c>
      <c r="CJ295" s="41">
        <v>229128</v>
      </c>
      <c r="CL295" s="41">
        <v>146507</v>
      </c>
      <c r="CN295" s="41">
        <v>284106</v>
      </c>
      <c r="CP295" s="43">
        <v>2619987</v>
      </c>
      <c r="CS295" s="39">
        <v>23.373799999999999</v>
      </c>
      <c r="CU295" s="39">
        <v>27.823699999999999</v>
      </c>
      <c r="CW295" s="39">
        <v>23.737400000000001</v>
      </c>
      <c r="CY295" s="39">
        <v>46.820399999999999</v>
      </c>
      <c r="DA295" s="44">
        <v>25.110099999999999</v>
      </c>
      <c r="DC295" s="1" t="str">
        <f t="shared" si="4"/>
        <v>No</v>
      </c>
    </row>
    <row r="296" spans="1:107">
      <c r="A296" s="7" t="s">
        <v>1081</v>
      </c>
      <c r="B296" s="7" t="s">
        <v>159</v>
      </c>
      <c r="C296" s="37" t="s">
        <v>61</v>
      </c>
      <c r="D296" s="296">
        <v>3087</v>
      </c>
      <c r="E296" s="297">
        <v>30087</v>
      </c>
      <c r="F296" s="27" t="s">
        <v>140</v>
      </c>
      <c r="G296" s="27" t="s">
        <v>137</v>
      </c>
      <c r="H296" s="35">
        <v>51370</v>
      </c>
      <c r="I296" s="35">
        <v>31</v>
      </c>
      <c r="J296" s="292"/>
      <c r="K296" s="8">
        <v>87027</v>
      </c>
      <c r="L296" s="8"/>
      <c r="M296" s="8">
        <v>1986</v>
      </c>
      <c r="N296" s="9"/>
      <c r="O296" s="8">
        <v>530</v>
      </c>
      <c r="P296" s="9"/>
      <c r="Q296" s="8">
        <v>4663</v>
      </c>
      <c r="R296" s="9"/>
      <c r="S296" s="8">
        <v>152</v>
      </c>
      <c r="T296" s="9"/>
      <c r="U296" s="33">
        <v>94358</v>
      </c>
      <c r="V296" s="9"/>
      <c r="W296" s="30">
        <v>41</v>
      </c>
      <c r="X296" s="9"/>
      <c r="Y296" s="30">
        <v>1</v>
      </c>
      <c r="Z296" s="9"/>
      <c r="AA296" s="30">
        <v>0.3</v>
      </c>
      <c r="AB296" s="9"/>
      <c r="AC296" s="30">
        <v>2.2999999999999998</v>
      </c>
      <c r="AD296" s="9"/>
      <c r="AE296" s="80">
        <v>0.08</v>
      </c>
      <c r="AF296" s="46"/>
      <c r="AG296" s="88">
        <v>44.68</v>
      </c>
      <c r="AH296" s="47"/>
      <c r="AJ296" s="83">
        <v>79027</v>
      </c>
      <c r="AL296" s="83">
        <v>1986</v>
      </c>
      <c r="AN296" s="83">
        <v>530</v>
      </c>
      <c r="AP296" s="83">
        <v>4663</v>
      </c>
      <c r="AR296" s="83">
        <v>152</v>
      </c>
      <c r="AT296" s="204">
        <v>86358</v>
      </c>
      <c r="AV296" s="46">
        <v>33</v>
      </c>
      <c r="AX296" s="46">
        <v>1</v>
      </c>
      <c r="AZ296" s="46">
        <v>0.3</v>
      </c>
      <c r="BB296" s="46">
        <v>2.2999999999999998</v>
      </c>
      <c r="BD296" s="46">
        <v>0.08</v>
      </c>
      <c r="BF296" s="209">
        <v>36.68</v>
      </c>
      <c r="BI296" s="83">
        <v>0</v>
      </c>
      <c r="BK296" s="83">
        <v>0</v>
      </c>
      <c r="BM296" s="83">
        <v>0</v>
      </c>
      <c r="BO296" s="83">
        <v>0</v>
      </c>
      <c r="BQ296" s="83">
        <v>0</v>
      </c>
      <c r="BS296" s="85">
        <v>8000</v>
      </c>
      <c r="BU296" s="46">
        <v>8</v>
      </c>
      <c r="BW296" s="46">
        <v>0</v>
      </c>
      <c r="BY296" s="46">
        <v>0</v>
      </c>
      <c r="CA296" s="46">
        <v>0</v>
      </c>
      <c r="CC296" s="46">
        <v>0</v>
      </c>
      <c r="CE296" s="209">
        <v>0</v>
      </c>
      <c r="CH296" s="41">
        <v>1083852</v>
      </c>
      <c r="CJ296" s="41">
        <v>21260</v>
      </c>
      <c r="CL296" s="41">
        <v>4511</v>
      </c>
      <c r="CN296" s="41">
        <v>104319</v>
      </c>
      <c r="CP296" s="43">
        <v>1213942</v>
      </c>
      <c r="CS296" s="39">
        <v>12.4542</v>
      </c>
      <c r="CU296" s="39">
        <v>10.7049</v>
      </c>
      <c r="CW296" s="39">
        <v>8.5113000000000003</v>
      </c>
      <c r="CY296" s="39">
        <v>22.371600000000001</v>
      </c>
      <c r="DA296" s="44">
        <v>12.8653</v>
      </c>
      <c r="DC296" s="1" t="str">
        <f t="shared" si="4"/>
        <v>No</v>
      </c>
    </row>
    <row r="297" spans="1:107">
      <c r="A297" s="7" t="s">
        <v>1089</v>
      </c>
      <c r="B297" s="7" t="s">
        <v>349</v>
      </c>
      <c r="C297" s="37" t="s">
        <v>77</v>
      </c>
      <c r="D297" s="296">
        <v>5004</v>
      </c>
      <c r="E297" s="297">
        <v>50004</v>
      </c>
      <c r="F297" s="27" t="s">
        <v>140</v>
      </c>
      <c r="G297" s="27" t="s">
        <v>137</v>
      </c>
      <c r="H297" s="35">
        <v>100868</v>
      </c>
      <c r="I297" s="35">
        <v>30</v>
      </c>
      <c r="J297" s="292"/>
      <c r="K297" s="8">
        <v>67332</v>
      </c>
      <c r="L297" s="8"/>
      <c r="M297" s="8">
        <v>11576</v>
      </c>
      <c r="N297" s="9"/>
      <c r="O297" s="8">
        <v>469</v>
      </c>
      <c r="P297" s="9"/>
      <c r="Q297" s="8">
        <v>6804</v>
      </c>
      <c r="R297" s="9"/>
      <c r="S297" s="8">
        <v>162</v>
      </c>
      <c r="T297" s="9"/>
      <c r="U297" s="33">
        <v>86343</v>
      </c>
      <c r="V297" s="9"/>
      <c r="W297" s="30">
        <v>45.2</v>
      </c>
      <c r="X297" s="9"/>
      <c r="Y297" s="30">
        <v>6.3</v>
      </c>
      <c r="Z297" s="9"/>
      <c r="AA297" s="30">
        <v>0.3</v>
      </c>
      <c r="AB297" s="9"/>
      <c r="AC297" s="30">
        <v>4.0999999999999996</v>
      </c>
      <c r="AD297" s="9"/>
      <c r="AE297" s="80">
        <v>0.1</v>
      </c>
      <c r="AF297" s="46"/>
      <c r="AG297" s="88">
        <v>56</v>
      </c>
      <c r="AH297" s="47"/>
      <c r="AJ297" s="83">
        <v>62620</v>
      </c>
      <c r="AL297" s="83">
        <v>11576</v>
      </c>
      <c r="AN297" s="83">
        <v>469</v>
      </c>
      <c r="AP297" s="83">
        <v>6804</v>
      </c>
      <c r="AR297" s="83">
        <v>162</v>
      </c>
      <c r="AT297" s="204">
        <v>81631</v>
      </c>
      <c r="AV297" s="46">
        <v>38.200000000000003</v>
      </c>
      <c r="AX297" s="46">
        <v>6.3</v>
      </c>
      <c r="AZ297" s="46">
        <v>0.3</v>
      </c>
      <c r="BB297" s="46">
        <v>4.0999999999999996</v>
      </c>
      <c r="BD297" s="46">
        <v>0.1</v>
      </c>
      <c r="BF297" s="209">
        <v>49</v>
      </c>
      <c r="BI297" s="83">
        <v>0</v>
      </c>
      <c r="BK297" s="83">
        <v>0</v>
      </c>
      <c r="BM297" s="83">
        <v>0</v>
      </c>
      <c r="BO297" s="83">
        <v>0</v>
      </c>
      <c r="BQ297" s="83">
        <v>0</v>
      </c>
      <c r="BS297" s="85">
        <v>4712</v>
      </c>
      <c r="BU297" s="46">
        <v>7</v>
      </c>
      <c r="BW297" s="46">
        <v>0</v>
      </c>
      <c r="BY297" s="46">
        <v>0</v>
      </c>
      <c r="CA297" s="46">
        <v>0</v>
      </c>
      <c r="CC297" s="46">
        <v>0</v>
      </c>
      <c r="CE297" s="209">
        <v>0</v>
      </c>
      <c r="CH297" s="41">
        <v>1626943</v>
      </c>
      <c r="CJ297" s="41">
        <v>264832</v>
      </c>
      <c r="CL297" s="41">
        <v>10316</v>
      </c>
      <c r="CN297" s="41">
        <v>341908</v>
      </c>
      <c r="CP297" s="43">
        <v>2243999</v>
      </c>
      <c r="CS297" s="39">
        <v>24.163</v>
      </c>
      <c r="CU297" s="39">
        <v>22.877700000000001</v>
      </c>
      <c r="CW297" s="39">
        <v>21.995699999999999</v>
      </c>
      <c r="CY297" s="39">
        <v>50.250999999999998</v>
      </c>
      <c r="DA297" s="44">
        <v>25.9894</v>
      </c>
      <c r="DC297" s="1" t="str">
        <f t="shared" si="4"/>
        <v>No</v>
      </c>
    </row>
    <row r="298" spans="1:107">
      <c r="A298" s="7" t="s">
        <v>1085</v>
      </c>
      <c r="B298" s="7" t="s">
        <v>1086</v>
      </c>
      <c r="C298" s="37" t="s">
        <v>32</v>
      </c>
      <c r="D298" s="296" t="s">
        <v>1087</v>
      </c>
      <c r="E298" s="297">
        <v>50342</v>
      </c>
      <c r="F298" s="27" t="s">
        <v>158</v>
      </c>
      <c r="G298" s="27" t="s">
        <v>137</v>
      </c>
      <c r="H298" s="35">
        <v>1487483</v>
      </c>
      <c r="I298" s="35">
        <v>30</v>
      </c>
      <c r="J298" s="292"/>
      <c r="K298" s="8">
        <v>63692</v>
      </c>
      <c r="L298" s="8"/>
      <c r="M298" s="8">
        <v>0</v>
      </c>
      <c r="N298" s="9"/>
      <c r="O298" s="8">
        <v>166</v>
      </c>
      <c r="P298" s="9"/>
      <c r="Q298" s="8">
        <v>1567</v>
      </c>
      <c r="R298" s="9"/>
      <c r="S298" s="8">
        <v>0</v>
      </c>
      <c r="T298" s="9"/>
      <c r="U298" s="33">
        <v>65425</v>
      </c>
      <c r="V298" s="9"/>
      <c r="W298" s="30">
        <v>69.599999999999994</v>
      </c>
      <c r="X298" s="9"/>
      <c r="Y298" s="30">
        <v>0</v>
      </c>
      <c r="Z298" s="9"/>
      <c r="AA298" s="30">
        <v>1</v>
      </c>
      <c r="AB298" s="9"/>
      <c r="AC298" s="30">
        <v>8</v>
      </c>
      <c r="AD298" s="9"/>
      <c r="AE298" s="80">
        <v>0</v>
      </c>
      <c r="AF298" s="46"/>
      <c r="AG298" s="88">
        <v>78.599999999999994</v>
      </c>
      <c r="AH298" s="47"/>
      <c r="AJ298" s="83">
        <v>16112</v>
      </c>
      <c r="AL298" s="83">
        <v>0</v>
      </c>
      <c r="AN298" s="83">
        <v>0</v>
      </c>
      <c r="AP298" s="83">
        <v>0</v>
      </c>
      <c r="AR298" s="83">
        <v>0</v>
      </c>
      <c r="AT298" s="204">
        <v>16112</v>
      </c>
      <c r="AV298" s="46">
        <v>8.6</v>
      </c>
      <c r="AX298" s="46">
        <v>0</v>
      </c>
      <c r="AZ298" s="46">
        <v>0</v>
      </c>
      <c r="BB298" s="46">
        <v>0</v>
      </c>
      <c r="BD298" s="46">
        <v>0</v>
      </c>
      <c r="BF298" s="209">
        <v>8.6</v>
      </c>
      <c r="BI298" s="83">
        <v>7800</v>
      </c>
      <c r="BK298" s="83">
        <v>0</v>
      </c>
      <c r="BM298" s="83">
        <v>166</v>
      </c>
      <c r="BO298" s="83">
        <v>1567</v>
      </c>
      <c r="BQ298" s="83">
        <v>0</v>
      </c>
      <c r="BS298" s="85">
        <v>49313</v>
      </c>
      <c r="BU298" s="46">
        <v>61</v>
      </c>
      <c r="BW298" s="46">
        <v>0</v>
      </c>
      <c r="BY298" s="46">
        <v>1</v>
      </c>
      <c r="CA298" s="46">
        <v>8</v>
      </c>
      <c r="CC298" s="46">
        <v>0</v>
      </c>
      <c r="CE298" s="209">
        <v>0</v>
      </c>
      <c r="CH298" s="41">
        <v>663349</v>
      </c>
      <c r="CJ298" s="41">
        <v>0</v>
      </c>
      <c r="CL298" s="41">
        <v>2160</v>
      </c>
      <c r="CN298" s="41">
        <v>36648</v>
      </c>
      <c r="CP298" s="43">
        <v>702157</v>
      </c>
      <c r="CS298" s="39">
        <v>10.414999999999999</v>
      </c>
      <c r="CW298" s="39">
        <v>13.012</v>
      </c>
      <c r="CY298" s="39">
        <v>23.3874</v>
      </c>
      <c r="DA298" s="44">
        <v>10.732200000000001</v>
      </c>
      <c r="DC298" s="1" t="str">
        <f t="shared" si="4"/>
        <v>No</v>
      </c>
    </row>
    <row r="299" spans="1:107">
      <c r="A299" s="7" t="s">
        <v>1088</v>
      </c>
      <c r="B299" s="7" t="s">
        <v>477</v>
      </c>
      <c r="C299" s="37" t="s">
        <v>29</v>
      </c>
      <c r="D299" s="296">
        <v>7012</v>
      </c>
      <c r="E299" s="297">
        <v>70012</v>
      </c>
      <c r="F299" s="27" t="s">
        <v>140</v>
      </c>
      <c r="G299" s="27" t="s">
        <v>137</v>
      </c>
      <c r="H299" s="35">
        <v>106494</v>
      </c>
      <c r="I299" s="35">
        <v>30</v>
      </c>
      <c r="J299" s="292"/>
      <c r="K299" s="8">
        <v>53407</v>
      </c>
      <c r="L299" s="8"/>
      <c r="M299" s="8">
        <v>7586</v>
      </c>
      <c r="N299" s="9"/>
      <c r="O299" s="8">
        <v>1761</v>
      </c>
      <c r="P299" s="9"/>
      <c r="Q299" s="8">
        <v>8459</v>
      </c>
      <c r="R299" s="9"/>
      <c r="S299" s="8">
        <v>0</v>
      </c>
      <c r="T299" s="9"/>
      <c r="U299" s="33">
        <v>71213</v>
      </c>
      <c r="V299" s="9"/>
      <c r="W299" s="30">
        <v>34</v>
      </c>
      <c r="X299" s="9"/>
      <c r="Y299" s="30">
        <v>4</v>
      </c>
      <c r="Z299" s="9"/>
      <c r="AA299" s="30">
        <v>1</v>
      </c>
      <c r="AB299" s="9"/>
      <c r="AC299" s="30">
        <v>4.4800000000000004</v>
      </c>
      <c r="AD299" s="9"/>
      <c r="AE299" s="80">
        <v>0</v>
      </c>
      <c r="AF299" s="46"/>
      <c r="AG299" s="88">
        <v>43.48</v>
      </c>
      <c r="AH299" s="47"/>
      <c r="AJ299" s="83">
        <v>24746</v>
      </c>
      <c r="AL299" s="83">
        <v>7586</v>
      </c>
      <c r="AN299" s="83">
        <v>1761</v>
      </c>
      <c r="AP299" s="83">
        <v>7272</v>
      </c>
      <c r="AR299" s="83">
        <v>0</v>
      </c>
      <c r="AT299" s="204">
        <v>41365</v>
      </c>
      <c r="AV299" s="46">
        <v>13</v>
      </c>
      <c r="AX299" s="46">
        <v>4</v>
      </c>
      <c r="AZ299" s="46">
        <v>1</v>
      </c>
      <c r="BB299" s="46">
        <v>3.48</v>
      </c>
      <c r="BD299" s="46">
        <v>0</v>
      </c>
      <c r="BF299" s="209">
        <v>21.48</v>
      </c>
      <c r="BI299" s="83">
        <v>0</v>
      </c>
      <c r="BK299" s="83">
        <v>0</v>
      </c>
      <c r="BM299" s="83">
        <v>0</v>
      </c>
      <c r="BO299" s="83">
        <v>1187</v>
      </c>
      <c r="BQ299" s="83">
        <v>0</v>
      </c>
      <c r="BS299" s="85">
        <v>29848</v>
      </c>
      <c r="BU299" s="46">
        <v>21</v>
      </c>
      <c r="BW299" s="46">
        <v>0</v>
      </c>
      <c r="BY299" s="46">
        <v>0</v>
      </c>
      <c r="CA299" s="46">
        <v>1</v>
      </c>
      <c r="CC299" s="46">
        <v>0</v>
      </c>
      <c r="CE299" s="209">
        <v>0</v>
      </c>
      <c r="CH299" s="41">
        <v>1258501</v>
      </c>
      <c r="CJ299" s="41">
        <v>192742</v>
      </c>
      <c r="CL299" s="41">
        <v>26361</v>
      </c>
      <c r="CN299" s="41">
        <v>252076</v>
      </c>
      <c r="CP299" s="43">
        <v>1729680</v>
      </c>
      <c r="CS299" s="39">
        <v>23.564299999999999</v>
      </c>
      <c r="CU299" s="39">
        <v>25.407599999999999</v>
      </c>
      <c r="CW299" s="39">
        <v>14.9693</v>
      </c>
      <c r="CY299" s="39">
        <v>29.799700000000001</v>
      </c>
      <c r="DA299" s="44">
        <v>24.288799999999998</v>
      </c>
      <c r="DC299" s="1" t="str">
        <f t="shared" si="4"/>
        <v>No</v>
      </c>
    </row>
    <row r="300" spans="1:107">
      <c r="A300" s="7" t="s">
        <v>1083</v>
      </c>
      <c r="B300" s="7" t="s">
        <v>423</v>
      </c>
      <c r="C300" s="37" t="s">
        <v>77</v>
      </c>
      <c r="D300" s="296">
        <v>5009</v>
      </c>
      <c r="E300" s="297">
        <v>50009</v>
      </c>
      <c r="F300" s="27" t="s">
        <v>140</v>
      </c>
      <c r="G300" s="27" t="s">
        <v>137</v>
      </c>
      <c r="H300" s="35">
        <v>74495</v>
      </c>
      <c r="I300" s="35">
        <v>30</v>
      </c>
      <c r="J300" s="292"/>
      <c r="K300" s="8">
        <v>44153</v>
      </c>
      <c r="L300" s="8"/>
      <c r="M300" s="8">
        <v>7659</v>
      </c>
      <c r="N300" s="9"/>
      <c r="O300" s="8">
        <v>1885</v>
      </c>
      <c r="P300" s="9"/>
      <c r="Q300" s="8">
        <v>8045</v>
      </c>
      <c r="R300" s="9"/>
      <c r="S300" s="8">
        <v>0</v>
      </c>
      <c r="T300" s="9"/>
      <c r="U300" s="33">
        <v>61742</v>
      </c>
      <c r="V300" s="9"/>
      <c r="W300" s="30">
        <v>22</v>
      </c>
      <c r="X300" s="9"/>
      <c r="Y300" s="30">
        <v>4</v>
      </c>
      <c r="Z300" s="9"/>
      <c r="AA300" s="30">
        <v>1</v>
      </c>
      <c r="AB300" s="9"/>
      <c r="AC300" s="30">
        <v>4</v>
      </c>
      <c r="AD300" s="9"/>
      <c r="AE300" s="80">
        <v>0</v>
      </c>
      <c r="AF300" s="46"/>
      <c r="AG300" s="88">
        <v>31</v>
      </c>
      <c r="AH300" s="47"/>
      <c r="AJ300" s="83">
        <v>44153</v>
      </c>
      <c r="AL300" s="83">
        <v>7659</v>
      </c>
      <c r="AN300" s="83">
        <v>1885</v>
      </c>
      <c r="AP300" s="83">
        <v>8045</v>
      </c>
      <c r="AR300" s="83">
        <v>0</v>
      </c>
      <c r="AT300" s="204">
        <v>61742</v>
      </c>
      <c r="AV300" s="46">
        <v>22</v>
      </c>
      <c r="AX300" s="46">
        <v>4</v>
      </c>
      <c r="AZ300" s="46">
        <v>1</v>
      </c>
      <c r="BB300" s="46">
        <v>4</v>
      </c>
      <c r="BD300" s="46">
        <v>0</v>
      </c>
      <c r="BF300" s="209">
        <v>31</v>
      </c>
      <c r="BI300" s="83">
        <v>0</v>
      </c>
      <c r="BK300" s="83">
        <v>0</v>
      </c>
      <c r="BM300" s="83">
        <v>0</v>
      </c>
      <c r="BO300" s="83">
        <v>0</v>
      </c>
      <c r="BQ300" s="83">
        <v>0</v>
      </c>
      <c r="BS300" s="85">
        <v>0</v>
      </c>
      <c r="BU300" s="46">
        <v>0</v>
      </c>
      <c r="BW300" s="46">
        <v>0</v>
      </c>
      <c r="BY300" s="46">
        <v>0</v>
      </c>
      <c r="CA300" s="46">
        <v>0</v>
      </c>
      <c r="CC300" s="46">
        <v>0</v>
      </c>
      <c r="CE300" s="209">
        <v>0</v>
      </c>
      <c r="CH300" s="41">
        <v>1295817</v>
      </c>
      <c r="CJ300" s="41">
        <v>203580</v>
      </c>
      <c r="CL300" s="41">
        <v>38348</v>
      </c>
      <c r="CN300" s="41">
        <v>130205</v>
      </c>
      <c r="CP300" s="43">
        <v>1667950</v>
      </c>
      <c r="CS300" s="39">
        <v>29.348299999999998</v>
      </c>
      <c r="CU300" s="39">
        <v>26.580500000000001</v>
      </c>
      <c r="CW300" s="39">
        <v>20.343800000000002</v>
      </c>
      <c r="CY300" s="39">
        <v>16.1846</v>
      </c>
      <c r="DA300" s="44">
        <v>27.014800000000001</v>
      </c>
      <c r="DC300" s="1" t="str">
        <f t="shared" si="4"/>
        <v>No</v>
      </c>
    </row>
    <row r="301" spans="1:107">
      <c r="A301" s="7" t="s">
        <v>395</v>
      </c>
      <c r="B301" s="7" t="s">
        <v>396</v>
      </c>
      <c r="C301" s="37" t="s">
        <v>43</v>
      </c>
      <c r="D301" s="296">
        <v>8009</v>
      </c>
      <c r="E301" s="297">
        <v>80009</v>
      </c>
      <c r="F301" s="27" t="s">
        <v>142</v>
      </c>
      <c r="G301" s="27" t="s">
        <v>137</v>
      </c>
      <c r="H301" s="35">
        <v>82157</v>
      </c>
      <c r="I301" s="35">
        <v>30</v>
      </c>
      <c r="J301" s="292"/>
      <c r="K301" s="8">
        <v>90734</v>
      </c>
      <c r="L301" s="8"/>
      <c r="M301" s="8">
        <v>14564</v>
      </c>
      <c r="N301" s="9"/>
      <c r="O301" s="8">
        <v>607</v>
      </c>
      <c r="P301" s="9"/>
      <c r="Q301" s="8">
        <v>14298</v>
      </c>
      <c r="R301" s="9"/>
      <c r="S301" s="8">
        <v>0</v>
      </c>
      <c r="T301" s="9"/>
      <c r="U301" s="33">
        <v>120203</v>
      </c>
      <c r="V301" s="9"/>
      <c r="W301" s="30">
        <v>50.87</v>
      </c>
      <c r="X301" s="9"/>
      <c r="Y301" s="30">
        <v>7.81</v>
      </c>
      <c r="Z301" s="9"/>
      <c r="AA301" s="30">
        <v>0.33</v>
      </c>
      <c r="AB301" s="9"/>
      <c r="AC301" s="30">
        <v>9</v>
      </c>
      <c r="AD301" s="9"/>
      <c r="AE301" s="80">
        <v>0</v>
      </c>
      <c r="AF301" s="46"/>
      <c r="AG301" s="88">
        <v>68.010000000000005</v>
      </c>
      <c r="AH301" s="47"/>
      <c r="AJ301" s="83">
        <v>76388</v>
      </c>
      <c r="AL301" s="83">
        <v>14442</v>
      </c>
      <c r="AN301" s="83">
        <v>602</v>
      </c>
      <c r="AP301" s="83">
        <v>14298</v>
      </c>
      <c r="AR301" s="83">
        <v>0</v>
      </c>
      <c r="AT301" s="204">
        <v>105730</v>
      </c>
      <c r="AV301" s="46">
        <v>41.38</v>
      </c>
      <c r="AX301" s="46">
        <v>7.68</v>
      </c>
      <c r="AZ301" s="46">
        <v>0.32</v>
      </c>
      <c r="BB301" s="46">
        <v>9</v>
      </c>
      <c r="BD301" s="46">
        <v>0</v>
      </c>
      <c r="BF301" s="209">
        <v>58.38</v>
      </c>
      <c r="BI301" s="83">
        <v>0</v>
      </c>
      <c r="BK301" s="83">
        <v>122</v>
      </c>
      <c r="BM301" s="83">
        <v>5</v>
      </c>
      <c r="BO301" s="83">
        <v>0</v>
      </c>
      <c r="BQ301" s="83">
        <v>0</v>
      </c>
      <c r="BS301" s="85">
        <v>14473</v>
      </c>
      <c r="BU301" s="46">
        <v>9.49</v>
      </c>
      <c r="BW301" s="46">
        <v>0.13</v>
      </c>
      <c r="BY301" s="46">
        <v>0.01</v>
      </c>
      <c r="CA301" s="46">
        <v>0</v>
      </c>
      <c r="CC301" s="46">
        <v>0</v>
      </c>
      <c r="CE301" s="209">
        <v>0</v>
      </c>
      <c r="CH301" s="41">
        <v>1778831</v>
      </c>
      <c r="CJ301" s="41">
        <v>313286</v>
      </c>
      <c r="CL301" s="41">
        <v>13053</v>
      </c>
      <c r="CN301" s="41">
        <v>453432</v>
      </c>
      <c r="CP301" s="43">
        <v>2558602</v>
      </c>
      <c r="CS301" s="39">
        <v>19.604900000000001</v>
      </c>
      <c r="CU301" s="39">
        <v>21.510999999999999</v>
      </c>
      <c r="CW301" s="39">
        <v>21.504100000000001</v>
      </c>
      <c r="CY301" s="39">
        <v>31.713000000000001</v>
      </c>
      <c r="DA301" s="44">
        <v>21.285699999999999</v>
      </c>
      <c r="DC301" s="1" t="str">
        <f t="shared" si="4"/>
        <v>No</v>
      </c>
    </row>
    <row r="302" spans="1:107">
      <c r="A302" s="7" t="s">
        <v>1084</v>
      </c>
      <c r="B302" s="7" t="s">
        <v>231</v>
      </c>
      <c r="C302" s="37" t="s">
        <v>68</v>
      </c>
      <c r="D302" s="296">
        <v>6014</v>
      </c>
      <c r="E302" s="297">
        <v>60014</v>
      </c>
      <c r="F302" s="27" t="s">
        <v>140</v>
      </c>
      <c r="G302" s="27" t="s">
        <v>137</v>
      </c>
      <c r="H302" s="35">
        <v>217585</v>
      </c>
      <c r="I302" s="35">
        <v>30</v>
      </c>
      <c r="J302" s="292"/>
      <c r="K302" s="8">
        <v>102124</v>
      </c>
      <c r="L302" s="8"/>
      <c r="M302" s="8">
        <v>8048</v>
      </c>
      <c r="N302" s="9"/>
      <c r="O302" s="8">
        <v>22253</v>
      </c>
      <c r="P302" s="9"/>
      <c r="Q302" s="8">
        <v>12850</v>
      </c>
      <c r="R302" s="9"/>
      <c r="S302" s="8">
        <v>0</v>
      </c>
      <c r="T302" s="9"/>
      <c r="U302" s="33">
        <v>145275</v>
      </c>
      <c r="V302" s="9"/>
      <c r="W302" s="30">
        <v>46.12</v>
      </c>
      <c r="X302" s="9"/>
      <c r="Y302" s="30">
        <v>4.24</v>
      </c>
      <c r="Z302" s="9"/>
      <c r="AA302" s="30">
        <v>10.9</v>
      </c>
      <c r="AB302" s="9"/>
      <c r="AC302" s="30">
        <v>7.07</v>
      </c>
      <c r="AD302" s="9"/>
      <c r="AE302" s="80">
        <v>0</v>
      </c>
      <c r="AF302" s="46"/>
      <c r="AG302" s="88">
        <v>68.33</v>
      </c>
      <c r="AH302" s="47"/>
      <c r="AJ302" s="83">
        <v>100643</v>
      </c>
      <c r="AL302" s="83">
        <v>6767</v>
      </c>
      <c r="AN302" s="83">
        <v>22253</v>
      </c>
      <c r="AP302" s="83">
        <v>12850</v>
      </c>
      <c r="AR302" s="83">
        <v>0</v>
      </c>
      <c r="AT302" s="204">
        <v>142513</v>
      </c>
      <c r="AV302" s="46">
        <v>45.12</v>
      </c>
      <c r="AX302" s="46">
        <v>3.24</v>
      </c>
      <c r="AZ302" s="46">
        <v>10.9</v>
      </c>
      <c r="BB302" s="46">
        <v>7.07</v>
      </c>
      <c r="BD302" s="46">
        <v>0</v>
      </c>
      <c r="BF302" s="209">
        <v>66.33</v>
      </c>
      <c r="BI302" s="83">
        <v>1481</v>
      </c>
      <c r="BK302" s="83">
        <v>1281</v>
      </c>
      <c r="BM302" s="83">
        <v>0</v>
      </c>
      <c r="BO302" s="83">
        <v>0</v>
      </c>
      <c r="BQ302" s="83">
        <v>0</v>
      </c>
      <c r="BS302" s="85">
        <v>2762</v>
      </c>
      <c r="BU302" s="46">
        <v>1</v>
      </c>
      <c r="BW302" s="46">
        <v>1</v>
      </c>
      <c r="BY302" s="46">
        <v>0</v>
      </c>
      <c r="CA302" s="46">
        <v>0</v>
      </c>
      <c r="CC302" s="46">
        <v>0</v>
      </c>
      <c r="CE302" s="209">
        <v>0</v>
      </c>
      <c r="CH302" s="41">
        <v>1209873</v>
      </c>
      <c r="CJ302" s="41">
        <v>72642</v>
      </c>
      <c r="CL302" s="41">
        <v>232528</v>
      </c>
      <c r="CN302" s="41">
        <v>219454</v>
      </c>
      <c r="CP302" s="43">
        <v>1734497</v>
      </c>
      <c r="CS302" s="39">
        <v>11.847099999999999</v>
      </c>
      <c r="CU302" s="39">
        <v>9.0260999999999996</v>
      </c>
      <c r="CW302" s="39">
        <v>10.449299999999999</v>
      </c>
      <c r="CY302" s="39">
        <v>17.078099999999999</v>
      </c>
      <c r="DA302" s="44">
        <v>11.939399999999999</v>
      </c>
      <c r="DC302" s="1" t="str">
        <f t="shared" si="4"/>
        <v>No</v>
      </c>
    </row>
    <row r="303" spans="1:107">
      <c r="A303" s="7" t="s">
        <v>406</v>
      </c>
      <c r="B303" s="7" t="s">
        <v>378</v>
      </c>
      <c r="C303" s="37" t="s">
        <v>54</v>
      </c>
      <c r="D303" s="296">
        <v>2082</v>
      </c>
      <c r="E303" s="297">
        <v>20082</v>
      </c>
      <c r="F303" s="27" t="s">
        <v>140</v>
      </c>
      <c r="G303" s="27" t="s">
        <v>137</v>
      </c>
      <c r="H303" s="35">
        <v>18351295</v>
      </c>
      <c r="I303" s="35">
        <v>29</v>
      </c>
      <c r="J303" s="292"/>
      <c r="K303" s="8">
        <v>969580</v>
      </c>
      <c r="L303" s="8"/>
      <c r="M303" s="8">
        <v>169600</v>
      </c>
      <c r="N303" s="9"/>
      <c r="O303" s="8">
        <v>125106</v>
      </c>
      <c r="P303" s="9"/>
      <c r="Q303" s="8">
        <v>67624</v>
      </c>
      <c r="R303" s="9"/>
      <c r="S303" s="8">
        <v>54987</v>
      </c>
      <c r="T303" s="9"/>
      <c r="U303" s="33">
        <v>1386897</v>
      </c>
      <c r="V303" s="9"/>
      <c r="W303" s="30">
        <v>433</v>
      </c>
      <c r="X303" s="9"/>
      <c r="Y303" s="30">
        <v>71</v>
      </c>
      <c r="Z303" s="9"/>
      <c r="AA303" s="30">
        <v>54</v>
      </c>
      <c r="AB303" s="9"/>
      <c r="AC303" s="30">
        <v>35</v>
      </c>
      <c r="AD303" s="9"/>
      <c r="AE303" s="80">
        <v>26</v>
      </c>
      <c r="AF303" s="46"/>
      <c r="AG303" s="88">
        <v>619</v>
      </c>
      <c r="AH303" s="47"/>
      <c r="AJ303" s="83">
        <v>969580</v>
      </c>
      <c r="AL303" s="83">
        <v>169600</v>
      </c>
      <c r="AN303" s="83">
        <v>125106</v>
      </c>
      <c r="AP303" s="83">
        <v>67624</v>
      </c>
      <c r="AR303" s="83">
        <v>54987</v>
      </c>
      <c r="AT303" s="204">
        <v>1386897</v>
      </c>
      <c r="AV303" s="46">
        <v>433</v>
      </c>
      <c r="AX303" s="46">
        <v>71</v>
      </c>
      <c r="AZ303" s="46">
        <v>54</v>
      </c>
      <c r="BB303" s="46">
        <v>35</v>
      </c>
      <c r="BD303" s="46">
        <v>26</v>
      </c>
      <c r="BF303" s="209">
        <v>619</v>
      </c>
      <c r="BI303" s="83">
        <v>0</v>
      </c>
      <c r="BK303" s="83">
        <v>0</v>
      </c>
      <c r="BM303" s="83">
        <v>0</v>
      </c>
      <c r="BO303" s="83">
        <v>0</v>
      </c>
      <c r="BQ303" s="83">
        <v>0</v>
      </c>
      <c r="BS303" s="85">
        <v>0</v>
      </c>
      <c r="BU303" s="46">
        <v>0</v>
      </c>
      <c r="BW303" s="46">
        <v>0</v>
      </c>
      <c r="BY303" s="46">
        <v>0</v>
      </c>
      <c r="CA303" s="46">
        <v>0</v>
      </c>
      <c r="CC303" s="46">
        <v>0</v>
      </c>
      <c r="CE303" s="209">
        <v>0</v>
      </c>
      <c r="CH303" s="41">
        <v>39384657</v>
      </c>
      <c r="CJ303" s="41">
        <v>8401192</v>
      </c>
      <c r="CL303" s="41">
        <v>5567622</v>
      </c>
      <c r="CN303" s="41">
        <v>3648641</v>
      </c>
      <c r="CP303" s="43">
        <v>57002112</v>
      </c>
      <c r="CS303" s="39">
        <v>40.6203</v>
      </c>
      <c r="CU303" s="39">
        <v>49.535299999999999</v>
      </c>
      <c r="CW303" s="39">
        <v>44.5032</v>
      </c>
      <c r="CY303" s="39">
        <v>53.954799999999999</v>
      </c>
      <c r="DA303" s="44">
        <v>41.100499999999997</v>
      </c>
      <c r="DC303" s="1" t="str">
        <f t="shared" si="4"/>
        <v>No</v>
      </c>
    </row>
    <row r="304" spans="1:107">
      <c r="A304" s="7" t="s">
        <v>239</v>
      </c>
      <c r="B304" s="7" t="s">
        <v>240</v>
      </c>
      <c r="C304" s="37" t="s">
        <v>32</v>
      </c>
      <c r="D304" s="296">
        <v>5145</v>
      </c>
      <c r="E304" s="297">
        <v>50145</v>
      </c>
      <c r="F304" s="27" t="s">
        <v>140</v>
      </c>
      <c r="G304" s="27" t="s">
        <v>137</v>
      </c>
      <c r="H304" s="35">
        <v>62182</v>
      </c>
      <c r="I304" s="35">
        <v>29</v>
      </c>
      <c r="J304" s="292"/>
      <c r="K304" s="8">
        <v>73205</v>
      </c>
      <c r="L304" s="8"/>
      <c r="M304" s="8">
        <v>1303</v>
      </c>
      <c r="N304" s="9"/>
      <c r="O304" s="8">
        <v>0</v>
      </c>
      <c r="P304" s="9"/>
      <c r="Q304" s="8">
        <v>4267</v>
      </c>
      <c r="R304" s="9"/>
      <c r="S304" s="8">
        <v>0</v>
      </c>
      <c r="T304" s="9"/>
      <c r="U304" s="33">
        <v>78775</v>
      </c>
      <c r="V304" s="9"/>
      <c r="W304" s="30">
        <v>54.4</v>
      </c>
      <c r="X304" s="9"/>
      <c r="Y304" s="30">
        <v>0.72</v>
      </c>
      <c r="Z304" s="9"/>
      <c r="AA304" s="30">
        <v>0</v>
      </c>
      <c r="AB304" s="9"/>
      <c r="AC304" s="30">
        <v>2.2999999999999998</v>
      </c>
      <c r="AD304" s="9"/>
      <c r="AE304" s="80">
        <v>0</v>
      </c>
      <c r="AF304" s="46"/>
      <c r="AG304" s="88">
        <v>57.42</v>
      </c>
      <c r="AH304" s="47"/>
      <c r="AJ304" s="83">
        <v>14159</v>
      </c>
      <c r="AL304" s="83">
        <v>1303</v>
      </c>
      <c r="AN304" s="83">
        <v>0</v>
      </c>
      <c r="AP304" s="83">
        <v>4267</v>
      </c>
      <c r="AR304" s="83">
        <v>0</v>
      </c>
      <c r="AT304" s="204">
        <v>19729</v>
      </c>
      <c r="AV304" s="46">
        <v>8</v>
      </c>
      <c r="AX304" s="46">
        <v>0.72</v>
      </c>
      <c r="AZ304" s="46">
        <v>0</v>
      </c>
      <c r="BB304" s="46">
        <v>2.2999999999999998</v>
      </c>
      <c r="BD304" s="46">
        <v>0</v>
      </c>
      <c r="BF304" s="209">
        <v>11.02</v>
      </c>
      <c r="BI304" s="83">
        <v>1684</v>
      </c>
      <c r="BK304" s="83">
        <v>0</v>
      </c>
      <c r="BM304" s="83">
        <v>0</v>
      </c>
      <c r="BO304" s="83">
        <v>0</v>
      </c>
      <c r="BQ304" s="83">
        <v>0</v>
      </c>
      <c r="BS304" s="85">
        <v>59046</v>
      </c>
      <c r="BU304" s="46">
        <v>46.4</v>
      </c>
      <c r="BW304" s="46">
        <v>0</v>
      </c>
      <c r="BY304" s="46">
        <v>0</v>
      </c>
      <c r="CA304" s="46">
        <v>0</v>
      </c>
      <c r="CC304" s="46">
        <v>0</v>
      </c>
      <c r="CE304" s="209">
        <v>0</v>
      </c>
      <c r="CH304" s="41">
        <v>1067862</v>
      </c>
      <c r="CJ304" s="41">
        <v>25400</v>
      </c>
      <c r="CL304" s="41">
        <v>0</v>
      </c>
      <c r="CN304" s="41">
        <v>113647</v>
      </c>
      <c r="CP304" s="43">
        <v>1206909</v>
      </c>
      <c r="CS304" s="39">
        <v>14.587300000000001</v>
      </c>
      <c r="CU304" s="39">
        <v>19.493500000000001</v>
      </c>
      <c r="CY304" s="39">
        <v>26.633900000000001</v>
      </c>
      <c r="DA304" s="44">
        <v>15.321</v>
      </c>
      <c r="DC304" s="1" t="str">
        <f t="shared" si="4"/>
        <v>No</v>
      </c>
    </row>
    <row r="305" spans="1:107">
      <c r="A305" s="7" t="s">
        <v>1091</v>
      </c>
      <c r="B305" s="7" t="s">
        <v>414</v>
      </c>
      <c r="C305" s="37" t="s">
        <v>12</v>
      </c>
      <c r="D305" s="296">
        <v>9022</v>
      </c>
      <c r="E305" s="297">
        <v>90022</v>
      </c>
      <c r="F305" s="27" t="s">
        <v>140</v>
      </c>
      <c r="G305" s="27" t="s">
        <v>137</v>
      </c>
      <c r="H305" s="35">
        <v>12150996</v>
      </c>
      <c r="I305" s="35">
        <v>29</v>
      </c>
      <c r="J305" s="292"/>
      <c r="K305" s="8">
        <v>115264</v>
      </c>
      <c r="L305" s="8"/>
      <c r="M305" s="8">
        <v>25577</v>
      </c>
      <c r="N305" s="9"/>
      <c r="O305" s="8">
        <v>2843</v>
      </c>
      <c r="P305" s="9"/>
      <c r="Q305" s="8">
        <v>28547</v>
      </c>
      <c r="R305" s="9"/>
      <c r="S305" s="8">
        <v>0</v>
      </c>
      <c r="T305" s="9"/>
      <c r="U305" s="33">
        <v>172231</v>
      </c>
      <c r="V305" s="9"/>
      <c r="W305" s="30">
        <v>78</v>
      </c>
      <c r="X305" s="9"/>
      <c r="Y305" s="30">
        <v>18</v>
      </c>
      <c r="Z305" s="9"/>
      <c r="AA305" s="30">
        <v>2</v>
      </c>
      <c r="AB305" s="9"/>
      <c r="AC305" s="30">
        <v>11</v>
      </c>
      <c r="AD305" s="9"/>
      <c r="AE305" s="80">
        <v>0</v>
      </c>
      <c r="AF305" s="46"/>
      <c r="AG305" s="88">
        <v>109</v>
      </c>
      <c r="AH305" s="47"/>
      <c r="AJ305" s="83">
        <v>72347</v>
      </c>
      <c r="AL305" s="83">
        <v>18278</v>
      </c>
      <c r="AN305" s="83">
        <v>2031</v>
      </c>
      <c r="AP305" s="83">
        <v>26554</v>
      </c>
      <c r="AR305" s="83">
        <v>0</v>
      </c>
      <c r="AT305" s="204">
        <v>119210</v>
      </c>
      <c r="AV305" s="46">
        <v>45</v>
      </c>
      <c r="AX305" s="46">
        <v>12</v>
      </c>
      <c r="AZ305" s="46">
        <v>1</v>
      </c>
      <c r="BB305" s="46">
        <v>10</v>
      </c>
      <c r="BD305" s="46">
        <v>0</v>
      </c>
      <c r="BF305" s="209">
        <v>68</v>
      </c>
      <c r="BI305" s="83">
        <v>659</v>
      </c>
      <c r="BK305" s="83">
        <v>7299</v>
      </c>
      <c r="BM305" s="83">
        <v>812</v>
      </c>
      <c r="BO305" s="83">
        <v>1993</v>
      </c>
      <c r="BQ305" s="83">
        <v>0</v>
      </c>
      <c r="BS305" s="85">
        <v>53021</v>
      </c>
      <c r="BU305" s="46">
        <v>33</v>
      </c>
      <c r="BW305" s="46">
        <v>6</v>
      </c>
      <c r="BY305" s="46">
        <v>1</v>
      </c>
      <c r="CA305" s="46">
        <v>1</v>
      </c>
      <c r="CC305" s="46">
        <v>0</v>
      </c>
      <c r="CE305" s="209">
        <v>0</v>
      </c>
      <c r="CH305" s="41">
        <v>3984802</v>
      </c>
      <c r="CJ305" s="41">
        <v>957598</v>
      </c>
      <c r="CL305" s="41">
        <v>46504</v>
      </c>
      <c r="CN305" s="41">
        <v>950855</v>
      </c>
      <c r="CP305" s="43">
        <v>5939759</v>
      </c>
      <c r="CS305" s="39">
        <v>34.571100000000001</v>
      </c>
      <c r="CU305" s="39">
        <v>37.439799999999998</v>
      </c>
      <c r="CW305" s="39">
        <v>16.357399999999998</v>
      </c>
      <c r="CY305" s="39">
        <v>33.308399999999999</v>
      </c>
      <c r="DA305" s="44">
        <v>34.487200000000001</v>
      </c>
      <c r="DC305" s="1" t="str">
        <f t="shared" si="4"/>
        <v>No</v>
      </c>
    </row>
    <row r="306" spans="1:107">
      <c r="A306" s="7" t="s">
        <v>1090</v>
      </c>
      <c r="B306" s="7" t="s">
        <v>548</v>
      </c>
      <c r="C306" s="37" t="s">
        <v>61</v>
      </c>
      <c r="D306" s="296">
        <v>3026</v>
      </c>
      <c r="E306" s="297">
        <v>30026</v>
      </c>
      <c r="F306" s="27" t="s">
        <v>140</v>
      </c>
      <c r="G306" s="27" t="s">
        <v>137</v>
      </c>
      <c r="H306" s="35">
        <v>56142</v>
      </c>
      <c r="I306" s="35">
        <v>29</v>
      </c>
      <c r="J306" s="292"/>
      <c r="K306" s="8">
        <v>79989</v>
      </c>
      <c r="L306" s="8"/>
      <c r="M306" s="8">
        <v>17947</v>
      </c>
      <c r="N306" s="9"/>
      <c r="O306" s="8">
        <v>13910</v>
      </c>
      <c r="P306" s="9"/>
      <c r="Q306" s="8">
        <v>8974</v>
      </c>
      <c r="R306" s="9"/>
      <c r="S306" s="8">
        <v>385</v>
      </c>
      <c r="T306" s="9"/>
      <c r="U306" s="33">
        <v>121205</v>
      </c>
      <c r="V306" s="9"/>
      <c r="W306" s="30">
        <v>42.02</v>
      </c>
      <c r="X306" s="9"/>
      <c r="Y306" s="30">
        <v>8.01</v>
      </c>
      <c r="Z306" s="9"/>
      <c r="AA306" s="30">
        <v>8</v>
      </c>
      <c r="AB306" s="9"/>
      <c r="AC306" s="30">
        <v>4.8099999999999996</v>
      </c>
      <c r="AD306" s="9"/>
      <c r="AE306" s="80">
        <v>0.2</v>
      </c>
      <c r="AF306" s="46"/>
      <c r="AG306" s="88">
        <v>63.04</v>
      </c>
      <c r="AH306" s="47"/>
      <c r="AJ306" s="83">
        <v>79104</v>
      </c>
      <c r="AL306" s="83">
        <v>17947</v>
      </c>
      <c r="AN306" s="83">
        <v>11016</v>
      </c>
      <c r="AP306" s="83">
        <v>7674</v>
      </c>
      <c r="AR306" s="83">
        <v>385</v>
      </c>
      <c r="AT306" s="204">
        <v>116126</v>
      </c>
      <c r="AV306" s="46">
        <v>40.020000000000003</v>
      </c>
      <c r="AX306" s="46">
        <v>8.01</v>
      </c>
      <c r="AZ306" s="46">
        <v>5</v>
      </c>
      <c r="BB306" s="46">
        <v>3.81</v>
      </c>
      <c r="BD306" s="46">
        <v>0.2</v>
      </c>
      <c r="BF306" s="209">
        <v>57.04</v>
      </c>
      <c r="BI306" s="83">
        <v>3</v>
      </c>
      <c r="BK306" s="83">
        <v>0</v>
      </c>
      <c r="BM306" s="83">
        <v>2894</v>
      </c>
      <c r="BO306" s="83">
        <v>1300</v>
      </c>
      <c r="BQ306" s="83">
        <v>0</v>
      </c>
      <c r="BS306" s="85">
        <v>5079</v>
      </c>
      <c r="BU306" s="46">
        <v>2</v>
      </c>
      <c r="BW306" s="46">
        <v>0</v>
      </c>
      <c r="BY306" s="46">
        <v>3</v>
      </c>
      <c r="CA306" s="46">
        <v>1</v>
      </c>
      <c r="CC306" s="46">
        <v>0</v>
      </c>
      <c r="CE306" s="209">
        <v>0</v>
      </c>
      <c r="CH306" s="41">
        <v>2084588</v>
      </c>
      <c r="CJ306" s="41">
        <v>419061</v>
      </c>
      <c r="CL306" s="41">
        <v>279374</v>
      </c>
      <c r="CN306" s="41">
        <v>264711</v>
      </c>
      <c r="CP306" s="43">
        <v>3047734</v>
      </c>
      <c r="CS306" s="39">
        <v>26.0609</v>
      </c>
      <c r="CU306" s="39">
        <v>23.349900000000002</v>
      </c>
      <c r="CW306" s="39">
        <v>20.084399999999999</v>
      </c>
      <c r="CY306" s="39">
        <v>29.497499999999999</v>
      </c>
      <c r="DA306" s="44">
        <v>25.145299999999999</v>
      </c>
      <c r="DC306" s="1" t="str">
        <f t="shared" si="4"/>
        <v>No</v>
      </c>
    </row>
    <row r="307" spans="1:107">
      <c r="A307" s="7" t="s">
        <v>586</v>
      </c>
      <c r="B307" s="7" t="s">
        <v>587</v>
      </c>
      <c r="C307" s="37" t="s">
        <v>67</v>
      </c>
      <c r="D307" s="296">
        <v>4178</v>
      </c>
      <c r="E307" s="297">
        <v>40178</v>
      </c>
      <c r="F307" s="27" t="s">
        <v>196</v>
      </c>
      <c r="G307" s="27" t="s">
        <v>137</v>
      </c>
      <c r="H307" s="35">
        <v>969587</v>
      </c>
      <c r="I307" s="35">
        <v>28</v>
      </c>
      <c r="J307" s="292"/>
      <c r="K307" s="8">
        <v>1335</v>
      </c>
      <c r="L307" s="8"/>
      <c r="M307" s="8">
        <v>0</v>
      </c>
      <c r="N307" s="9"/>
      <c r="O307" s="8">
        <v>0</v>
      </c>
      <c r="P307" s="9"/>
      <c r="Q307" s="8">
        <v>3553</v>
      </c>
      <c r="R307" s="9"/>
      <c r="S307" s="8">
        <v>60</v>
      </c>
      <c r="T307" s="9"/>
      <c r="U307" s="33">
        <v>4948</v>
      </c>
      <c r="V307" s="9"/>
      <c r="W307" s="30">
        <v>0.65</v>
      </c>
      <c r="X307" s="9"/>
      <c r="Y307" s="30">
        <v>0</v>
      </c>
      <c r="Z307" s="9"/>
      <c r="AA307" s="30">
        <v>0</v>
      </c>
      <c r="AB307" s="9"/>
      <c r="AC307" s="30">
        <v>1.75</v>
      </c>
      <c r="AD307" s="9"/>
      <c r="AE307" s="80">
        <v>0.03</v>
      </c>
      <c r="AF307" s="46"/>
      <c r="AG307" s="88">
        <v>2.4300000000000002</v>
      </c>
      <c r="AH307" s="47"/>
      <c r="AJ307" s="83">
        <v>1335</v>
      </c>
      <c r="AL307" s="83">
        <v>0</v>
      </c>
      <c r="AN307" s="83">
        <v>0</v>
      </c>
      <c r="AP307" s="83">
        <v>3553</v>
      </c>
      <c r="AR307" s="83">
        <v>60</v>
      </c>
      <c r="AT307" s="204">
        <v>4948</v>
      </c>
      <c r="AV307" s="46">
        <v>0.65</v>
      </c>
      <c r="AX307" s="46">
        <v>0</v>
      </c>
      <c r="AZ307" s="46">
        <v>0</v>
      </c>
      <c r="BB307" s="46">
        <v>1.75</v>
      </c>
      <c r="BD307" s="46">
        <v>0.03</v>
      </c>
      <c r="BF307" s="209">
        <v>2.4300000000000002</v>
      </c>
      <c r="BI307" s="83">
        <v>0</v>
      </c>
      <c r="BK307" s="83">
        <v>0</v>
      </c>
      <c r="BM307" s="83">
        <v>0</v>
      </c>
      <c r="BO307" s="83">
        <v>0</v>
      </c>
      <c r="BQ307" s="83">
        <v>0</v>
      </c>
      <c r="BS307" s="85">
        <v>0</v>
      </c>
      <c r="BU307" s="46">
        <v>0</v>
      </c>
      <c r="BW307" s="46">
        <v>0</v>
      </c>
      <c r="BY307" s="46">
        <v>0</v>
      </c>
      <c r="CA307" s="46">
        <v>0</v>
      </c>
      <c r="CC307" s="46">
        <v>0</v>
      </c>
      <c r="CE307" s="209">
        <v>0</v>
      </c>
      <c r="CH307" s="41">
        <v>44229</v>
      </c>
      <c r="CJ307" s="41">
        <v>0</v>
      </c>
      <c r="CL307" s="41">
        <v>0</v>
      </c>
      <c r="CN307" s="41">
        <v>168886</v>
      </c>
      <c r="CP307" s="43">
        <v>213115</v>
      </c>
      <c r="CS307" s="39">
        <v>33.130299999999998</v>
      </c>
      <c r="CY307" s="39">
        <v>47.5334</v>
      </c>
      <c r="DA307" s="44">
        <v>43.070900000000002</v>
      </c>
      <c r="DC307" s="1" t="str">
        <f t="shared" si="4"/>
        <v>No</v>
      </c>
    </row>
    <row r="308" spans="1:107">
      <c r="A308" s="7" t="s">
        <v>1093</v>
      </c>
      <c r="B308" s="7" t="s">
        <v>275</v>
      </c>
      <c r="C308" s="37" t="s">
        <v>30</v>
      </c>
      <c r="D308" s="296">
        <v>5061</v>
      </c>
      <c r="E308" s="297">
        <v>50061</v>
      </c>
      <c r="F308" s="27" t="s">
        <v>140</v>
      </c>
      <c r="G308" s="27" t="s">
        <v>137</v>
      </c>
      <c r="H308" s="35">
        <v>93863</v>
      </c>
      <c r="I308" s="35">
        <v>28</v>
      </c>
      <c r="J308" s="292"/>
      <c r="K308" s="8">
        <v>105062</v>
      </c>
      <c r="L308" s="8"/>
      <c r="M308" s="8">
        <v>13275</v>
      </c>
      <c r="N308" s="9"/>
      <c r="O308" s="8">
        <v>7311</v>
      </c>
      <c r="P308" s="9"/>
      <c r="Q308" s="8">
        <v>14269</v>
      </c>
      <c r="R308" s="9"/>
      <c r="S308" s="8">
        <v>0</v>
      </c>
      <c r="T308" s="9"/>
      <c r="U308" s="33">
        <v>139917</v>
      </c>
      <c r="V308" s="9"/>
      <c r="W308" s="30">
        <v>61.84</v>
      </c>
      <c r="X308" s="9"/>
      <c r="Y308" s="30">
        <v>7</v>
      </c>
      <c r="Z308" s="9"/>
      <c r="AA308" s="30">
        <v>4</v>
      </c>
      <c r="AB308" s="9"/>
      <c r="AC308" s="30">
        <v>8.5299999999999994</v>
      </c>
      <c r="AD308" s="9"/>
      <c r="AE308" s="80">
        <v>0</v>
      </c>
      <c r="AF308" s="46"/>
      <c r="AG308" s="88">
        <v>81.37</v>
      </c>
      <c r="AH308" s="47"/>
      <c r="AJ308" s="83">
        <v>102678</v>
      </c>
      <c r="AL308" s="83">
        <v>13275</v>
      </c>
      <c r="AN308" s="83">
        <v>7311</v>
      </c>
      <c r="AP308" s="83">
        <v>14121</v>
      </c>
      <c r="AR308" s="83">
        <v>0</v>
      </c>
      <c r="AT308" s="204">
        <v>137385</v>
      </c>
      <c r="AV308" s="46">
        <v>57.73</v>
      </c>
      <c r="AX308" s="46">
        <v>7</v>
      </c>
      <c r="AZ308" s="46">
        <v>4</v>
      </c>
      <c r="BB308" s="46">
        <v>7.62</v>
      </c>
      <c r="BD308" s="46">
        <v>0</v>
      </c>
      <c r="BF308" s="209">
        <v>76.349999999999994</v>
      </c>
      <c r="BI308" s="83">
        <v>16</v>
      </c>
      <c r="BK308" s="83">
        <v>0</v>
      </c>
      <c r="BM308" s="83">
        <v>0</v>
      </c>
      <c r="BO308" s="83">
        <v>148</v>
      </c>
      <c r="BQ308" s="83">
        <v>0</v>
      </c>
      <c r="BS308" s="85">
        <v>2532</v>
      </c>
      <c r="BU308" s="46">
        <v>4.1100000000000003</v>
      </c>
      <c r="BW308" s="46">
        <v>0</v>
      </c>
      <c r="BY308" s="46">
        <v>0</v>
      </c>
      <c r="CA308" s="46">
        <v>0.91</v>
      </c>
      <c r="CC308" s="46">
        <v>0</v>
      </c>
      <c r="CE308" s="209">
        <v>0</v>
      </c>
      <c r="CH308" s="41">
        <v>2242576</v>
      </c>
      <c r="CJ308" s="41">
        <v>335744</v>
      </c>
      <c r="CL308" s="41">
        <v>124020</v>
      </c>
      <c r="CN308" s="41">
        <v>389368</v>
      </c>
      <c r="CP308" s="43">
        <v>3091708</v>
      </c>
      <c r="CS308" s="39">
        <v>21.345300000000002</v>
      </c>
      <c r="CU308" s="39">
        <v>25.291499999999999</v>
      </c>
      <c r="CW308" s="39">
        <v>16.9635</v>
      </c>
      <c r="CY308" s="39">
        <v>27.287700000000001</v>
      </c>
      <c r="DA308" s="44">
        <v>22.096699999999998</v>
      </c>
      <c r="DC308" s="1" t="str">
        <f t="shared" si="4"/>
        <v>No</v>
      </c>
    </row>
    <row r="309" spans="1:107">
      <c r="A309" s="7" t="s">
        <v>531</v>
      </c>
      <c r="B309" s="7" t="s">
        <v>334</v>
      </c>
      <c r="C309" s="37" t="s">
        <v>29</v>
      </c>
      <c r="D309" s="296">
        <v>7019</v>
      </c>
      <c r="E309" s="297">
        <v>70019</v>
      </c>
      <c r="F309" s="27" t="s">
        <v>96</v>
      </c>
      <c r="G309" s="27" t="s">
        <v>137</v>
      </c>
      <c r="H309" s="35">
        <v>106621</v>
      </c>
      <c r="I309" s="35">
        <v>28</v>
      </c>
      <c r="J309" s="292"/>
      <c r="K309" s="8">
        <v>116814</v>
      </c>
      <c r="L309" s="8"/>
      <c r="M309" s="8">
        <v>20490</v>
      </c>
      <c r="N309" s="9"/>
      <c r="O309" s="8">
        <v>1492</v>
      </c>
      <c r="P309" s="9"/>
      <c r="Q309" s="8">
        <v>5590</v>
      </c>
      <c r="R309" s="9"/>
      <c r="S309" s="8">
        <v>0</v>
      </c>
      <c r="T309" s="9"/>
      <c r="U309" s="33">
        <v>144386</v>
      </c>
      <c r="V309" s="9"/>
      <c r="W309" s="30">
        <v>162.75</v>
      </c>
      <c r="X309" s="9"/>
      <c r="Y309" s="30">
        <v>19.75</v>
      </c>
      <c r="Z309" s="9"/>
      <c r="AA309" s="30">
        <v>1.81</v>
      </c>
      <c r="AB309" s="9"/>
      <c r="AC309" s="30">
        <v>5.69</v>
      </c>
      <c r="AD309" s="9"/>
      <c r="AE309" s="80">
        <v>0</v>
      </c>
      <c r="AF309" s="46"/>
      <c r="AG309" s="88">
        <v>190</v>
      </c>
      <c r="AH309" s="47"/>
      <c r="AJ309" s="83">
        <v>1544</v>
      </c>
      <c r="AL309" s="83">
        <v>7952</v>
      </c>
      <c r="AN309" s="83">
        <v>686</v>
      </c>
      <c r="AP309" s="83">
        <v>390</v>
      </c>
      <c r="AR309" s="83">
        <v>0</v>
      </c>
      <c r="AT309" s="204">
        <v>10572</v>
      </c>
      <c r="AV309" s="46">
        <v>0.75</v>
      </c>
      <c r="AX309" s="46">
        <v>4.75</v>
      </c>
      <c r="AZ309" s="46">
        <v>0.31</v>
      </c>
      <c r="BB309" s="46">
        <v>0.19</v>
      </c>
      <c r="BD309" s="46">
        <v>0</v>
      </c>
      <c r="BF309" s="209">
        <v>6</v>
      </c>
      <c r="BI309" s="83">
        <v>14725</v>
      </c>
      <c r="BK309" s="83">
        <v>12538</v>
      </c>
      <c r="BM309" s="83">
        <v>806</v>
      </c>
      <c r="BO309" s="83">
        <v>5200</v>
      </c>
      <c r="BQ309" s="83">
        <v>0</v>
      </c>
      <c r="BS309" s="85">
        <v>133814</v>
      </c>
      <c r="BU309" s="46">
        <v>162</v>
      </c>
      <c r="BW309" s="46">
        <v>15</v>
      </c>
      <c r="BY309" s="46">
        <v>1.5</v>
      </c>
      <c r="CA309" s="46">
        <v>5.5</v>
      </c>
      <c r="CC309" s="46">
        <v>0</v>
      </c>
      <c r="CE309" s="209">
        <v>0</v>
      </c>
      <c r="CH309" s="41">
        <v>1638704</v>
      </c>
      <c r="CJ309" s="41">
        <v>328703</v>
      </c>
      <c r="CL309" s="41">
        <v>26728</v>
      </c>
      <c r="CN309" s="41">
        <v>76110</v>
      </c>
      <c r="CP309" s="43">
        <v>2070245</v>
      </c>
      <c r="CS309" s="39">
        <v>14.0283</v>
      </c>
      <c r="CU309" s="39">
        <v>16.042100000000001</v>
      </c>
      <c r="CW309" s="39">
        <v>17.914200000000001</v>
      </c>
      <c r="CY309" s="39">
        <v>13.615399999999999</v>
      </c>
      <c r="DA309" s="44">
        <v>14.3383</v>
      </c>
      <c r="DC309" s="1" t="str">
        <f t="shared" si="4"/>
        <v>No</v>
      </c>
    </row>
    <row r="310" spans="1:107">
      <c r="A310" s="7" t="s">
        <v>1092</v>
      </c>
      <c r="B310" s="7" t="s">
        <v>557</v>
      </c>
      <c r="C310" s="37" t="s">
        <v>26</v>
      </c>
      <c r="D310" s="296">
        <v>4129</v>
      </c>
      <c r="E310" s="297">
        <v>40129</v>
      </c>
      <c r="F310" s="27" t="s">
        <v>140</v>
      </c>
      <c r="G310" s="27" t="s">
        <v>137</v>
      </c>
      <c r="H310" s="35">
        <v>169541</v>
      </c>
      <c r="I310" s="35">
        <v>28</v>
      </c>
      <c r="J310" s="292"/>
      <c r="K310" s="8">
        <v>1061</v>
      </c>
      <c r="L310" s="8"/>
      <c r="M310" s="8">
        <v>168</v>
      </c>
      <c r="N310" s="9"/>
      <c r="O310" s="8">
        <v>47</v>
      </c>
      <c r="P310" s="9"/>
      <c r="Q310" s="8">
        <v>898</v>
      </c>
      <c r="R310" s="9"/>
      <c r="S310" s="8">
        <v>0</v>
      </c>
      <c r="T310" s="9"/>
      <c r="U310" s="33">
        <v>2174</v>
      </c>
      <c r="V310" s="9"/>
      <c r="W310" s="30">
        <v>1</v>
      </c>
      <c r="X310" s="9"/>
      <c r="Y310" s="30">
        <v>0.15</v>
      </c>
      <c r="Z310" s="9"/>
      <c r="AA310" s="30">
        <v>0.05</v>
      </c>
      <c r="AB310" s="9"/>
      <c r="AC310" s="30">
        <v>0.8</v>
      </c>
      <c r="AD310" s="9"/>
      <c r="AE310" s="80">
        <v>0</v>
      </c>
      <c r="AF310" s="46"/>
      <c r="AG310" s="88">
        <v>2</v>
      </c>
      <c r="AH310" s="47"/>
      <c r="AJ310" s="83">
        <v>0</v>
      </c>
      <c r="AL310" s="83">
        <v>0</v>
      </c>
      <c r="AN310" s="83">
        <v>0</v>
      </c>
      <c r="AP310" s="83">
        <v>0</v>
      </c>
      <c r="AR310" s="83">
        <v>0</v>
      </c>
      <c r="AT310" s="204">
        <v>0</v>
      </c>
      <c r="AV310" s="46">
        <v>0</v>
      </c>
      <c r="AX310" s="46">
        <v>0</v>
      </c>
      <c r="AZ310" s="46">
        <v>0</v>
      </c>
      <c r="BB310" s="46">
        <v>0</v>
      </c>
      <c r="BD310" s="46">
        <v>0</v>
      </c>
      <c r="BF310" s="209">
        <v>0</v>
      </c>
      <c r="BI310" s="83">
        <v>1061</v>
      </c>
      <c r="BK310" s="83">
        <v>168</v>
      </c>
      <c r="BM310" s="83">
        <v>47</v>
      </c>
      <c r="BO310" s="83">
        <v>898</v>
      </c>
      <c r="BQ310" s="83">
        <v>0</v>
      </c>
      <c r="BS310" s="85">
        <v>2174</v>
      </c>
      <c r="BU310" s="46">
        <v>1</v>
      </c>
      <c r="BW310" s="46">
        <v>0.15</v>
      </c>
      <c r="BY310" s="46">
        <v>0.05</v>
      </c>
      <c r="CA310" s="46">
        <v>0.8</v>
      </c>
      <c r="CC310" s="46">
        <v>0</v>
      </c>
      <c r="CE310" s="209">
        <v>0</v>
      </c>
      <c r="CH310" s="41">
        <v>23051</v>
      </c>
      <c r="CJ310" s="41">
        <v>3353</v>
      </c>
      <c r="CL310" s="41">
        <v>648</v>
      </c>
      <c r="CN310" s="41">
        <v>15314</v>
      </c>
      <c r="CP310" s="43">
        <v>42366</v>
      </c>
      <c r="CS310" s="39">
        <v>21.7257</v>
      </c>
      <c r="CU310" s="39">
        <v>19.958300000000001</v>
      </c>
      <c r="CW310" s="39">
        <v>13.7872</v>
      </c>
      <c r="CY310" s="39">
        <v>17.0535</v>
      </c>
      <c r="DA310" s="44">
        <v>19.4876</v>
      </c>
      <c r="DC310" s="1" t="str">
        <f t="shared" si="4"/>
        <v>No</v>
      </c>
    </row>
    <row r="311" spans="1:107">
      <c r="A311" s="7" t="s">
        <v>1095</v>
      </c>
      <c r="B311" s="7" t="s">
        <v>244</v>
      </c>
      <c r="C311" s="37" t="s">
        <v>12</v>
      </c>
      <c r="D311" s="296">
        <v>9086</v>
      </c>
      <c r="E311" s="297">
        <v>90086</v>
      </c>
      <c r="F311" s="27" t="s">
        <v>140</v>
      </c>
      <c r="G311" s="27" t="s">
        <v>137</v>
      </c>
      <c r="H311" s="35">
        <v>1932666</v>
      </c>
      <c r="I311" s="35">
        <v>27</v>
      </c>
      <c r="J311" s="292"/>
      <c r="K311" s="8">
        <v>74727</v>
      </c>
      <c r="L311" s="8"/>
      <c r="M311" s="8">
        <v>1937</v>
      </c>
      <c r="N311" s="9"/>
      <c r="O311" s="8">
        <v>0</v>
      </c>
      <c r="P311" s="9"/>
      <c r="Q311" s="8">
        <v>6669</v>
      </c>
      <c r="R311" s="9"/>
      <c r="S311" s="8">
        <v>0</v>
      </c>
      <c r="T311" s="9"/>
      <c r="U311" s="33">
        <v>83333</v>
      </c>
      <c r="V311" s="9"/>
      <c r="W311" s="30">
        <v>47</v>
      </c>
      <c r="X311" s="9"/>
      <c r="Y311" s="30">
        <v>2</v>
      </c>
      <c r="Z311" s="9"/>
      <c r="AA311" s="30">
        <v>0</v>
      </c>
      <c r="AB311" s="9"/>
      <c r="AC311" s="30">
        <v>4.8</v>
      </c>
      <c r="AD311" s="9"/>
      <c r="AE311" s="80">
        <v>0</v>
      </c>
      <c r="AF311" s="46"/>
      <c r="AG311" s="88">
        <v>53.8</v>
      </c>
      <c r="AH311" s="47"/>
      <c r="AJ311" s="83">
        <v>68350</v>
      </c>
      <c r="AL311" s="83">
        <v>1937</v>
      </c>
      <c r="AN311" s="83">
        <v>0</v>
      </c>
      <c r="AP311" s="83">
        <v>6669</v>
      </c>
      <c r="AR311" s="83">
        <v>0</v>
      </c>
      <c r="AT311" s="204">
        <v>76956</v>
      </c>
      <c r="AV311" s="46">
        <v>34</v>
      </c>
      <c r="AX311" s="46">
        <v>2</v>
      </c>
      <c r="AZ311" s="46">
        <v>0</v>
      </c>
      <c r="BB311" s="46">
        <v>4.8</v>
      </c>
      <c r="BD311" s="46">
        <v>0</v>
      </c>
      <c r="BF311" s="209">
        <v>40.799999999999997</v>
      </c>
      <c r="BI311" s="83">
        <v>0</v>
      </c>
      <c r="BK311" s="83">
        <v>0</v>
      </c>
      <c r="BM311" s="83">
        <v>0</v>
      </c>
      <c r="BO311" s="83">
        <v>0</v>
      </c>
      <c r="BQ311" s="83">
        <v>0</v>
      </c>
      <c r="BS311" s="85">
        <v>6377</v>
      </c>
      <c r="BU311" s="46">
        <v>13</v>
      </c>
      <c r="BW311" s="46">
        <v>0</v>
      </c>
      <c r="BY311" s="46">
        <v>0</v>
      </c>
      <c r="CA311" s="46">
        <v>0</v>
      </c>
      <c r="CC311" s="46">
        <v>0</v>
      </c>
      <c r="CE311" s="209">
        <v>0</v>
      </c>
      <c r="CH311" s="41">
        <v>984233</v>
      </c>
      <c r="CJ311" s="41">
        <v>143880</v>
      </c>
      <c r="CL311" s="41">
        <v>0</v>
      </c>
      <c r="CN311" s="41">
        <v>258386</v>
      </c>
      <c r="CP311" s="43">
        <v>1386499</v>
      </c>
      <c r="CS311" s="39">
        <v>13.170999999999999</v>
      </c>
      <c r="CU311" s="39">
        <v>74.279799999999994</v>
      </c>
      <c r="CY311" s="39">
        <v>38.744300000000003</v>
      </c>
      <c r="DA311" s="44">
        <v>16.638100000000001</v>
      </c>
      <c r="DC311" s="1" t="str">
        <f t="shared" si="4"/>
        <v>No</v>
      </c>
    </row>
    <row r="312" spans="1:107">
      <c r="A312" s="7" t="s">
        <v>1094</v>
      </c>
      <c r="B312" s="7" t="s">
        <v>401</v>
      </c>
      <c r="C312" s="37" t="s">
        <v>8</v>
      </c>
      <c r="D312" s="296">
        <v>4044</v>
      </c>
      <c r="E312" s="297">
        <v>40044</v>
      </c>
      <c r="F312" s="27" t="s">
        <v>140</v>
      </c>
      <c r="G312" s="27" t="s">
        <v>137</v>
      </c>
      <c r="H312" s="35">
        <v>263907</v>
      </c>
      <c r="I312" s="35">
        <v>27</v>
      </c>
      <c r="J312" s="292"/>
      <c r="K312" s="8">
        <v>140473</v>
      </c>
      <c r="L312" s="8"/>
      <c r="M312" s="8">
        <v>24789</v>
      </c>
      <c r="N312" s="9"/>
      <c r="O312" s="8">
        <v>3790</v>
      </c>
      <c r="P312" s="9"/>
      <c r="Q312" s="8">
        <v>17683</v>
      </c>
      <c r="R312" s="9"/>
      <c r="S312" s="8">
        <v>0</v>
      </c>
      <c r="T312" s="9"/>
      <c r="U312" s="33">
        <v>186735</v>
      </c>
      <c r="V312" s="9"/>
      <c r="W312" s="30">
        <v>88.75</v>
      </c>
      <c r="X312" s="9"/>
      <c r="Y312" s="30">
        <v>15</v>
      </c>
      <c r="Z312" s="9"/>
      <c r="AA312" s="30">
        <v>2</v>
      </c>
      <c r="AB312" s="9"/>
      <c r="AC312" s="30">
        <v>12</v>
      </c>
      <c r="AD312" s="9"/>
      <c r="AE312" s="80">
        <v>0</v>
      </c>
      <c r="AF312" s="46"/>
      <c r="AG312" s="88">
        <v>117.75</v>
      </c>
      <c r="AH312" s="47"/>
      <c r="AJ312" s="83">
        <v>122645</v>
      </c>
      <c r="AL312" s="83">
        <v>20448</v>
      </c>
      <c r="AN312" s="83">
        <v>3790</v>
      </c>
      <c r="AP312" s="83">
        <v>13348</v>
      </c>
      <c r="AR312" s="83">
        <v>0</v>
      </c>
      <c r="AT312" s="204">
        <v>160231</v>
      </c>
      <c r="AV312" s="46">
        <v>67</v>
      </c>
      <c r="AX312" s="46">
        <v>11.75</v>
      </c>
      <c r="AZ312" s="46">
        <v>2</v>
      </c>
      <c r="BB312" s="46">
        <v>8</v>
      </c>
      <c r="BD312" s="46">
        <v>0</v>
      </c>
      <c r="BF312" s="209">
        <v>88.75</v>
      </c>
      <c r="BI312" s="83">
        <v>14648</v>
      </c>
      <c r="BK312" s="83">
        <v>4341</v>
      </c>
      <c r="BM312" s="83">
        <v>0</v>
      </c>
      <c r="BO312" s="83">
        <v>4335</v>
      </c>
      <c r="BQ312" s="83">
        <v>0</v>
      </c>
      <c r="BS312" s="85">
        <v>26504</v>
      </c>
      <c r="BU312" s="46">
        <v>21.75</v>
      </c>
      <c r="BW312" s="46">
        <v>3.25</v>
      </c>
      <c r="BY312" s="46">
        <v>0</v>
      </c>
      <c r="CA312" s="46">
        <v>4</v>
      </c>
      <c r="CC312" s="46">
        <v>0</v>
      </c>
      <c r="CE312" s="209">
        <v>0</v>
      </c>
      <c r="CH312" s="41">
        <v>2902458</v>
      </c>
      <c r="CJ312" s="41">
        <v>541881</v>
      </c>
      <c r="CL312" s="41">
        <v>46191</v>
      </c>
      <c r="CN312" s="41">
        <v>339288</v>
      </c>
      <c r="CP312" s="43">
        <v>3829818</v>
      </c>
      <c r="CS312" s="39">
        <v>20.661999999999999</v>
      </c>
      <c r="CU312" s="39">
        <v>21.8597</v>
      </c>
      <c r="CW312" s="39">
        <v>12.1876</v>
      </c>
      <c r="CY312" s="39">
        <v>19.187200000000001</v>
      </c>
      <c r="DA312" s="44">
        <v>20.509399999999999</v>
      </c>
      <c r="DC312" s="1" t="str">
        <f t="shared" si="4"/>
        <v>No</v>
      </c>
    </row>
    <row r="313" spans="1:107">
      <c r="A313" s="7" t="s">
        <v>1096</v>
      </c>
      <c r="B313" s="7" t="s">
        <v>334</v>
      </c>
      <c r="C313" s="37" t="s">
        <v>29</v>
      </c>
      <c r="D313" s="296">
        <v>7045</v>
      </c>
      <c r="E313" s="297">
        <v>70045</v>
      </c>
      <c r="F313" s="27" t="s">
        <v>140</v>
      </c>
      <c r="G313" s="27" t="s">
        <v>137</v>
      </c>
      <c r="H313" s="35">
        <v>106621</v>
      </c>
      <c r="I313" s="35">
        <v>26</v>
      </c>
      <c r="J313" s="292"/>
      <c r="K313" s="8">
        <v>64183</v>
      </c>
      <c r="L313" s="8"/>
      <c r="M313" s="8">
        <v>1383</v>
      </c>
      <c r="N313" s="9"/>
      <c r="O313" s="8">
        <v>0</v>
      </c>
      <c r="P313" s="9"/>
      <c r="Q313" s="8">
        <v>4845</v>
      </c>
      <c r="R313" s="9"/>
      <c r="S313" s="8">
        <v>0</v>
      </c>
      <c r="T313" s="9"/>
      <c r="U313" s="33">
        <v>70411</v>
      </c>
      <c r="V313" s="9"/>
      <c r="W313" s="30">
        <v>55.75</v>
      </c>
      <c r="X313" s="9"/>
      <c r="Y313" s="30">
        <v>2</v>
      </c>
      <c r="Z313" s="9"/>
      <c r="AA313" s="30">
        <v>0</v>
      </c>
      <c r="AB313" s="9"/>
      <c r="AC313" s="30">
        <v>4</v>
      </c>
      <c r="AD313" s="9"/>
      <c r="AE313" s="80">
        <v>0</v>
      </c>
      <c r="AF313" s="46"/>
      <c r="AG313" s="88">
        <v>61.75</v>
      </c>
      <c r="AH313" s="47"/>
      <c r="AJ313" s="83">
        <v>36755</v>
      </c>
      <c r="AL313" s="83">
        <v>1120</v>
      </c>
      <c r="AN313" s="83">
        <v>0</v>
      </c>
      <c r="AP313" s="83">
        <v>3700</v>
      </c>
      <c r="AR313" s="83">
        <v>0</v>
      </c>
      <c r="AT313" s="204">
        <v>41575</v>
      </c>
      <c r="AV313" s="46">
        <v>23.75</v>
      </c>
      <c r="AX313" s="46">
        <v>1</v>
      </c>
      <c r="AZ313" s="46">
        <v>0</v>
      </c>
      <c r="BB313" s="46">
        <v>3</v>
      </c>
      <c r="BD313" s="46">
        <v>0</v>
      </c>
      <c r="BF313" s="209">
        <v>27.75</v>
      </c>
      <c r="BI313" s="83">
        <v>252</v>
      </c>
      <c r="BK313" s="83">
        <v>263</v>
      </c>
      <c r="BM313" s="83">
        <v>0</v>
      </c>
      <c r="BO313" s="83">
        <v>1145</v>
      </c>
      <c r="BQ313" s="83">
        <v>0</v>
      </c>
      <c r="BS313" s="85">
        <v>28836</v>
      </c>
      <c r="BU313" s="46">
        <v>32</v>
      </c>
      <c r="BW313" s="46">
        <v>1</v>
      </c>
      <c r="BY313" s="46">
        <v>0</v>
      </c>
      <c r="CA313" s="46">
        <v>1</v>
      </c>
      <c r="CC313" s="46">
        <v>0</v>
      </c>
      <c r="CE313" s="209">
        <v>0</v>
      </c>
      <c r="CH313" s="41">
        <v>1343349</v>
      </c>
      <c r="CJ313" s="41">
        <v>35296</v>
      </c>
      <c r="CL313" s="41">
        <v>0</v>
      </c>
      <c r="CN313" s="41">
        <v>195155</v>
      </c>
      <c r="CP313" s="43">
        <v>1573800</v>
      </c>
      <c r="CS313" s="39">
        <v>20.93</v>
      </c>
      <c r="CU313" s="39">
        <v>25.5213</v>
      </c>
      <c r="CY313" s="39">
        <v>40.279699999999998</v>
      </c>
      <c r="DA313" s="44">
        <v>22.351600000000001</v>
      </c>
      <c r="DC313" s="1" t="str">
        <f t="shared" si="4"/>
        <v>No</v>
      </c>
    </row>
    <row r="314" spans="1:107">
      <c r="A314" s="7" t="s">
        <v>155</v>
      </c>
      <c r="B314" s="7" t="s">
        <v>156</v>
      </c>
      <c r="C314" s="37" t="s">
        <v>54</v>
      </c>
      <c r="D314" s="296">
        <v>2177</v>
      </c>
      <c r="E314" s="297">
        <v>20177</v>
      </c>
      <c r="F314" s="27" t="s">
        <v>149</v>
      </c>
      <c r="G314" s="27" t="s">
        <v>137</v>
      </c>
      <c r="H314" s="35">
        <v>18351295</v>
      </c>
      <c r="I314" s="35">
        <v>26</v>
      </c>
      <c r="J314" s="292"/>
      <c r="K314" s="8">
        <v>156150</v>
      </c>
      <c r="L314" s="8"/>
      <c r="M314" s="8">
        <v>76925</v>
      </c>
      <c r="N314" s="9"/>
      <c r="O314" s="8">
        <v>0</v>
      </c>
      <c r="P314" s="9"/>
      <c r="Q314" s="8">
        <v>47170</v>
      </c>
      <c r="R314" s="9"/>
      <c r="S314" s="8">
        <v>0</v>
      </c>
      <c r="T314" s="9"/>
      <c r="U314" s="33">
        <v>280245</v>
      </c>
      <c r="V314" s="9"/>
      <c r="W314" s="30">
        <v>74.010000000000005</v>
      </c>
      <c r="X314" s="9"/>
      <c r="Y314" s="30">
        <v>41.51</v>
      </c>
      <c r="Z314" s="9"/>
      <c r="AA314" s="30">
        <v>0</v>
      </c>
      <c r="AB314" s="9"/>
      <c r="AC314" s="30">
        <v>25.94</v>
      </c>
      <c r="AD314" s="9"/>
      <c r="AE314" s="80">
        <v>0</v>
      </c>
      <c r="AF314" s="46"/>
      <c r="AG314" s="88">
        <v>141.46</v>
      </c>
      <c r="AH314" s="47"/>
      <c r="AJ314" s="83">
        <v>147855</v>
      </c>
      <c r="AL314" s="83">
        <v>76882</v>
      </c>
      <c r="AN314" s="83">
        <v>0</v>
      </c>
      <c r="AP314" s="83">
        <v>42422</v>
      </c>
      <c r="AR314" s="83">
        <v>0</v>
      </c>
      <c r="AT314" s="204">
        <v>267159</v>
      </c>
      <c r="AV314" s="46">
        <v>65.37</v>
      </c>
      <c r="AX314" s="46">
        <v>41.16</v>
      </c>
      <c r="AZ314" s="46">
        <v>0</v>
      </c>
      <c r="BB314" s="46">
        <v>20.41</v>
      </c>
      <c r="BD314" s="46">
        <v>0</v>
      </c>
      <c r="BF314" s="209">
        <v>126.94</v>
      </c>
      <c r="BI314" s="83">
        <v>5498</v>
      </c>
      <c r="BK314" s="83">
        <v>43</v>
      </c>
      <c r="BM314" s="83">
        <v>0</v>
      </c>
      <c r="BO314" s="83">
        <v>4748</v>
      </c>
      <c r="BQ314" s="83">
        <v>0</v>
      </c>
      <c r="BS314" s="85">
        <v>13086</v>
      </c>
      <c r="BU314" s="46">
        <v>8.64</v>
      </c>
      <c r="BW314" s="46">
        <v>0.35</v>
      </c>
      <c r="BY314" s="46">
        <v>0</v>
      </c>
      <c r="CA314" s="46">
        <v>5.53</v>
      </c>
      <c r="CC314" s="46">
        <v>0</v>
      </c>
      <c r="CE314" s="209">
        <v>0</v>
      </c>
      <c r="CH314" s="41">
        <v>3410260</v>
      </c>
      <c r="CJ314" s="41">
        <v>1913299</v>
      </c>
      <c r="CL314" s="41">
        <v>0</v>
      </c>
      <c r="CN314" s="41">
        <v>1635641</v>
      </c>
      <c r="CP314" s="43">
        <v>6959200</v>
      </c>
      <c r="CS314" s="39">
        <v>21.839600000000001</v>
      </c>
      <c r="CU314" s="39">
        <v>24.872299999999999</v>
      </c>
      <c r="CY314" s="39">
        <v>34.6755</v>
      </c>
      <c r="DA314" s="44">
        <v>24.832599999999999</v>
      </c>
      <c r="DC314" s="1" t="str">
        <f t="shared" si="4"/>
        <v>No</v>
      </c>
    </row>
    <row r="315" spans="1:107">
      <c r="A315" s="7" t="s">
        <v>257</v>
      </c>
      <c r="B315" s="7" t="s">
        <v>258</v>
      </c>
      <c r="C315" s="37" t="s">
        <v>73</v>
      </c>
      <c r="D315" s="296">
        <v>16</v>
      </c>
      <c r="E315" s="297">
        <v>16</v>
      </c>
      <c r="F315" s="27" t="s">
        <v>140</v>
      </c>
      <c r="G315" s="27" t="s">
        <v>137</v>
      </c>
      <c r="H315" s="35">
        <v>63952</v>
      </c>
      <c r="I315" s="35">
        <v>25</v>
      </c>
      <c r="J315" s="292"/>
      <c r="K315" s="8">
        <v>36584</v>
      </c>
      <c r="L315" s="8"/>
      <c r="M315" s="8">
        <v>0</v>
      </c>
      <c r="N315" s="9"/>
      <c r="O315" s="8">
        <v>1549</v>
      </c>
      <c r="P315" s="9"/>
      <c r="Q315" s="8">
        <v>4398</v>
      </c>
      <c r="R315" s="9"/>
      <c r="S315" s="8">
        <v>0</v>
      </c>
      <c r="T315" s="9"/>
      <c r="U315" s="33">
        <v>42531</v>
      </c>
      <c r="V315" s="9"/>
      <c r="W315" s="30">
        <v>23.19</v>
      </c>
      <c r="X315" s="9"/>
      <c r="Y315" s="30">
        <v>0</v>
      </c>
      <c r="Z315" s="9"/>
      <c r="AA315" s="30">
        <v>0.81</v>
      </c>
      <c r="AB315" s="9"/>
      <c r="AC315" s="30">
        <v>2.11</v>
      </c>
      <c r="AD315" s="9"/>
      <c r="AE315" s="80">
        <v>0</v>
      </c>
      <c r="AF315" s="46"/>
      <c r="AG315" s="88">
        <v>26.11</v>
      </c>
      <c r="AH315" s="47"/>
      <c r="AJ315" s="83">
        <v>25988</v>
      </c>
      <c r="AL315" s="83">
        <v>0</v>
      </c>
      <c r="AN315" s="83">
        <v>1549</v>
      </c>
      <c r="AP315" s="83">
        <v>4398</v>
      </c>
      <c r="AR315" s="83">
        <v>0</v>
      </c>
      <c r="AT315" s="204">
        <v>31935</v>
      </c>
      <c r="AV315" s="46">
        <v>15.19</v>
      </c>
      <c r="AX315" s="46">
        <v>0</v>
      </c>
      <c r="AZ315" s="46">
        <v>0.81</v>
      </c>
      <c r="BB315" s="46">
        <v>2.11</v>
      </c>
      <c r="BD315" s="46">
        <v>0</v>
      </c>
      <c r="BF315" s="209">
        <v>18.11</v>
      </c>
      <c r="BI315" s="83">
        <v>0</v>
      </c>
      <c r="BK315" s="83">
        <v>0</v>
      </c>
      <c r="BM315" s="83">
        <v>0</v>
      </c>
      <c r="BO315" s="83">
        <v>0</v>
      </c>
      <c r="BQ315" s="83">
        <v>0</v>
      </c>
      <c r="BS315" s="85">
        <v>10596</v>
      </c>
      <c r="BU315" s="46">
        <v>8</v>
      </c>
      <c r="BW315" s="46">
        <v>0</v>
      </c>
      <c r="BY315" s="46">
        <v>0</v>
      </c>
      <c r="CA315" s="46">
        <v>0</v>
      </c>
      <c r="CC315" s="46">
        <v>0</v>
      </c>
      <c r="CE315" s="209">
        <v>0</v>
      </c>
      <c r="CH315" s="41">
        <v>915377</v>
      </c>
      <c r="CJ315" s="41">
        <v>0</v>
      </c>
      <c r="CL315" s="41">
        <v>36631</v>
      </c>
      <c r="CN315" s="41">
        <v>149010</v>
      </c>
      <c r="CP315" s="43">
        <v>1101018</v>
      </c>
      <c r="CS315" s="39">
        <v>25.0212</v>
      </c>
      <c r="CW315" s="39">
        <v>23.648199999999999</v>
      </c>
      <c r="CY315" s="39">
        <v>33.881300000000003</v>
      </c>
      <c r="DA315" s="44">
        <v>25.8874</v>
      </c>
      <c r="DC315" s="1" t="str">
        <f t="shared" si="4"/>
        <v>No</v>
      </c>
    </row>
    <row r="316" spans="1:107">
      <c r="A316" s="7" t="s">
        <v>1103</v>
      </c>
      <c r="B316" s="7" t="s">
        <v>171</v>
      </c>
      <c r="C316" s="37" t="s">
        <v>28</v>
      </c>
      <c r="D316" s="296">
        <v>4047</v>
      </c>
      <c r="E316" s="297">
        <v>40047</v>
      </c>
      <c r="F316" s="27" t="s">
        <v>140</v>
      </c>
      <c r="G316" s="27" t="s">
        <v>137</v>
      </c>
      <c r="H316" s="35">
        <v>128754</v>
      </c>
      <c r="I316" s="35">
        <v>25</v>
      </c>
      <c r="J316" s="292"/>
      <c r="K316" s="8">
        <v>116091</v>
      </c>
      <c r="L316" s="8"/>
      <c r="M316" s="8">
        <v>16216</v>
      </c>
      <c r="N316" s="9"/>
      <c r="O316" s="8">
        <v>8538</v>
      </c>
      <c r="P316" s="9"/>
      <c r="Q316" s="8">
        <v>7734</v>
      </c>
      <c r="R316" s="9"/>
      <c r="S316" s="8">
        <v>556</v>
      </c>
      <c r="T316" s="9"/>
      <c r="U316" s="33">
        <v>149135</v>
      </c>
      <c r="V316" s="9"/>
      <c r="W316" s="30">
        <v>77.58</v>
      </c>
      <c r="X316" s="9"/>
      <c r="Y316" s="30">
        <v>10</v>
      </c>
      <c r="Z316" s="9"/>
      <c r="AA316" s="30">
        <v>5</v>
      </c>
      <c r="AB316" s="9"/>
      <c r="AC316" s="30">
        <v>4</v>
      </c>
      <c r="AD316" s="9"/>
      <c r="AE316" s="80">
        <v>0.3</v>
      </c>
      <c r="AF316" s="46"/>
      <c r="AG316" s="88">
        <v>96.88</v>
      </c>
      <c r="AH316" s="47"/>
      <c r="AJ316" s="83">
        <v>95500</v>
      </c>
      <c r="AL316" s="83">
        <v>16216</v>
      </c>
      <c r="AN316" s="83">
        <v>7089</v>
      </c>
      <c r="AP316" s="83">
        <v>6448</v>
      </c>
      <c r="AR316" s="83">
        <v>556</v>
      </c>
      <c r="AT316" s="204">
        <v>125809</v>
      </c>
      <c r="AV316" s="46">
        <v>50.4</v>
      </c>
      <c r="AX316" s="46">
        <v>10</v>
      </c>
      <c r="AZ316" s="46">
        <v>3</v>
      </c>
      <c r="BB316" s="46">
        <v>3</v>
      </c>
      <c r="BD316" s="46">
        <v>0.3</v>
      </c>
      <c r="BF316" s="209">
        <v>66.7</v>
      </c>
      <c r="BI316" s="83">
        <v>12100</v>
      </c>
      <c r="BK316" s="83">
        <v>0</v>
      </c>
      <c r="BM316" s="83">
        <v>1449</v>
      </c>
      <c r="BO316" s="83">
        <v>1286</v>
      </c>
      <c r="BQ316" s="83">
        <v>0</v>
      </c>
      <c r="BS316" s="85">
        <v>23326</v>
      </c>
      <c r="BU316" s="46">
        <v>27.18</v>
      </c>
      <c r="BW316" s="46">
        <v>0</v>
      </c>
      <c r="BY316" s="46">
        <v>2</v>
      </c>
      <c r="CA316" s="46">
        <v>1</v>
      </c>
      <c r="CC316" s="46">
        <v>0</v>
      </c>
      <c r="CE316" s="209">
        <v>0</v>
      </c>
      <c r="CH316" s="41">
        <v>2174271</v>
      </c>
      <c r="CJ316" s="41">
        <v>417230</v>
      </c>
      <c r="CL316" s="41">
        <v>106343</v>
      </c>
      <c r="CN316" s="41">
        <v>164552</v>
      </c>
      <c r="CP316" s="43">
        <v>2862396</v>
      </c>
      <c r="CS316" s="39">
        <v>18.728999999999999</v>
      </c>
      <c r="CU316" s="39">
        <v>25.729500000000002</v>
      </c>
      <c r="CW316" s="39">
        <v>12.455299999999999</v>
      </c>
      <c r="CY316" s="39">
        <v>21.276399999999999</v>
      </c>
      <c r="DA316" s="44">
        <v>19.193300000000001</v>
      </c>
      <c r="DC316" s="1" t="str">
        <f t="shared" si="4"/>
        <v>No</v>
      </c>
    </row>
    <row r="317" spans="1:107">
      <c r="A317" s="7" t="s">
        <v>938</v>
      </c>
      <c r="B317" s="7" t="s">
        <v>376</v>
      </c>
      <c r="C317" s="37" t="s">
        <v>40</v>
      </c>
      <c r="D317" s="296">
        <v>5218</v>
      </c>
      <c r="E317" s="297">
        <v>50515</v>
      </c>
      <c r="F317" s="27" t="s">
        <v>96</v>
      </c>
      <c r="G317" s="27" t="s">
        <v>137</v>
      </c>
      <c r="H317" s="35">
        <v>2650890</v>
      </c>
      <c r="I317" s="35">
        <v>25</v>
      </c>
      <c r="J317" s="292"/>
      <c r="K317" s="8">
        <v>8231</v>
      </c>
      <c r="L317" s="8"/>
      <c r="M317" s="8">
        <v>0</v>
      </c>
      <c r="N317" s="9"/>
      <c r="O317" s="8">
        <v>0</v>
      </c>
      <c r="P317" s="9"/>
      <c r="Q317" s="8">
        <v>2188</v>
      </c>
      <c r="R317" s="9"/>
      <c r="S317" s="8">
        <v>0</v>
      </c>
      <c r="T317" s="9"/>
      <c r="U317" s="33">
        <v>10419</v>
      </c>
      <c r="V317" s="9"/>
      <c r="W317" s="30">
        <v>33</v>
      </c>
      <c r="X317" s="9"/>
      <c r="Y317" s="30">
        <v>0</v>
      </c>
      <c r="Z317" s="9"/>
      <c r="AA317" s="30">
        <v>0</v>
      </c>
      <c r="AB317" s="9"/>
      <c r="AC317" s="30">
        <v>2</v>
      </c>
      <c r="AD317" s="9"/>
      <c r="AE317" s="80">
        <v>0</v>
      </c>
      <c r="AF317" s="46"/>
      <c r="AG317" s="88">
        <v>35</v>
      </c>
      <c r="AH317" s="47"/>
      <c r="AJ317" s="83">
        <v>4745</v>
      </c>
      <c r="AL317" s="83">
        <v>0</v>
      </c>
      <c r="AN317" s="83">
        <v>0</v>
      </c>
      <c r="AP317" s="83">
        <v>2188</v>
      </c>
      <c r="AR317" s="83">
        <v>0</v>
      </c>
      <c r="AT317" s="204">
        <v>6933</v>
      </c>
      <c r="AV317" s="46">
        <v>3</v>
      </c>
      <c r="AX317" s="46">
        <v>0</v>
      </c>
      <c r="AZ317" s="46">
        <v>0</v>
      </c>
      <c r="BB317" s="46">
        <v>2</v>
      </c>
      <c r="BD317" s="46">
        <v>0</v>
      </c>
      <c r="BF317" s="209">
        <v>5</v>
      </c>
      <c r="BI317" s="83">
        <v>1162</v>
      </c>
      <c r="BK317" s="83">
        <v>0</v>
      </c>
      <c r="BM317" s="83">
        <v>0</v>
      </c>
      <c r="BO317" s="83">
        <v>0</v>
      </c>
      <c r="BQ317" s="83">
        <v>0</v>
      </c>
      <c r="BS317" s="85">
        <v>3486</v>
      </c>
      <c r="BU317" s="46">
        <v>30</v>
      </c>
      <c r="BW317" s="46">
        <v>0</v>
      </c>
      <c r="BY317" s="46">
        <v>0</v>
      </c>
      <c r="CA317" s="46">
        <v>0</v>
      </c>
      <c r="CC317" s="46">
        <v>0</v>
      </c>
      <c r="CE317" s="209">
        <v>0</v>
      </c>
      <c r="CH317" s="41">
        <v>141853</v>
      </c>
      <c r="CJ317" s="41">
        <v>0</v>
      </c>
      <c r="CL317" s="41">
        <v>0</v>
      </c>
      <c r="CN317" s="41">
        <v>40261</v>
      </c>
      <c r="CP317" s="43">
        <v>182114</v>
      </c>
      <c r="CS317" s="39">
        <v>17.234000000000002</v>
      </c>
      <c r="CY317" s="39">
        <v>18.4008</v>
      </c>
      <c r="DA317" s="44">
        <v>17.478999999999999</v>
      </c>
      <c r="DC317" s="1" t="str">
        <f t="shared" si="4"/>
        <v>No</v>
      </c>
    </row>
    <row r="318" spans="1:107">
      <c r="A318" s="7" t="s">
        <v>1099</v>
      </c>
      <c r="B318" s="7" t="s">
        <v>157</v>
      </c>
      <c r="C318" s="37" t="s">
        <v>54</v>
      </c>
      <c r="D318" s="296">
        <v>2178</v>
      </c>
      <c r="E318" s="297">
        <v>20178</v>
      </c>
      <c r="F318" s="27" t="s">
        <v>140</v>
      </c>
      <c r="G318" s="27" t="s">
        <v>137</v>
      </c>
      <c r="H318" s="35">
        <v>423566</v>
      </c>
      <c r="I318" s="35">
        <v>25</v>
      </c>
      <c r="J318" s="292"/>
      <c r="K318" s="8">
        <v>83769</v>
      </c>
      <c r="L318" s="8"/>
      <c r="M318" s="8">
        <v>12522</v>
      </c>
      <c r="N318" s="9"/>
      <c r="O318" s="8">
        <v>1537</v>
      </c>
      <c r="P318" s="9"/>
      <c r="Q318" s="8">
        <v>8539</v>
      </c>
      <c r="R318" s="9"/>
      <c r="S318" s="8">
        <v>527</v>
      </c>
      <c r="T318" s="9"/>
      <c r="U318" s="33">
        <v>106894</v>
      </c>
      <c r="V318" s="9"/>
      <c r="W318" s="30">
        <v>49</v>
      </c>
      <c r="X318" s="9"/>
      <c r="Y318" s="30">
        <v>7</v>
      </c>
      <c r="Z318" s="9"/>
      <c r="AA318" s="30">
        <v>1</v>
      </c>
      <c r="AB318" s="9"/>
      <c r="AC318" s="30">
        <v>5.65</v>
      </c>
      <c r="AD318" s="9"/>
      <c r="AE318" s="80">
        <v>0.35</v>
      </c>
      <c r="AF318" s="46"/>
      <c r="AG318" s="88">
        <v>63</v>
      </c>
      <c r="AH318" s="47"/>
      <c r="AJ318" s="83">
        <v>70208</v>
      </c>
      <c r="AL318" s="83">
        <v>12522</v>
      </c>
      <c r="AN318" s="83">
        <v>1537</v>
      </c>
      <c r="AP318" s="83">
        <v>8539</v>
      </c>
      <c r="AR318" s="83">
        <v>527</v>
      </c>
      <c r="AT318" s="204">
        <v>93333</v>
      </c>
      <c r="AV318" s="46">
        <v>37</v>
      </c>
      <c r="AX318" s="46">
        <v>7</v>
      </c>
      <c r="AZ318" s="46">
        <v>1</v>
      </c>
      <c r="BB318" s="46">
        <v>5.65</v>
      </c>
      <c r="BD318" s="46">
        <v>0.35</v>
      </c>
      <c r="BF318" s="209">
        <v>51</v>
      </c>
      <c r="BI318" s="83">
        <v>1397</v>
      </c>
      <c r="BK318" s="83">
        <v>0</v>
      </c>
      <c r="BM318" s="83">
        <v>0</v>
      </c>
      <c r="BO318" s="83">
        <v>0</v>
      </c>
      <c r="BQ318" s="83">
        <v>0</v>
      </c>
      <c r="BS318" s="85">
        <v>13561</v>
      </c>
      <c r="BU318" s="46">
        <v>12</v>
      </c>
      <c r="BW318" s="46">
        <v>0</v>
      </c>
      <c r="BY318" s="46">
        <v>0</v>
      </c>
      <c r="CA318" s="46">
        <v>0</v>
      </c>
      <c r="CC318" s="46">
        <v>0</v>
      </c>
      <c r="CE318" s="209">
        <v>0</v>
      </c>
      <c r="CH318" s="41">
        <v>1707207</v>
      </c>
      <c r="CJ318" s="41">
        <v>329962</v>
      </c>
      <c r="CL318" s="41">
        <v>40218</v>
      </c>
      <c r="CN318" s="41">
        <v>338381</v>
      </c>
      <c r="CP318" s="43">
        <v>2415768</v>
      </c>
      <c r="CS318" s="39">
        <v>20.379899999999999</v>
      </c>
      <c r="CU318" s="39">
        <v>26.3506</v>
      </c>
      <c r="CW318" s="39">
        <v>26.166599999999999</v>
      </c>
      <c r="CY318" s="39">
        <v>39.627699999999997</v>
      </c>
      <c r="DA318" s="44">
        <v>22.599699999999999</v>
      </c>
      <c r="DC318" s="1" t="str">
        <f t="shared" si="4"/>
        <v>No</v>
      </c>
    </row>
    <row r="319" spans="1:107">
      <c r="A319" s="7" t="s">
        <v>1100</v>
      </c>
      <c r="B319" s="7" t="s">
        <v>1101</v>
      </c>
      <c r="C319" s="37" t="s">
        <v>627</v>
      </c>
      <c r="D319" s="296" t="s">
        <v>1102</v>
      </c>
      <c r="E319" s="297">
        <v>91092</v>
      </c>
      <c r="F319" s="27" t="s">
        <v>142</v>
      </c>
      <c r="G319" s="27" t="s">
        <v>137</v>
      </c>
      <c r="H319" s="35">
        <v>210000</v>
      </c>
      <c r="I319" s="35">
        <v>25</v>
      </c>
      <c r="J319" s="292"/>
      <c r="K319" s="8">
        <v>81945</v>
      </c>
      <c r="L319" s="8"/>
      <c r="M319" s="8">
        <v>13382</v>
      </c>
      <c r="N319" s="9"/>
      <c r="O319" s="8">
        <v>6770</v>
      </c>
      <c r="P319" s="9"/>
      <c r="Q319" s="8">
        <v>19402</v>
      </c>
      <c r="R319" s="9"/>
      <c r="S319" s="8">
        <v>63</v>
      </c>
      <c r="T319" s="9"/>
      <c r="U319" s="33">
        <v>121562</v>
      </c>
      <c r="V319" s="9"/>
      <c r="W319" s="30">
        <v>42.88</v>
      </c>
      <c r="X319" s="9"/>
      <c r="Y319" s="30">
        <v>5.0999999999999996</v>
      </c>
      <c r="Z319" s="9"/>
      <c r="AA319" s="30">
        <v>3.1</v>
      </c>
      <c r="AB319" s="9"/>
      <c r="AC319" s="30">
        <v>13.67</v>
      </c>
      <c r="AD319" s="9"/>
      <c r="AE319" s="80">
        <v>0.04</v>
      </c>
      <c r="AF319" s="46"/>
      <c r="AG319" s="88">
        <v>64.790000000000006</v>
      </c>
      <c r="AH319" s="47"/>
      <c r="AJ319" s="83">
        <v>77095</v>
      </c>
      <c r="AL319" s="83">
        <v>13382</v>
      </c>
      <c r="AN319" s="83">
        <v>5695</v>
      </c>
      <c r="AP319" s="83">
        <v>18043</v>
      </c>
      <c r="AR319" s="83">
        <v>63</v>
      </c>
      <c r="AT319" s="204">
        <v>114278</v>
      </c>
      <c r="AV319" s="46">
        <v>36.880000000000003</v>
      </c>
      <c r="AX319" s="46">
        <v>5.0999999999999996</v>
      </c>
      <c r="AZ319" s="46">
        <v>2.1</v>
      </c>
      <c r="BB319" s="46">
        <v>10.67</v>
      </c>
      <c r="BD319" s="46">
        <v>0.04</v>
      </c>
      <c r="BF319" s="209">
        <v>54.79</v>
      </c>
      <c r="BI319" s="83">
        <v>0</v>
      </c>
      <c r="BK319" s="83">
        <v>0</v>
      </c>
      <c r="BM319" s="83">
        <v>1075</v>
      </c>
      <c r="BO319" s="83">
        <v>1359</v>
      </c>
      <c r="BQ319" s="83">
        <v>0</v>
      </c>
      <c r="BS319" s="85">
        <v>7284</v>
      </c>
      <c r="BU319" s="46">
        <v>6</v>
      </c>
      <c r="BW319" s="46">
        <v>0</v>
      </c>
      <c r="BY319" s="46">
        <v>1</v>
      </c>
      <c r="CA319" s="46">
        <v>3</v>
      </c>
      <c r="CC319" s="46">
        <v>0</v>
      </c>
      <c r="CE319" s="209">
        <v>0</v>
      </c>
      <c r="CH319" s="41">
        <v>1425605</v>
      </c>
      <c r="CJ319" s="41">
        <v>280254</v>
      </c>
      <c r="CL319" s="41">
        <v>135793</v>
      </c>
      <c r="CN319" s="41">
        <v>554241</v>
      </c>
      <c r="CP319" s="43">
        <v>2395893</v>
      </c>
      <c r="CS319" s="39">
        <v>17.397099999999998</v>
      </c>
      <c r="CU319" s="39">
        <v>20.942599999999999</v>
      </c>
      <c r="CW319" s="39">
        <v>20.0581</v>
      </c>
      <c r="CY319" s="39">
        <v>28.566199999999998</v>
      </c>
      <c r="DA319" s="44">
        <v>19.709199999999999</v>
      </c>
      <c r="DC319" s="1" t="str">
        <f t="shared" si="4"/>
        <v>No</v>
      </c>
    </row>
    <row r="320" spans="1:107">
      <c r="A320" s="7" t="s">
        <v>1097</v>
      </c>
      <c r="B320" s="7" t="s">
        <v>1098</v>
      </c>
      <c r="C320" s="37" t="s">
        <v>39</v>
      </c>
      <c r="D320" s="296"/>
      <c r="E320" s="297">
        <v>50522</v>
      </c>
      <c r="F320" s="27" t="s">
        <v>142</v>
      </c>
      <c r="G320" s="27" t="s">
        <v>137</v>
      </c>
      <c r="H320" s="35">
        <v>51240</v>
      </c>
      <c r="I320" s="35">
        <v>25</v>
      </c>
      <c r="J320" s="292"/>
      <c r="K320" s="8">
        <v>81653</v>
      </c>
      <c r="L320" s="8"/>
      <c r="M320" s="8">
        <v>18909</v>
      </c>
      <c r="N320" s="9"/>
      <c r="O320" s="8">
        <v>4052</v>
      </c>
      <c r="P320" s="9"/>
      <c r="Q320" s="8">
        <v>3920</v>
      </c>
      <c r="R320" s="9"/>
      <c r="S320" s="8">
        <v>0</v>
      </c>
      <c r="T320" s="9"/>
      <c r="U320" s="33">
        <v>108534</v>
      </c>
      <c r="V320" s="9"/>
      <c r="W320" s="30">
        <v>51</v>
      </c>
      <c r="X320" s="9"/>
      <c r="Y320" s="30">
        <v>11</v>
      </c>
      <c r="Z320" s="9"/>
      <c r="AA320" s="30">
        <v>4</v>
      </c>
      <c r="AB320" s="9"/>
      <c r="AC320" s="30">
        <v>2</v>
      </c>
      <c r="AD320" s="9"/>
      <c r="AE320" s="80">
        <v>0</v>
      </c>
      <c r="AF320" s="46"/>
      <c r="AG320" s="88">
        <v>68</v>
      </c>
      <c r="AH320" s="47"/>
      <c r="AJ320" s="83">
        <v>71281</v>
      </c>
      <c r="AL320" s="83">
        <v>16107</v>
      </c>
      <c r="AN320" s="83">
        <v>818</v>
      </c>
      <c r="AP320" s="83">
        <v>3920</v>
      </c>
      <c r="AR320" s="83">
        <v>0</v>
      </c>
      <c r="AT320" s="204">
        <v>92126</v>
      </c>
      <c r="AV320" s="46">
        <v>40</v>
      </c>
      <c r="AX320" s="46">
        <v>9</v>
      </c>
      <c r="AZ320" s="46">
        <v>1</v>
      </c>
      <c r="BB320" s="46">
        <v>2</v>
      </c>
      <c r="BD320" s="46">
        <v>0</v>
      </c>
      <c r="BF320" s="209">
        <v>52</v>
      </c>
      <c r="BI320" s="83">
        <v>1522</v>
      </c>
      <c r="BK320" s="83">
        <v>2802</v>
      </c>
      <c r="BM320" s="83">
        <v>3234</v>
      </c>
      <c r="BO320" s="83">
        <v>0</v>
      </c>
      <c r="BQ320" s="83">
        <v>0</v>
      </c>
      <c r="BS320" s="85">
        <v>16408</v>
      </c>
      <c r="BU320" s="46">
        <v>11</v>
      </c>
      <c r="BW320" s="46">
        <v>2</v>
      </c>
      <c r="BY320" s="46">
        <v>3</v>
      </c>
      <c r="CA320" s="46">
        <v>0</v>
      </c>
      <c r="CC320" s="46">
        <v>0</v>
      </c>
      <c r="CE320" s="209">
        <v>0</v>
      </c>
      <c r="CH320" s="41">
        <v>1410879</v>
      </c>
      <c r="CJ320" s="41">
        <v>345846</v>
      </c>
      <c r="CL320" s="41">
        <v>56023</v>
      </c>
      <c r="CN320" s="41">
        <v>98795</v>
      </c>
      <c r="CP320" s="43">
        <v>1911543</v>
      </c>
      <c r="CS320" s="39">
        <v>17.279</v>
      </c>
      <c r="CU320" s="39">
        <v>18.29</v>
      </c>
      <c r="CW320" s="39">
        <v>13.826000000000001</v>
      </c>
      <c r="CY320" s="39">
        <v>25.2028</v>
      </c>
      <c r="DA320" s="44">
        <v>17.612400000000001</v>
      </c>
      <c r="DC320" s="1" t="str">
        <f t="shared" si="4"/>
        <v>No</v>
      </c>
    </row>
    <row r="321" spans="1:107">
      <c r="A321" s="7" t="s">
        <v>563</v>
      </c>
      <c r="B321" s="7" t="s">
        <v>564</v>
      </c>
      <c r="C321" s="37" t="s">
        <v>61</v>
      </c>
      <c r="D321" s="296">
        <v>3095</v>
      </c>
      <c r="E321" s="297">
        <v>30095</v>
      </c>
      <c r="F321" s="27" t="s">
        <v>142</v>
      </c>
      <c r="G321" s="27" t="s">
        <v>137</v>
      </c>
      <c r="H321" s="35">
        <v>77086</v>
      </c>
      <c r="I321" s="35">
        <v>24</v>
      </c>
      <c r="J321" s="292"/>
      <c r="K321" s="8">
        <v>64626</v>
      </c>
      <c r="L321" s="8"/>
      <c r="M321" s="8">
        <v>11147</v>
      </c>
      <c r="N321" s="9"/>
      <c r="O321" s="8">
        <v>1792</v>
      </c>
      <c r="P321" s="9"/>
      <c r="Q321" s="8">
        <v>9375</v>
      </c>
      <c r="R321" s="9"/>
      <c r="S321" s="8">
        <v>0</v>
      </c>
      <c r="T321" s="9"/>
      <c r="U321" s="33">
        <v>86940</v>
      </c>
      <c r="V321" s="9"/>
      <c r="W321" s="30">
        <v>36.5</v>
      </c>
      <c r="X321" s="9"/>
      <c r="Y321" s="30">
        <v>6.6</v>
      </c>
      <c r="Z321" s="9"/>
      <c r="AA321" s="30">
        <v>0.9</v>
      </c>
      <c r="AB321" s="9"/>
      <c r="AC321" s="30">
        <v>7</v>
      </c>
      <c r="AD321" s="9"/>
      <c r="AE321" s="80">
        <v>0</v>
      </c>
      <c r="AF321" s="46"/>
      <c r="AG321" s="88">
        <v>51</v>
      </c>
      <c r="AH321" s="47"/>
      <c r="AJ321" s="83">
        <v>57818</v>
      </c>
      <c r="AL321" s="83">
        <v>11147</v>
      </c>
      <c r="AN321" s="83">
        <v>1792</v>
      </c>
      <c r="AP321" s="83">
        <v>8031</v>
      </c>
      <c r="AR321" s="83">
        <v>0</v>
      </c>
      <c r="AT321" s="204">
        <v>78788</v>
      </c>
      <c r="AV321" s="46">
        <v>30.5</v>
      </c>
      <c r="AX321" s="46">
        <v>6.6</v>
      </c>
      <c r="AZ321" s="46">
        <v>0.9</v>
      </c>
      <c r="BB321" s="46">
        <v>6</v>
      </c>
      <c r="BD321" s="46">
        <v>0</v>
      </c>
      <c r="BF321" s="209">
        <v>44</v>
      </c>
      <c r="BI321" s="83">
        <v>1216</v>
      </c>
      <c r="BK321" s="83">
        <v>0</v>
      </c>
      <c r="BM321" s="83">
        <v>0</v>
      </c>
      <c r="BO321" s="83">
        <v>1344</v>
      </c>
      <c r="BQ321" s="83">
        <v>0</v>
      </c>
      <c r="BS321" s="85">
        <v>8152</v>
      </c>
      <c r="BU321" s="46">
        <v>6</v>
      </c>
      <c r="BW321" s="46">
        <v>0</v>
      </c>
      <c r="BY321" s="46">
        <v>0</v>
      </c>
      <c r="CA321" s="46">
        <v>1</v>
      </c>
      <c r="CC321" s="46">
        <v>0</v>
      </c>
      <c r="CE321" s="209">
        <v>0</v>
      </c>
      <c r="CH321" s="41">
        <v>1188360</v>
      </c>
      <c r="CJ321" s="41">
        <v>242943</v>
      </c>
      <c r="CL321" s="41">
        <v>34168</v>
      </c>
      <c r="CN321" s="41">
        <v>275035</v>
      </c>
      <c r="CP321" s="43">
        <v>1740506</v>
      </c>
      <c r="CS321" s="39">
        <v>18.388300000000001</v>
      </c>
      <c r="CU321" s="39">
        <v>21.794499999999999</v>
      </c>
      <c r="CW321" s="39">
        <v>19.067</v>
      </c>
      <c r="CY321" s="39">
        <v>29.3371</v>
      </c>
      <c r="DA321" s="44">
        <v>20.019600000000001</v>
      </c>
      <c r="DC321" s="1" t="str">
        <f t="shared" si="4"/>
        <v>No</v>
      </c>
    </row>
    <row r="322" spans="1:107">
      <c r="A322" s="7" t="s">
        <v>578</v>
      </c>
      <c r="B322" s="7" t="s">
        <v>579</v>
      </c>
      <c r="C322" s="37" t="s">
        <v>39</v>
      </c>
      <c r="D322" s="296">
        <v>5184</v>
      </c>
      <c r="E322" s="297">
        <v>50184</v>
      </c>
      <c r="F322" s="27" t="s">
        <v>142</v>
      </c>
      <c r="G322" s="27" t="s">
        <v>137</v>
      </c>
      <c r="H322" s="35">
        <v>99941</v>
      </c>
      <c r="I322" s="35">
        <v>24</v>
      </c>
      <c r="J322" s="292"/>
      <c r="K322" s="8">
        <v>107254</v>
      </c>
      <c r="L322" s="8"/>
      <c r="M322" s="8">
        <v>0</v>
      </c>
      <c r="N322" s="9"/>
      <c r="O322" s="8">
        <v>6823</v>
      </c>
      <c r="P322" s="9"/>
      <c r="Q322" s="8">
        <v>18570</v>
      </c>
      <c r="R322" s="9"/>
      <c r="S322" s="8">
        <v>0</v>
      </c>
      <c r="T322" s="9"/>
      <c r="U322" s="33">
        <v>132647</v>
      </c>
      <c r="V322" s="9"/>
      <c r="W322" s="30">
        <v>60</v>
      </c>
      <c r="X322" s="9"/>
      <c r="Y322" s="30">
        <v>0</v>
      </c>
      <c r="Z322" s="9"/>
      <c r="AA322" s="30">
        <v>7</v>
      </c>
      <c r="AB322" s="9"/>
      <c r="AC322" s="30">
        <v>10</v>
      </c>
      <c r="AD322" s="9"/>
      <c r="AE322" s="80">
        <v>0</v>
      </c>
      <c r="AF322" s="46"/>
      <c r="AG322" s="88">
        <v>77</v>
      </c>
      <c r="AH322" s="47"/>
      <c r="AJ322" s="83">
        <v>92253</v>
      </c>
      <c r="AL322" s="83">
        <v>0</v>
      </c>
      <c r="AN322" s="83">
        <v>4227</v>
      </c>
      <c r="AP322" s="83">
        <v>18352</v>
      </c>
      <c r="AR322" s="83">
        <v>0</v>
      </c>
      <c r="AT322" s="204">
        <v>114832</v>
      </c>
      <c r="AV322" s="46">
        <v>44</v>
      </c>
      <c r="AX322" s="46">
        <v>0</v>
      </c>
      <c r="AZ322" s="46">
        <v>3</v>
      </c>
      <c r="BB322" s="46">
        <v>9</v>
      </c>
      <c r="BD322" s="46">
        <v>0</v>
      </c>
      <c r="BF322" s="209">
        <v>56</v>
      </c>
      <c r="BI322" s="83">
        <v>1674</v>
      </c>
      <c r="BK322" s="83">
        <v>0</v>
      </c>
      <c r="BM322" s="83">
        <v>2596</v>
      </c>
      <c r="BO322" s="83">
        <v>218</v>
      </c>
      <c r="BQ322" s="83">
        <v>0</v>
      </c>
      <c r="BS322" s="85">
        <v>17815</v>
      </c>
      <c r="BU322" s="46">
        <v>16</v>
      </c>
      <c r="BW322" s="46">
        <v>0</v>
      </c>
      <c r="BY322" s="46">
        <v>4</v>
      </c>
      <c r="CA322" s="46">
        <v>1</v>
      </c>
      <c r="CC322" s="46">
        <v>0</v>
      </c>
      <c r="CE322" s="209">
        <v>0</v>
      </c>
      <c r="CH322" s="41">
        <v>1589579</v>
      </c>
      <c r="CJ322" s="41">
        <v>0</v>
      </c>
      <c r="CL322" s="41">
        <v>94707</v>
      </c>
      <c r="CN322" s="41">
        <v>363956</v>
      </c>
      <c r="CP322" s="43">
        <v>2048242</v>
      </c>
      <c r="CS322" s="39">
        <v>14.8207</v>
      </c>
      <c r="CW322" s="39">
        <v>13.880599999999999</v>
      </c>
      <c r="CY322" s="39">
        <v>19.5991</v>
      </c>
      <c r="DA322" s="44">
        <v>15.4413</v>
      </c>
      <c r="DC322" s="1" t="str">
        <f t="shared" si="4"/>
        <v>No</v>
      </c>
    </row>
    <row r="323" spans="1:107">
      <c r="A323" s="7" t="s">
        <v>255</v>
      </c>
      <c r="B323" s="7" t="s">
        <v>256</v>
      </c>
      <c r="C323" s="37" t="s">
        <v>5</v>
      </c>
      <c r="D323" s="296">
        <v>6072</v>
      </c>
      <c r="E323" s="297">
        <v>60072</v>
      </c>
      <c r="F323" s="27" t="s">
        <v>142</v>
      </c>
      <c r="G323" s="27" t="s">
        <v>137</v>
      </c>
      <c r="H323" s="35">
        <v>295083</v>
      </c>
      <c r="I323" s="35">
        <v>23</v>
      </c>
      <c r="J323" s="292"/>
      <c r="K323" s="8">
        <v>85015</v>
      </c>
      <c r="L323" s="8"/>
      <c r="M323" s="8">
        <v>15359</v>
      </c>
      <c r="N323" s="9"/>
      <c r="O323" s="8">
        <v>6785</v>
      </c>
      <c r="P323" s="9"/>
      <c r="Q323" s="8">
        <v>15372</v>
      </c>
      <c r="R323" s="9"/>
      <c r="S323" s="8">
        <v>0</v>
      </c>
      <c r="T323" s="9"/>
      <c r="U323" s="33">
        <v>122531</v>
      </c>
      <c r="V323" s="9"/>
      <c r="W323" s="30">
        <v>48</v>
      </c>
      <c r="X323" s="9"/>
      <c r="Y323" s="30">
        <v>9</v>
      </c>
      <c r="Z323" s="9"/>
      <c r="AA323" s="30">
        <v>3</v>
      </c>
      <c r="AB323" s="9"/>
      <c r="AC323" s="30">
        <v>9</v>
      </c>
      <c r="AD323" s="9"/>
      <c r="AE323" s="80">
        <v>0</v>
      </c>
      <c r="AF323" s="46"/>
      <c r="AG323" s="88">
        <v>69</v>
      </c>
      <c r="AH323" s="47"/>
      <c r="AJ323" s="83">
        <v>82252</v>
      </c>
      <c r="AL323" s="83">
        <v>15359</v>
      </c>
      <c r="AN323" s="83">
        <v>6785</v>
      </c>
      <c r="AP323" s="83">
        <v>14549</v>
      </c>
      <c r="AR323" s="83">
        <v>0</v>
      </c>
      <c r="AT323" s="204">
        <v>118945</v>
      </c>
      <c r="AV323" s="46">
        <v>44</v>
      </c>
      <c r="AX323" s="46">
        <v>9</v>
      </c>
      <c r="AZ323" s="46">
        <v>3</v>
      </c>
      <c r="BB323" s="46">
        <v>8</v>
      </c>
      <c r="BD323" s="46">
        <v>0</v>
      </c>
      <c r="BF323" s="209">
        <v>64</v>
      </c>
      <c r="BI323" s="83">
        <v>0</v>
      </c>
      <c r="BK323" s="83">
        <v>0</v>
      </c>
      <c r="BM323" s="83">
        <v>0</v>
      </c>
      <c r="BO323" s="83">
        <v>823</v>
      </c>
      <c r="BQ323" s="83">
        <v>0</v>
      </c>
      <c r="BS323" s="85">
        <v>3586</v>
      </c>
      <c r="BU323" s="46">
        <v>4</v>
      </c>
      <c r="BW323" s="46">
        <v>0</v>
      </c>
      <c r="BY323" s="46">
        <v>0</v>
      </c>
      <c r="CA323" s="46">
        <v>1</v>
      </c>
      <c r="CC323" s="46">
        <v>0</v>
      </c>
      <c r="CE323" s="209">
        <v>0</v>
      </c>
      <c r="CH323" s="41">
        <v>1146889</v>
      </c>
      <c r="CJ323" s="41">
        <v>252816</v>
      </c>
      <c r="CL323" s="41">
        <v>94773</v>
      </c>
      <c r="CN323" s="41">
        <v>427461</v>
      </c>
      <c r="CP323" s="43">
        <v>1921939</v>
      </c>
      <c r="CS323" s="39">
        <v>13.490399999999999</v>
      </c>
      <c r="CU323" s="39">
        <v>16.4604</v>
      </c>
      <c r="CW323" s="39">
        <v>13.968</v>
      </c>
      <c r="CY323" s="39">
        <v>27.8078</v>
      </c>
      <c r="DA323" s="44">
        <v>15.6853</v>
      </c>
      <c r="DC323" s="1" t="str">
        <f t="shared" ref="DC323:DC383" si="5">IF(DB323&amp;CZ323&amp;CX323&amp;CV323&amp;CT323&amp;CQ323&amp;CO323&amp;CM323&amp;CK323&amp;CI323&amp;CF323&amp;CD323&amp;CB323&amp;BZ323&amp;BX323&amp;BV323&amp;BT323&amp;BR323&amp;BP323&amp;BN323&amp;BL323&amp;BJ323&amp;BG323&amp;BE323&amp;BC323&amp;BA323&amp;AY323&amp;AW323&amp;AS323&amp;AQ323&amp;AO323&amp;AM323&amp;AK323&amp;AH323&amp;AF323&amp;AD323&amp;AB323&amp;Z323&amp;X323&amp;V323&amp;T323&amp;R323&amp;P323&amp;N323&amp;L323&lt;&gt;"","Yes","No")</f>
        <v>No</v>
      </c>
    </row>
    <row r="324" spans="1:107">
      <c r="A324" s="7" t="s">
        <v>1104</v>
      </c>
      <c r="B324" s="7" t="s">
        <v>139</v>
      </c>
      <c r="C324" s="37" t="s">
        <v>12</v>
      </c>
      <c r="D324" s="296">
        <v>9119</v>
      </c>
      <c r="E324" s="297">
        <v>90119</v>
      </c>
      <c r="F324" s="27" t="s">
        <v>140</v>
      </c>
      <c r="G324" s="27" t="s">
        <v>137</v>
      </c>
      <c r="H324" s="35">
        <v>583681</v>
      </c>
      <c r="I324" s="35">
        <v>23</v>
      </c>
      <c r="J324" s="292"/>
      <c r="K324" s="8">
        <v>55292</v>
      </c>
      <c r="L324" s="8"/>
      <c r="M324" s="8">
        <v>15166</v>
      </c>
      <c r="N324" s="9"/>
      <c r="O324" s="8">
        <v>0</v>
      </c>
      <c r="P324" s="9"/>
      <c r="Q324" s="8">
        <v>12313</v>
      </c>
      <c r="R324" s="9"/>
      <c r="S324" s="8">
        <v>0</v>
      </c>
      <c r="T324" s="9"/>
      <c r="U324" s="33">
        <v>82771</v>
      </c>
      <c r="V324" s="9"/>
      <c r="W324" s="30">
        <v>108</v>
      </c>
      <c r="X324" s="9"/>
      <c r="Y324" s="30">
        <v>11</v>
      </c>
      <c r="Z324" s="9"/>
      <c r="AA324" s="30">
        <v>0</v>
      </c>
      <c r="AB324" s="9"/>
      <c r="AC324" s="30">
        <v>8</v>
      </c>
      <c r="AD324" s="9"/>
      <c r="AE324" s="80">
        <v>0</v>
      </c>
      <c r="AF324" s="46"/>
      <c r="AG324" s="88">
        <v>127</v>
      </c>
      <c r="AH324" s="47"/>
      <c r="AJ324" s="83">
        <v>3714</v>
      </c>
      <c r="AL324" s="83">
        <v>10580</v>
      </c>
      <c r="AN324" s="83">
        <v>0</v>
      </c>
      <c r="AP324" s="83">
        <v>2361</v>
      </c>
      <c r="AR324" s="83">
        <v>0</v>
      </c>
      <c r="AT324" s="204">
        <v>16655</v>
      </c>
      <c r="AV324" s="46">
        <v>5</v>
      </c>
      <c r="AX324" s="46">
        <v>5</v>
      </c>
      <c r="AZ324" s="46">
        <v>0</v>
      </c>
      <c r="BB324" s="46">
        <v>1</v>
      </c>
      <c r="BD324" s="46">
        <v>0</v>
      </c>
      <c r="BF324" s="209">
        <v>11</v>
      </c>
      <c r="BI324" s="83">
        <v>0</v>
      </c>
      <c r="BK324" s="83">
        <v>4586</v>
      </c>
      <c r="BM324" s="83">
        <v>0</v>
      </c>
      <c r="BO324" s="83">
        <v>9952</v>
      </c>
      <c r="BQ324" s="83">
        <v>0</v>
      </c>
      <c r="BS324" s="85">
        <v>66116</v>
      </c>
      <c r="BU324" s="46">
        <v>103</v>
      </c>
      <c r="BW324" s="46">
        <v>6</v>
      </c>
      <c r="BY324" s="46">
        <v>0</v>
      </c>
      <c r="CA324" s="46">
        <v>7</v>
      </c>
      <c r="CC324" s="46">
        <v>0</v>
      </c>
      <c r="CE324" s="209">
        <v>0</v>
      </c>
      <c r="CH324" s="41">
        <v>1450444</v>
      </c>
      <c r="CJ324" s="41">
        <v>371203</v>
      </c>
      <c r="CL324" s="41">
        <v>0</v>
      </c>
      <c r="CN324" s="41">
        <v>158595</v>
      </c>
      <c r="CP324" s="43">
        <v>1980242</v>
      </c>
      <c r="CS324" s="39">
        <v>26.232399999999998</v>
      </c>
      <c r="CU324" s="39">
        <v>24.475999999999999</v>
      </c>
      <c r="CY324" s="39">
        <v>12.8803</v>
      </c>
      <c r="DA324" s="44">
        <v>23.924299999999999</v>
      </c>
      <c r="DC324" s="1" t="str">
        <f t="shared" si="5"/>
        <v>No</v>
      </c>
    </row>
    <row r="325" spans="1:107">
      <c r="A325" s="7" t="s">
        <v>1105</v>
      </c>
      <c r="B325" s="7" t="s">
        <v>440</v>
      </c>
      <c r="C325" s="37" t="s">
        <v>21</v>
      </c>
      <c r="D325" s="296">
        <v>8007</v>
      </c>
      <c r="E325" s="297">
        <v>80007</v>
      </c>
      <c r="F325" s="27" t="s">
        <v>140</v>
      </c>
      <c r="G325" s="27" t="s">
        <v>137</v>
      </c>
      <c r="H325" s="35">
        <v>136550</v>
      </c>
      <c r="I325" s="35">
        <v>23</v>
      </c>
      <c r="J325" s="292"/>
      <c r="K325" s="8">
        <v>62877</v>
      </c>
      <c r="L325" s="8"/>
      <c r="M325" s="8">
        <v>13227</v>
      </c>
      <c r="N325" s="9"/>
      <c r="O325" s="8">
        <v>6503</v>
      </c>
      <c r="P325" s="9"/>
      <c r="Q325" s="8">
        <v>4821</v>
      </c>
      <c r="R325" s="9"/>
      <c r="S325" s="8">
        <v>0</v>
      </c>
      <c r="T325" s="9"/>
      <c r="U325" s="33">
        <v>87428</v>
      </c>
      <c r="V325" s="9"/>
      <c r="W325" s="30">
        <v>28</v>
      </c>
      <c r="X325" s="9"/>
      <c r="Y325" s="30">
        <v>8</v>
      </c>
      <c r="Z325" s="9"/>
      <c r="AA325" s="30">
        <v>4</v>
      </c>
      <c r="AB325" s="9"/>
      <c r="AC325" s="30">
        <v>2</v>
      </c>
      <c r="AD325" s="9"/>
      <c r="AE325" s="80">
        <v>0</v>
      </c>
      <c r="AF325" s="46"/>
      <c r="AG325" s="88">
        <v>42</v>
      </c>
      <c r="AH325" s="47"/>
      <c r="AJ325" s="83">
        <v>62790</v>
      </c>
      <c r="AL325" s="83">
        <v>12918</v>
      </c>
      <c r="AN325" s="83">
        <v>6503</v>
      </c>
      <c r="AP325" s="83">
        <v>4821</v>
      </c>
      <c r="AR325" s="83">
        <v>0</v>
      </c>
      <c r="AT325" s="204">
        <v>87032</v>
      </c>
      <c r="AV325" s="46">
        <v>27</v>
      </c>
      <c r="AX325" s="46">
        <v>6</v>
      </c>
      <c r="AZ325" s="46">
        <v>4</v>
      </c>
      <c r="BB325" s="46">
        <v>2</v>
      </c>
      <c r="BD325" s="46">
        <v>0</v>
      </c>
      <c r="BF325" s="209">
        <v>39</v>
      </c>
      <c r="BI325" s="83">
        <v>0</v>
      </c>
      <c r="BK325" s="83">
        <v>309</v>
      </c>
      <c r="BM325" s="83">
        <v>0</v>
      </c>
      <c r="BO325" s="83">
        <v>0</v>
      </c>
      <c r="BQ325" s="83">
        <v>0</v>
      </c>
      <c r="BS325" s="85">
        <v>396</v>
      </c>
      <c r="BU325" s="46">
        <v>1</v>
      </c>
      <c r="BW325" s="46">
        <v>2</v>
      </c>
      <c r="BY325" s="46">
        <v>0</v>
      </c>
      <c r="CA325" s="46">
        <v>0</v>
      </c>
      <c r="CC325" s="46">
        <v>0</v>
      </c>
      <c r="CE325" s="209">
        <v>0</v>
      </c>
      <c r="CH325" s="41">
        <v>1114999</v>
      </c>
      <c r="CJ325" s="41">
        <v>318019</v>
      </c>
      <c r="CL325" s="41">
        <v>78284</v>
      </c>
      <c r="CN325" s="41">
        <v>109406</v>
      </c>
      <c r="CP325" s="43">
        <v>1620708</v>
      </c>
      <c r="CS325" s="39">
        <v>17.733000000000001</v>
      </c>
      <c r="CU325" s="39">
        <v>24.043199999999999</v>
      </c>
      <c r="CW325" s="39">
        <v>12.0381</v>
      </c>
      <c r="CY325" s="39">
        <v>22.6936</v>
      </c>
      <c r="DA325" s="44">
        <v>18.537600000000001</v>
      </c>
      <c r="DC325" s="1" t="str">
        <f t="shared" si="5"/>
        <v>No</v>
      </c>
    </row>
    <row r="326" spans="1:107">
      <c r="A326" s="7" t="s">
        <v>321</v>
      </c>
      <c r="B326" s="7" t="s">
        <v>322</v>
      </c>
      <c r="C326" s="37" t="s">
        <v>65</v>
      </c>
      <c r="D326" s="296">
        <v>4053</v>
      </c>
      <c r="E326" s="297">
        <v>40053</v>
      </c>
      <c r="F326" s="27" t="s">
        <v>142</v>
      </c>
      <c r="G326" s="27" t="s">
        <v>137</v>
      </c>
      <c r="H326" s="35">
        <v>400492</v>
      </c>
      <c r="I326" s="35">
        <v>22</v>
      </c>
      <c r="J326" s="292"/>
      <c r="K326" s="8">
        <v>96592</v>
      </c>
      <c r="L326" s="8"/>
      <c r="M326" s="8">
        <v>16912</v>
      </c>
      <c r="N326" s="9"/>
      <c r="O326" s="8">
        <v>3445</v>
      </c>
      <c r="P326" s="9"/>
      <c r="Q326" s="8">
        <v>17604</v>
      </c>
      <c r="R326" s="9"/>
      <c r="S326" s="8">
        <v>0</v>
      </c>
      <c r="T326" s="9"/>
      <c r="U326" s="33">
        <v>134553</v>
      </c>
      <c r="V326" s="9"/>
      <c r="W326" s="30">
        <v>47</v>
      </c>
      <c r="X326" s="9"/>
      <c r="Y326" s="30">
        <v>9</v>
      </c>
      <c r="Z326" s="9"/>
      <c r="AA326" s="30">
        <v>2</v>
      </c>
      <c r="AB326" s="9"/>
      <c r="AC326" s="30">
        <v>9</v>
      </c>
      <c r="AD326" s="9"/>
      <c r="AE326" s="80">
        <v>0</v>
      </c>
      <c r="AF326" s="46"/>
      <c r="AG326" s="88">
        <v>67</v>
      </c>
      <c r="AH326" s="47"/>
      <c r="AJ326" s="83">
        <v>93848</v>
      </c>
      <c r="AL326" s="83">
        <v>16912</v>
      </c>
      <c r="AN326" s="83">
        <v>3445</v>
      </c>
      <c r="AP326" s="83">
        <v>17604</v>
      </c>
      <c r="AR326" s="83">
        <v>0</v>
      </c>
      <c r="AT326" s="204">
        <v>131809</v>
      </c>
      <c r="AV326" s="46">
        <v>45</v>
      </c>
      <c r="AX326" s="46">
        <v>9</v>
      </c>
      <c r="AZ326" s="46">
        <v>2</v>
      </c>
      <c r="BB326" s="46">
        <v>9</v>
      </c>
      <c r="BD326" s="46">
        <v>0</v>
      </c>
      <c r="BF326" s="209">
        <v>65</v>
      </c>
      <c r="BI326" s="83">
        <v>0</v>
      </c>
      <c r="BK326" s="83">
        <v>0</v>
      </c>
      <c r="BM326" s="83">
        <v>0</v>
      </c>
      <c r="BO326" s="83">
        <v>0</v>
      </c>
      <c r="BQ326" s="83">
        <v>0</v>
      </c>
      <c r="BS326" s="85">
        <v>2744</v>
      </c>
      <c r="BU326" s="46">
        <v>2</v>
      </c>
      <c r="BW326" s="46">
        <v>0</v>
      </c>
      <c r="BY326" s="46">
        <v>0</v>
      </c>
      <c r="CA326" s="46">
        <v>0</v>
      </c>
      <c r="CC326" s="46">
        <v>0</v>
      </c>
      <c r="CE326" s="209">
        <v>0</v>
      </c>
      <c r="CH326" s="41">
        <v>1555413</v>
      </c>
      <c r="CJ326" s="41">
        <v>308055</v>
      </c>
      <c r="CL326" s="41">
        <v>39172</v>
      </c>
      <c r="CN326" s="41">
        <v>437886</v>
      </c>
      <c r="CP326" s="43">
        <v>2340526</v>
      </c>
      <c r="CS326" s="39">
        <v>16.102900000000002</v>
      </c>
      <c r="CU326" s="39">
        <v>18.215199999999999</v>
      </c>
      <c r="CW326" s="39">
        <v>11.370699999999999</v>
      </c>
      <c r="CY326" s="39">
        <v>24.874199999999998</v>
      </c>
      <c r="DA326" s="44">
        <v>17.3948</v>
      </c>
      <c r="DC326" s="1" t="str">
        <f t="shared" si="5"/>
        <v>No</v>
      </c>
    </row>
    <row r="327" spans="1:107">
      <c r="A327" s="7" t="s">
        <v>575</v>
      </c>
      <c r="B327" s="7" t="s">
        <v>576</v>
      </c>
      <c r="C327" s="37" t="s">
        <v>69</v>
      </c>
      <c r="D327" s="296">
        <v>8028</v>
      </c>
      <c r="E327" s="297">
        <v>80028</v>
      </c>
      <c r="F327" s="27" t="s">
        <v>142</v>
      </c>
      <c r="G327" s="27" t="s">
        <v>137</v>
      </c>
      <c r="H327" s="35">
        <v>94983</v>
      </c>
      <c r="I327" s="35">
        <v>22</v>
      </c>
      <c r="J327" s="292"/>
      <c r="K327" s="8">
        <v>107218</v>
      </c>
      <c r="L327" s="8"/>
      <c r="M327" s="8">
        <v>13127</v>
      </c>
      <c r="N327" s="9"/>
      <c r="O327" s="8">
        <v>1756</v>
      </c>
      <c r="P327" s="9"/>
      <c r="Q327" s="8">
        <v>15053</v>
      </c>
      <c r="R327" s="9"/>
      <c r="S327" s="8">
        <v>132</v>
      </c>
      <c r="T327" s="9"/>
      <c r="U327" s="33">
        <v>137286</v>
      </c>
      <c r="V327" s="9"/>
      <c r="W327" s="30">
        <v>83</v>
      </c>
      <c r="X327" s="9"/>
      <c r="Y327" s="30">
        <v>9</v>
      </c>
      <c r="Z327" s="9"/>
      <c r="AA327" s="30">
        <v>1</v>
      </c>
      <c r="AB327" s="9"/>
      <c r="AC327" s="30">
        <v>27</v>
      </c>
      <c r="AD327" s="9"/>
      <c r="AE327" s="80">
        <v>0.06</v>
      </c>
      <c r="AF327" s="46"/>
      <c r="AG327" s="88">
        <v>120.06</v>
      </c>
      <c r="AH327" s="47"/>
      <c r="AJ327" s="83">
        <v>74402</v>
      </c>
      <c r="AL327" s="83">
        <v>9551</v>
      </c>
      <c r="AN327" s="83">
        <v>1756</v>
      </c>
      <c r="AP327" s="83">
        <v>14745</v>
      </c>
      <c r="AR327" s="83">
        <v>132</v>
      </c>
      <c r="AT327" s="204">
        <v>100586</v>
      </c>
      <c r="AV327" s="46">
        <v>33</v>
      </c>
      <c r="AX327" s="46">
        <v>5</v>
      </c>
      <c r="AZ327" s="46">
        <v>1</v>
      </c>
      <c r="BB327" s="46">
        <v>8</v>
      </c>
      <c r="BD327" s="46">
        <v>0.06</v>
      </c>
      <c r="BF327" s="209">
        <v>47.06</v>
      </c>
      <c r="BI327" s="83">
        <v>0</v>
      </c>
      <c r="BK327" s="83">
        <v>3576</v>
      </c>
      <c r="BM327" s="83">
        <v>0</v>
      </c>
      <c r="BO327" s="83">
        <v>308</v>
      </c>
      <c r="BQ327" s="83">
        <v>0</v>
      </c>
      <c r="BS327" s="85">
        <v>36700</v>
      </c>
      <c r="BU327" s="46">
        <v>50</v>
      </c>
      <c r="BW327" s="46">
        <v>4</v>
      </c>
      <c r="BY327" s="46">
        <v>0</v>
      </c>
      <c r="CA327" s="46">
        <v>19</v>
      </c>
      <c r="CC327" s="46">
        <v>0</v>
      </c>
      <c r="CE327" s="209">
        <v>0</v>
      </c>
      <c r="CH327" s="41">
        <v>1659250</v>
      </c>
      <c r="CJ327" s="41">
        <v>290510</v>
      </c>
      <c r="CL327" s="41">
        <v>41285</v>
      </c>
      <c r="CN327" s="41">
        <v>517738</v>
      </c>
      <c r="CP327" s="43">
        <v>2508783</v>
      </c>
      <c r="CS327" s="39">
        <v>15.4755</v>
      </c>
      <c r="CU327" s="39">
        <v>22.130700000000001</v>
      </c>
      <c r="CW327" s="39">
        <v>23.5108</v>
      </c>
      <c r="CY327" s="39">
        <v>34.394300000000001</v>
      </c>
      <c r="DA327" s="44">
        <v>18.274100000000001</v>
      </c>
      <c r="DC327" s="1" t="str">
        <f t="shared" si="5"/>
        <v>No</v>
      </c>
    </row>
    <row r="328" spans="1:107">
      <c r="A328" s="7" t="s">
        <v>1106</v>
      </c>
      <c r="B328" s="7" t="s">
        <v>329</v>
      </c>
      <c r="C328" s="37" t="s">
        <v>54</v>
      </c>
      <c r="D328" s="296">
        <v>2071</v>
      </c>
      <c r="E328" s="297">
        <v>20071</v>
      </c>
      <c r="F328" s="27" t="s">
        <v>140</v>
      </c>
      <c r="G328" s="27" t="s">
        <v>137</v>
      </c>
      <c r="H328" s="35">
        <v>18351295</v>
      </c>
      <c r="I328" s="35">
        <v>22</v>
      </c>
      <c r="J328" s="292"/>
      <c r="K328" s="8">
        <v>64357</v>
      </c>
      <c r="L328" s="8"/>
      <c r="M328" s="8">
        <v>9350</v>
      </c>
      <c r="N328" s="9"/>
      <c r="O328" s="8">
        <v>548</v>
      </c>
      <c r="P328" s="9"/>
      <c r="Q328" s="8">
        <v>4102</v>
      </c>
      <c r="R328" s="9"/>
      <c r="S328" s="8">
        <v>0</v>
      </c>
      <c r="T328" s="9"/>
      <c r="U328" s="33">
        <v>78357</v>
      </c>
      <c r="V328" s="9"/>
      <c r="W328" s="30">
        <v>37.49</v>
      </c>
      <c r="X328" s="9"/>
      <c r="Y328" s="30">
        <v>4.7300000000000004</v>
      </c>
      <c r="Z328" s="9"/>
      <c r="AA328" s="30">
        <v>0.32</v>
      </c>
      <c r="AB328" s="9"/>
      <c r="AC328" s="30">
        <v>2.82</v>
      </c>
      <c r="AD328" s="9"/>
      <c r="AE328" s="80">
        <v>0</v>
      </c>
      <c r="AF328" s="46"/>
      <c r="AG328" s="88">
        <v>45.36</v>
      </c>
      <c r="AH328" s="47"/>
      <c r="AJ328" s="83">
        <v>40357</v>
      </c>
      <c r="AL328" s="83">
        <v>9350</v>
      </c>
      <c r="AN328" s="83">
        <v>492</v>
      </c>
      <c r="AP328" s="83">
        <v>4022</v>
      </c>
      <c r="AR328" s="83">
        <v>0</v>
      </c>
      <c r="AT328" s="204">
        <v>54221</v>
      </c>
      <c r="AV328" s="46">
        <v>21.03</v>
      </c>
      <c r="AX328" s="46">
        <v>4.7300000000000004</v>
      </c>
      <c r="AZ328" s="46">
        <v>0.26</v>
      </c>
      <c r="BB328" s="46">
        <v>2.56</v>
      </c>
      <c r="BD328" s="46">
        <v>0</v>
      </c>
      <c r="BF328" s="209">
        <v>28.58</v>
      </c>
      <c r="BI328" s="83">
        <v>325</v>
      </c>
      <c r="BK328" s="83">
        <v>0</v>
      </c>
      <c r="BM328" s="83">
        <v>56</v>
      </c>
      <c r="BO328" s="83">
        <v>80</v>
      </c>
      <c r="BQ328" s="83">
        <v>0</v>
      </c>
      <c r="BS328" s="85">
        <v>24136</v>
      </c>
      <c r="BU328" s="46">
        <v>16.46</v>
      </c>
      <c r="BW328" s="46">
        <v>0</v>
      </c>
      <c r="BY328" s="46">
        <v>0.06</v>
      </c>
      <c r="CA328" s="46">
        <v>0.26</v>
      </c>
      <c r="CC328" s="46">
        <v>0</v>
      </c>
      <c r="CE328" s="209">
        <v>0</v>
      </c>
      <c r="CH328" s="41">
        <v>2169698</v>
      </c>
      <c r="CJ328" s="41">
        <v>397298</v>
      </c>
      <c r="CL328" s="41">
        <v>22909</v>
      </c>
      <c r="CN328" s="41">
        <v>163685</v>
      </c>
      <c r="CP328" s="43">
        <v>2753590</v>
      </c>
      <c r="CS328" s="39">
        <v>33.713500000000003</v>
      </c>
      <c r="CU328" s="39">
        <v>42.491799999999998</v>
      </c>
      <c r="CW328" s="39">
        <v>41.804699999999997</v>
      </c>
      <c r="CY328" s="39">
        <v>39.903700000000001</v>
      </c>
      <c r="DA328" s="44">
        <v>35.141599999999997</v>
      </c>
      <c r="DC328" s="1" t="str">
        <f t="shared" si="5"/>
        <v>No</v>
      </c>
    </row>
    <row r="329" spans="1:107">
      <c r="A329" s="7" t="s">
        <v>931</v>
      </c>
      <c r="B329" s="7" t="s">
        <v>277</v>
      </c>
      <c r="C329" s="37" t="s">
        <v>47</v>
      </c>
      <c r="D329" s="296">
        <v>1086</v>
      </c>
      <c r="E329" s="297">
        <v>10086</v>
      </c>
      <c r="F329" s="27" t="s">
        <v>142</v>
      </c>
      <c r="G329" s="27" t="s">
        <v>137</v>
      </c>
      <c r="H329" s="35">
        <v>88087</v>
      </c>
      <c r="I329" s="35">
        <v>22</v>
      </c>
      <c r="J329" s="292"/>
      <c r="K329" s="8">
        <v>93859</v>
      </c>
      <c r="L329" s="8"/>
      <c r="M329" s="8">
        <v>12301</v>
      </c>
      <c r="N329" s="9"/>
      <c r="O329" s="8">
        <v>669</v>
      </c>
      <c r="P329" s="9"/>
      <c r="Q329" s="8">
        <v>11349</v>
      </c>
      <c r="R329" s="9"/>
      <c r="S329" s="8">
        <v>0</v>
      </c>
      <c r="T329" s="9"/>
      <c r="U329" s="33">
        <v>118178</v>
      </c>
      <c r="V329" s="9"/>
      <c r="W329" s="30">
        <v>54</v>
      </c>
      <c r="X329" s="9"/>
      <c r="Y329" s="30">
        <v>8.5</v>
      </c>
      <c r="Z329" s="9"/>
      <c r="AA329" s="30">
        <v>0.5</v>
      </c>
      <c r="AB329" s="9"/>
      <c r="AC329" s="30">
        <v>6</v>
      </c>
      <c r="AD329" s="9"/>
      <c r="AE329" s="80">
        <v>0</v>
      </c>
      <c r="AF329" s="46"/>
      <c r="AG329" s="88">
        <v>69</v>
      </c>
      <c r="AH329" s="47"/>
      <c r="AJ329" s="83">
        <v>82939</v>
      </c>
      <c r="AL329" s="83">
        <v>7381</v>
      </c>
      <c r="AN329" s="83">
        <v>0</v>
      </c>
      <c r="AP329" s="83">
        <v>11349</v>
      </c>
      <c r="AR329" s="83">
        <v>0</v>
      </c>
      <c r="AT329" s="204">
        <v>101669</v>
      </c>
      <c r="AV329" s="46">
        <v>44</v>
      </c>
      <c r="AX329" s="46">
        <v>4</v>
      </c>
      <c r="AZ329" s="46">
        <v>0</v>
      </c>
      <c r="BB329" s="46">
        <v>6</v>
      </c>
      <c r="BD329" s="46">
        <v>0</v>
      </c>
      <c r="BF329" s="209">
        <v>54</v>
      </c>
      <c r="BI329" s="83">
        <v>0</v>
      </c>
      <c r="BK329" s="83">
        <v>4920</v>
      </c>
      <c r="BM329" s="83">
        <v>669</v>
      </c>
      <c r="BO329" s="83">
        <v>0</v>
      </c>
      <c r="BQ329" s="83">
        <v>0</v>
      </c>
      <c r="BS329" s="85">
        <v>16509</v>
      </c>
      <c r="BU329" s="46">
        <v>10</v>
      </c>
      <c r="BW329" s="46">
        <v>4.5</v>
      </c>
      <c r="BY329" s="46">
        <v>0.5</v>
      </c>
      <c r="CA329" s="46">
        <v>0</v>
      </c>
      <c r="CC329" s="46">
        <v>0</v>
      </c>
      <c r="CE329" s="209">
        <v>0</v>
      </c>
      <c r="CH329" s="41">
        <v>1940291</v>
      </c>
      <c r="CJ329" s="41">
        <v>289420</v>
      </c>
      <c r="CL329" s="41">
        <v>8628</v>
      </c>
      <c r="CN329" s="41">
        <v>394648</v>
      </c>
      <c r="CP329" s="43">
        <v>2632987</v>
      </c>
      <c r="CS329" s="39">
        <v>20.6724</v>
      </c>
      <c r="CU329" s="39">
        <v>23.528199999999998</v>
      </c>
      <c r="CW329" s="39">
        <v>12.8969</v>
      </c>
      <c r="CY329" s="39">
        <v>34.773800000000001</v>
      </c>
      <c r="DA329" s="44">
        <v>22.279800000000002</v>
      </c>
      <c r="DC329" s="1" t="str">
        <f t="shared" si="5"/>
        <v>No</v>
      </c>
    </row>
    <row r="330" spans="1:107">
      <c r="A330" s="7" t="s">
        <v>1108</v>
      </c>
      <c r="B330" s="7" t="s">
        <v>141</v>
      </c>
      <c r="C330" s="37" t="s">
        <v>22</v>
      </c>
      <c r="D330" s="296">
        <v>1040</v>
      </c>
      <c r="E330" s="297">
        <v>10040</v>
      </c>
      <c r="F330" s="27" t="s">
        <v>142</v>
      </c>
      <c r="G330" s="27" t="s">
        <v>137</v>
      </c>
      <c r="H330" s="35">
        <v>209190</v>
      </c>
      <c r="I330" s="35">
        <v>22</v>
      </c>
      <c r="J330" s="292"/>
      <c r="K330" s="8">
        <v>84352</v>
      </c>
      <c r="L330" s="8"/>
      <c r="M330" s="8">
        <v>20239</v>
      </c>
      <c r="N330" s="9"/>
      <c r="O330" s="8">
        <v>943</v>
      </c>
      <c r="P330" s="9"/>
      <c r="Q330" s="8">
        <v>5449</v>
      </c>
      <c r="R330" s="9"/>
      <c r="S330" s="8">
        <v>945</v>
      </c>
      <c r="T330" s="9"/>
      <c r="U330" s="33">
        <v>111928</v>
      </c>
      <c r="V330" s="9"/>
      <c r="W330" s="30">
        <v>43.92</v>
      </c>
      <c r="X330" s="9"/>
      <c r="Y330" s="30">
        <v>8.94</v>
      </c>
      <c r="Z330" s="9"/>
      <c r="AA330" s="30">
        <v>0.61</v>
      </c>
      <c r="AB330" s="9"/>
      <c r="AC330" s="30">
        <v>2.74</v>
      </c>
      <c r="AD330" s="9"/>
      <c r="AE330" s="80">
        <v>0.53</v>
      </c>
      <c r="AF330" s="46"/>
      <c r="AG330" s="88">
        <v>56.74</v>
      </c>
      <c r="AH330" s="47"/>
      <c r="AJ330" s="83">
        <v>84352</v>
      </c>
      <c r="AL330" s="83">
        <v>20239</v>
      </c>
      <c r="AN330" s="83">
        <v>943</v>
      </c>
      <c r="AP330" s="83">
        <v>5449</v>
      </c>
      <c r="AR330" s="83">
        <v>945</v>
      </c>
      <c r="AT330" s="204">
        <v>111928</v>
      </c>
      <c r="AV330" s="46">
        <v>43.92</v>
      </c>
      <c r="AX330" s="46">
        <v>8.94</v>
      </c>
      <c r="AZ330" s="46">
        <v>0.61</v>
      </c>
      <c r="BB330" s="46">
        <v>2.74</v>
      </c>
      <c r="BD330" s="46">
        <v>0.53</v>
      </c>
      <c r="BF330" s="209">
        <v>56.74</v>
      </c>
      <c r="BI330" s="83">
        <v>0</v>
      </c>
      <c r="BK330" s="83">
        <v>0</v>
      </c>
      <c r="BM330" s="83">
        <v>0</v>
      </c>
      <c r="BO330" s="83">
        <v>0</v>
      </c>
      <c r="BQ330" s="83">
        <v>0</v>
      </c>
      <c r="BS330" s="85">
        <v>0</v>
      </c>
      <c r="BU330" s="46">
        <v>0</v>
      </c>
      <c r="BW330" s="46">
        <v>0</v>
      </c>
      <c r="BY330" s="46">
        <v>0</v>
      </c>
      <c r="CA330" s="46">
        <v>0</v>
      </c>
      <c r="CC330" s="46">
        <v>0</v>
      </c>
      <c r="CE330" s="209">
        <v>0</v>
      </c>
      <c r="CH330" s="41">
        <v>2001787</v>
      </c>
      <c r="CJ330" s="41">
        <v>473312</v>
      </c>
      <c r="CL330" s="41">
        <v>23591</v>
      </c>
      <c r="CN330" s="41">
        <v>133554</v>
      </c>
      <c r="CP330" s="43">
        <v>2632244</v>
      </c>
      <c r="CS330" s="39">
        <v>23.731400000000001</v>
      </c>
      <c r="CU330" s="39">
        <v>23.386099999999999</v>
      </c>
      <c r="CW330" s="39">
        <v>25.016999999999999</v>
      </c>
      <c r="CY330" s="39">
        <v>24.509799999999998</v>
      </c>
      <c r="DA330" s="44">
        <v>23.517299999999999</v>
      </c>
      <c r="DC330" s="1" t="str">
        <f t="shared" si="5"/>
        <v>No</v>
      </c>
    </row>
    <row r="331" spans="1:107">
      <c r="A331" s="7" t="s">
        <v>1107</v>
      </c>
      <c r="B331" s="7" t="s">
        <v>228</v>
      </c>
      <c r="C331" s="37" t="s">
        <v>41</v>
      </c>
      <c r="D331" s="296">
        <v>7003</v>
      </c>
      <c r="E331" s="297">
        <v>70003</v>
      </c>
      <c r="F331" s="27" t="s">
        <v>140</v>
      </c>
      <c r="G331" s="27" t="s">
        <v>137</v>
      </c>
      <c r="H331" s="35">
        <v>273724</v>
      </c>
      <c r="I331" s="35">
        <v>22</v>
      </c>
      <c r="J331" s="292"/>
      <c r="K331" s="8">
        <v>117211</v>
      </c>
      <c r="L331" s="8"/>
      <c r="M331" s="8">
        <v>17613</v>
      </c>
      <c r="N331" s="9"/>
      <c r="O331" s="8">
        <v>1688</v>
      </c>
      <c r="P331" s="9"/>
      <c r="Q331" s="8">
        <v>18816</v>
      </c>
      <c r="R331" s="9"/>
      <c r="S331" s="8">
        <v>0</v>
      </c>
      <c r="T331" s="9"/>
      <c r="U331" s="33">
        <v>155328</v>
      </c>
      <c r="V331" s="9"/>
      <c r="W331" s="30">
        <v>59</v>
      </c>
      <c r="X331" s="9"/>
      <c r="Y331" s="30">
        <v>9.66</v>
      </c>
      <c r="Z331" s="9"/>
      <c r="AA331" s="30">
        <v>0.92</v>
      </c>
      <c r="AB331" s="9"/>
      <c r="AC331" s="30">
        <v>10.32</v>
      </c>
      <c r="AD331" s="9"/>
      <c r="AE331" s="80">
        <v>0</v>
      </c>
      <c r="AF331" s="46"/>
      <c r="AG331" s="88">
        <v>79.900000000000006</v>
      </c>
      <c r="AH331" s="47"/>
      <c r="AJ331" s="83">
        <v>117211</v>
      </c>
      <c r="AL331" s="83">
        <v>17613</v>
      </c>
      <c r="AN331" s="83">
        <v>1688</v>
      </c>
      <c r="AP331" s="83">
        <v>18816</v>
      </c>
      <c r="AR331" s="83">
        <v>0</v>
      </c>
      <c r="AT331" s="204">
        <v>155328</v>
      </c>
      <c r="AV331" s="46">
        <v>59</v>
      </c>
      <c r="AX331" s="46">
        <v>9.66</v>
      </c>
      <c r="AZ331" s="46">
        <v>0.92</v>
      </c>
      <c r="BB331" s="46">
        <v>10.32</v>
      </c>
      <c r="BD331" s="46">
        <v>0</v>
      </c>
      <c r="BF331" s="209">
        <v>79.900000000000006</v>
      </c>
      <c r="BI331" s="83">
        <v>0</v>
      </c>
      <c r="BK331" s="83">
        <v>0</v>
      </c>
      <c r="BM331" s="83">
        <v>0</v>
      </c>
      <c r="BO331" s="83">
        <v>0</v>
      </c>
      <c r="BQ331" s="83">
        <v>0</v>
      </c>
      <c r="BS331" s="85">
        <v>0</v>
      </c>
      <c r="BU331" s="46">
        <v>0</v>
      </c>
      <c r="BW331" s="46">
        <v>0</v>
      </c>
      <c r="BY331" s="46">
        <v>0</v>
      </c>
      <c r="CA331" s="46">
        <v>0</v>
      </c>
      <c r="CC331" s="46">
        <v>0</v>
      </c>
      <c r="CE331" s="209">
        <v>0</v>
      </c>
      <c r="CH331" s="41">
        <v>2951005</v>
      </c>
      <c r="CJ331" s="41">
        <v>578555</v>
      </c>
      <c r="CL331" s="41">
        <v>44606</v>
      </c>
      <c r="CN331" s="41">
        <v>486041</v>
      </c>
      <c r="CP331" s="43">
        <v>4060207</v>
      </c>
      <c r="CS331" s="39">
        <v>25.1769</v>
      </c>
      <c r="CU331" s="39">
        <v>32.848199999999999</v>
      </c>
      <c r="CW331" s="39">
        <v>26.4254</v>
      </c>
      <c r="CY331" s="39">
        <v>25.831299999999999</v>
      </c>
      <c r="DA331" s="44">
        <v>26.139600000000002</v>
      </c>
      <c r="DC331" s="1" t="str">
        <f t="shared" si="5"/>
        <v>No</v>
      </c>
    </row>
    <row r="332" spans="1:107">
      <c r="A332" s="7" t="s">
        <v>555</v>
      </c>
      <c r="B332" s="7" t="s">
        <v>556</v>
      </c>
      <c r="C332" s="37" t="s">
        <v>43</v>
      </c>
      <c r="D332" s="296">
        <v>8012</v>
      </c>
      <c r="E332" s="297">
        <v>80012</v>
      </c>
      <c r="F332" s="27" t="s">
        <v>142</v>
      </c>
      <c r="G332" s="27" t="s">
        <v>137</v>
      </c>
      <c r="H332" s="35">
        <v>65207</v>
      </c>
      <c r="I332" s="35">
        <v>21</v>
      </c>
      <c r="J332" s="292"/>
      <c r="K332" s="8">
        <v>70162</v>
      </c>
      <c r="L332" s="8"/>
      <c r="M332" s="8">
        <v>8484</v>
      </c>
      <c r="N332" s="9"/>
      <c r="O332" s="8">
        <v>2253</v>
      </c>
      <c r="P332" s="9"/>
      <c r="Q332" s="8">
        <v>7592</v>
      </c>
      <c r="R332" s="9"/>
      <c r="S332" s="8">
        <v>0</v>
      </c>
      <c r="T332" s="9"/>
      <c r="U332" s="33">
        <v>88491</v>
      </c>
      <c r="V332" s="9"/>
      <c r="W332" s="30">
        <v>40.99</v>
      </c>
      <c r="X332" s="9"/>
      <c r="Y332" s="30">
        <v>4.5</v>
      </c>
      <c r="Z332" s="9"/>
      <c r="AA332" s="30">
        <v>1.51</v>
      </c>
      <c r="AB332" s="9"/>
      <c r="AC332" s="30">
        <v>5</v>
      </c>
      <c r="AD332" s="9"/>
      <c r="AE332" s="80">
        <v>0</v>
      </c>
      <c r="AF332" s="46"/>
      <c r="AG332" s="88">
        <v>52</v>
      </c>
      <c r="AH332" s="47"/>
      <c r="AJ332" s="83">
        <v>32405</v>
      </c>
      <c r="AL332" s="83">
        <v>8014</v>
      </c>
      <c r="AN332" s="83">
        <v>1783</v>
      </c>
      <c r="AP332" s="83">
        <v>7128</v>
      </c>
      <c r="AR332" s="83">
        <v>0</v>
      </c>
      <c r="AT332" s="204">
        <v>49330</v>
      </c>
      <c r="AV332" s="46">
        <v>17.989999999999998</v>
      </c>
      <c r="AX332" s="46">
        <v>4</v>
      </c>
      <c r="AZ332" s="46">
        <v>1.01</v>
      </c>
      <c r="BB332" s="46">
        <v>4</v>
      </c>
      <c r="BD332" s="46">
        <v>0</v>
      </c>
      <c r="BF332" s="209">
        <v>27</v>
      </c>
      <c r="BI332" s="83">
        <v>3513</v>
      </c>
      <c r="BK332" s="83">
        <v>470</v>
      </c>
      <c r="BM332" s="83">
        <v>470</v>
      </c>
      <c r="BO332" s="83">
        <v>464</v>
      </c>
      <c r="BQ332" s="83">
        <v>0</v>
      </c>
      <c r="BS332" s="85">
        <v>39161</v>
      </c>
      <c r="BU332" s="46">
        <v>23</v>
      </c>
      <c r="BW332" s="46">
        <v>0.5</v>
      </c>
      <c r="BY332" s="46">
        <v>0.5</v>
      </c>
      <c r="CA332" s="46">
        <v>1</v>
      </c>
      <c r="CC332" s="46">
        <v>0</v>
      </c>
      <c r="CE332" s="209">
        <v>0</v>
      </c>
      <c r="CH332" s="41">
        <v>1222116</v>
      </c>
      <c r="CJ332" s="41">
        <v>151768</v>
      </c>
      <c r="CL332" s="41">
        <v>41508</v>
      </c>
      <c r="CN332" s="41">
        <v>179187</v>
      </c>
      <c r="CP332" s="43">
        <v>1594579</v>
      </c>
      <c r="CS332" s="39">
        <v>17.418500000000002</v>
      </c>
      <c r="CU332" s="39">
        <v>17.8887</v>
      </c>
      <c r="CW332" s="39">
        <v>18.423400000000001</v>
      </c>
      <c r="CY332" s="39">
        <v>23.6021</v>
      </c>
      <c r="DA332" s="44">
        <v>18.0197</v>
      </c>
      <c r="DC332" s="1" t="str">
        <f t="shared" si="5"/>
        <v>No</v>
      </c>
    </row>
    <row r="333" spans="1:107">
      <c r="A333" s="7" t="s">
        <v>1113</v>
      </c>
      <c r="B333" s="7" t="s">
        <v>238</v>
      </c>
      <c r="C333" s="37" t="s">
        <v>39</v>
      </c>
      <c r="D333" s="296">
        <v>5034</v>
      </c>
      <c r="E333" s="297">
        <v>50034</v>
      </c>
      <c r="F333" s="27" t="s">
        <v>142</v>
      </c>
      <c r="G333" s="27" t="s">
        <v>137</v>
      </c>
      <c r="H333" s="35">
        <v>90057</v>
      </c>
      <c r="I333" s="35">
        <v>21</v>
      </c>
      <c r="J333" s="292"/>
      <c r="K333" s="8">
        <v>62466</v>
      </c>
      <c r="L333" s="8"/>
      <c r="M333" s="8">
        <v>21353</v>
      </c>
      <c r="N333" s="9"/>
      <c r="O333" s="8">
        <v>3335</v>
      </c>
      <c r="P333" s="9"/>
      <c r="Q333" s="8">
        <v>8859</v>
      </c>
      <c r="R333" s="9"/>
      <c r="S333" s="8">
        <v>0</v>
      </c>
      <c r="T333" s="9"/>
      <c r="U333" s="33">
        <v>96013</v>
      </c>
      <c r="V333" s="9"/>
      <c r="W333" s="30">
        <v>35</v>
      </c>
      <c r="X333" s="9"/>
      <c r="Y333" s="30">
        <v>13</v>
      </c>
      <c r="Z333" s="9"/>
      <c r="AA333" s="30">
        <v>2</v>
      </c>
      <c r="AB333" s="9"/>
      <c r="AC333" s="30">
        <v>5</v>
      </c>
      <c r="AD333" s="9"/>
      <c r="AE333" s="80">
        <v>0</v>
      </c>
      <c r="AF333" s="46"/>
      <c r="AG333" s="88">
        <v>55</v>
      </c>
      <c r="AH333" s="47"/>
      <c r="AJ333" s="83">
        <v>50384</v>
      </c>
      <c r="AL333" s="83">
        <v>19577</v>
      </c>
      <c r="AN333" s="83">
        <v>3335</v>
      </c>
      <c r="AP333" s="83">
        <v>8859</v>
      </c>
      <c r="AR333" s="83">
        <v>0</v>
      </c>
      <c r="AT333" s="204">
        <v>82155</v>
      </c>
      <c r="AV333" s="46">
        <v>27</v>
      </c>
      <c r="AX333" s="46">
        <v>11</v>
      </c>
      <c r="AZ333" s="46">
        <v>2</v>
      </c>
      <c r="BB333" s="46">
        <v>5</v>
      </c>
      <c r="BD333" s="46">
        <v>0</v>
      </c>
      <c r="BF333" s="209">
        <v>45</v>
      </c>
      <c r="BI333" s="83">
        <v>0</v>
      </c>
      <c r="BK333" s="83">
        <v>1776</v>
      </c>
      <c r="BM333" s="83">
        <v>0</v>
      </c>
      <c r="BO333" s="83">
        <v>0</v>
      </c>
      <c r="BQ333" s="83">
        <v>0</v>
      </c>
      <c r="BS333" s="85">
        <v>13858</v>
      </c>
      <c r="BU333" s="46">
        <v>8</v>
      </c>
      <c r="BW333" s="46">
        <v>2</v>
      </c>
      <c r="BY333" s="46">
        <v>0</v>
      </c>
      <c r="CA333" s="46">
        <v>0</v>
      </c>
      <c r="CC333" s="46">
        <v>0</v>
      </c>
      <c r="CE333" s="209">
        <v>0</v>
      </c>
      <c r="CH333" s="41">
        <v>1231497</v>
      </c>
      <c r="CJ333" s="41">
        <v>478923</v>
      </c>
      <c r="CL333" s="41">
        <v>45531</v>
      </c>
      <c r="CN333" s="41">
        <v>263446</v>
      </c>
      <c r="CP333" s="43">
        <v>2019397</v>
      </c>
      <c r="CS333" s="39">
        <v>19.714700000000001</v>
      </c>
      <c r="CU333" s="39">
        <v>22.428799999999999</v>
      </c>
      <c r="CW333" s="39">
        <v>13.6525</v>
      </c>
      <c r="CY333" s="39">
        <v>29.7377</v>
      </c>
      <c r="DA333" s="44">
        <v>21.032499999999999</v>
      </c>
      <c r="DC333" s="1" t="str">
        <f t="shared" si="5"/>
        <v>No</v>
      </c>
    </row>
    <row r="334" spans="1:107">
      <c r="A334" s="7" t="s">
        <v>1111</v>
      </c>
      <c r="B334" s="7" t="s">
        <v>334</v>
      </c>
      <c r="C334" s="37" t="s">
        <v>29</v>
      </c>
      <c r="D334" s="296">
        <v>7018</v>
      </c>
      <c r="E334" s="297">
        <v>70018</v>
      </c>
      <c r="F334" s="27" t="s">
        <v>140</v>
      </c>
      <c r="G334" s="27" t="s">
        <v>137</v>
      </c>
      <c r="H334" s="35">
        <v>106621</v>
      </c>
      <c r="I334" s="35">
        <v>21</v>
      </c>
      <c r="J334" s="292"/>
      <c r="K334" s="8">
        <v>77660</v>
      </c>
      <c r="L334" s="8"/>
      <c r="M334" s="8">
        <v>8888</v>
      </c>
      <c r="N334" s="9"/>
      <c r="O334" s="8">
        <v>1689</v>
      </c>
      <c r="P334" s="9"/>
      <c r="Q334" s="8">
        <v>4158</v>
      </c>
      <c r="R334" s="9"/>
      <c r="S334" s="8">
        <v>0</v>
      </c>
      <c r="T334" s="9"/>
      <c r="U334" s="33">
        <v>92395</v>
      </c>
      <c r="V334" s="9"/>
      <c r="W334" s="30">
        <v>50</v>
      </c>
      <c r="X334" s="9"/>
      <c r="Y334" s="30">
        <v>5</v>
      </c>
      <c r="Z334" s="9"/>
      <c r="AA334" s="30">
        <v>2</v>
      </c>
      <c r="AB334" s="9"/>
      <c r="AC334" s="30">
        <v>4</v>
      </c>
      <c r="AD334" s="9"/>
      <c r="AE334" s="80">
        <v>0</v>
      </c>
      <c r="AF334" s="46"/>
      <c r="AG334" s="88">
        <v>61</v>
      </c>
      <c r="AH334" s="47"/>
      <c r="AJ334" s="83">
        <v>54022</v>
      </c>
      <c r="AL334" s="83">
        <v>8888</v>
      </c>
      <c r="AN334" s="83">
        <v>1689</v>
      </c>
      <c r="AP334" s="83">
        <v>4158</v>
      </c>
      <c r="AR334" s="83">
        <v>0</v>
      </c>
      <c r="AT334" s="204">
        <v>68757</v>
      </c>
      <c r="AV334" s="46">
        <v>30</v>
      </c>
      <c r="AX334" s="46">
        <v>5</v>
      </c>
      <c r="AZ334" s="46">
        <v>2</v>
      </c>
      <c r="BB334" s="46">
        <v>4</v>
      </c>
      <c r="BD334" s="46">
        <v>0</v>
      </c>
      <c r="BF334" s="209">
        <v>41</v>
      </c>
      <c r="BI334" s="83">
        <v>0</v>
      </c>
      <c r="BK334" s="83">
        <v>0</v>
      </c>
      <c r="BM334" s="83">
        <v>0</v>
      </c>
      <c r="BO334" s="83">
        <v>0</v>
      </c>
      <c r="BQ334" s="83">
        <v>0</v>
      </c>
      <c r="BS334" s="85">
        <v>23638</v>
      </c>
      <c r="BU334" s="46">
        <v>20</v>
      </c>
      <c r="BW334" s="46">
        <v>0</v>
      </c>
      <c r="BY334" s="46">
        <v>0</v>
      </c>
      <c r="CA334" s="46">
        <v>0</v>
      </c>
      <c r="CC334" s="46">
        <v>0</v>
      </c>
      <c r="CE334" s="209">
        <v>0</v>
      </c>
      <c r="CH334" s="41">
        <v>2080264</v>
      </c>
      <c r="CJ334" s="41">
        <v>205259</v>
      </c>
      <c r="CL334" s="41">
        <v>50569</v>
      </c>
      <c r="CN334" s="41">
        <v>165241</v>
      </c>
      <c r="CP334" s="43">
        <v>2501333</v>
      </c>
      <c r="CS334" s="39">
        <v>26.786799999999999</v>
      </c>
      <c r="CU334" s="39">
        <v>23.093900000000001</v>
      </c>
      <c r="CW334" s="39">
        <v>29.940200000000001</v>
      </c>
      <c r="CY334" s="39">
        <v>39.740499999999997</v>
      </c>
      <c r="DA334" s="44">
        <v>27.072199999999999</v>
      </c>
      <c r="DC334" s="1" t="str">
        <f t="shared" si="5"/>
        <v>No</v>
      </c>
    </row>
    <row r="335" spans="1:107">
      <c r="A335" s="7" t="s">
        <v>1112</v>
      </c>
      <c r="B335" s="7" t="s">
        <v>241</v>
      </c>
      <c r="C335" s="37" t="s">
        <v>35</v>
      </c>
      <c r="D335" s="296">
        <v>6038</v>
      </c>
      <c r="E335" s="297">
        <v>60038</v>
      </c>
      <c r="F335" s="27" t="s">
        <v>140</v>
      </c>
      <c r="G335" s="27" t="s">
        <v>137</v>
      </c>
      <c r="H335" s="35">
        <v>252720</v>
      </c>
      <c r="I335" s="35">
        <v>21</v>
      </c>
      <c r="J335" s="292"/>
      <c r="K335" s="8">
        <v>58587</v>
      </c>
      <c r="L335" s="8"/>
      <c r="M335" s="8">
        <v>990</v>
      </c>
      <c r="N335" s="9"/>
      <c r="O335" s="8">
        <v>5617</v>
      </c>
      <c r="P335" s="9"/>
      <c r="Q335" s="8">
        <v>6983</v>
      </c>
      <c r="R335" s="9"/>
      <c r="S335" s="8">
        <v>0</v>
      </c>
      <c r="T335" s="9"/>
      <c r="U335" s="33">
        <v>72177</v>
      </c>
      <c r="V335" s="9"/>
      <c r="W335" s="30">
        <v>37</v>
      </c>
      <c r="X335" s="9"/>
      <c r="Y335" s="30">
        <v>0.6</v>
      </c>
      <c r="Z335" s="9"/>
      <c r="AA335" s="30">
        <v>4</v>
      </c>
      <c r="AB335" s="9"/>
      <c r="AC335" s="30">
        <v>5</v>
      </c>
      <c r="AD335" s="9"/>
      <c r="AE335" s="80">
        <v>0</v>
      </c>
      <c r="AF335" s="46"/>
      <c r="AG335" s="88">
        <v>46.6</v>
      </c>
      <c r="AH335" s="47"/>
      <c r="AJ335" s="83">
        <v>46576</v>
      </c>
      <c r="AL335" s="83">
        <v>990</v>
      </c>
      <c r="AN335" s="83">
        <v>2240</v>
      </c>
      <c r="AP335" s="83">
        <v>5734</v>
      </c>
      <c r="AR335" s="83">
        <v>0</v>
      </c>
      <c r="AT335" s="204">
        <v>55540</v>
      </c>
      <c r="AV335" s="46">
        <v>23</v>
      </c>
      <c r="AX335" s="46">
        <v>0.6</v>
      </c>
      <c r="AZ335" s="46">
        <v>1</v>
      </c>
      <c r="BB335" s="46">
        <v>3</v>
      </c>
      <c r="BD335" s="46">
        <v>0</v>
      </c>
      <c r="BF335" s="209">
        <v>27.6</v>
      </c>
      <c r="BI335" s="83">
        <v>1433</v>
      </c>
      <c r="BK335" s="83">
        <v>0</v>
      </c>
      <c r="BM335" s="83">
        <v>3377</v>
      </c>
      <c r="BO335" s="83">
        <v>1249</v>
      </c>
      <c r="BQ335" s="83">
        <v>0</v>
      </c>
      <c r="BS335" s="85">
        <v>16637</v>
      </c>
      <c r="BU335" s="46">
        <v>14</v>
      </c>
      <c r="BW335" s="46">
        <v>0</v>
      </c>
      <c r="BY335" s="46">
        <v>3</v>
      </c>
      <c r="CA335" s="46">
        <v>2</v>
      </c>
      <c r="CC335" s="46">
        <v>0</v>
      </c>
      <c r="CE335" s="209">
        <v>0</v>
      </c>
      <c r="CH335" s="41">
        <v>1166403</v>
      </c>
      <c r="CJ335" s="41">
        <v>38880</v>
      </c>
      <c r="CL335" s="41">
        <v>156625</v>
      </c>
      <c r="CN335" s="41">
        <v>134382</v>
      </c>
      <c r="CP335" s="43">
        <v>1496290</v>
      </c>
      <c r="CS335" s="39">
        <v>19.908899999999999</v>
      </c>
      <c r="CU335" s="39">
        <v>39.2727</v>
      </c>
      <c r="CW335" s="39">
        <v>27.8841</v>
      </c>
      <c r="CY335" s="39">
        <v>19.244199999999999</v>
      </c>
      <c r="DA335" s="44">
        <v>20.730799999999999</v>
      </c>
      <c r="DC335" s="1" t="str">
        <f t="shared" si="5"/>
        <v>No</v>
      </c>
    </row>
    <row r="336" spans="1:107">
      <c r="A336" s="7" t="s">
        <v>1109</v>
      </c>
      <c r="B336" s="7" t="s">
        <v>936</v>
      </c>
      <c r="C336" s="37" t="s">
        <v>26</v>
      </c>
      <c r="D336" s="296" t="s">
        <v>937</v>
      </c>
      <c r="E336" s="297">
        <v>41068</v>
      </c>
      <c r="F336" s="27" t="s">
        <v>140</v>
      </c>
      <c r="G336" s="27" t="s">
        <v>137</v>
      </c>
      <c r="H336" s="35">
        <v>349064</v>
      </c>
      <c r="I336" s="35">
        <v>21</v>
      </c>
      <c r="J336" s="292"/>
      <c r="K336" s="8">
        <v>56086</v>
      </c>
      <c r="L336" s="8"/>
      <c r="M336" s="8">
        <v>0</v>
      </c>
      <c r="N336" s="9"/>
      <c r="O336" s="8">
        <v>0</v>
      </c>
      <c r="P336" s="9"/>
      <c r="Q336" s="8">
        <v>4472</v>
      </c>
      <c r="R336" s="9"/>
      <c r="S336" s="8">
        <v>0</v>
      </c>
      <c r="T336" s="9"/>
      <c r="U336" s="33">
        <v>60558</v>
      </c>
      <c r="V336" s="9"/>
      <c r="W336" s="30">
        <v>25</v>
      </c>
      <c r="X336" s="9"/>
      <c r="Y336" s="30">
        <v>0</v>
      </c>
      <c r="Z336" s="9"/>
      <c r="AA336" s="30">
        <v>0</v>
      </c>
      <c r="AB336" s="9"/>
      <c r="AC336" s="30">
        <v>2</v>
      </c>
      <c r="AD336" s="9"/>
      <c r="AE336" s="80">
        <v>0</v>
      </c>
      <c r="AF336" s="46"/>
      <c r="AG336" s="88">
        <v>27</v>
      </c>
      <c r="AH336" s="47"/>
      <c r="AJ336" s="83">
        <v>52498</v>
      </c>
      <c r="AL336" s="83">
        <v>0</v>
      </c>
      <c r="AN336" s="83">
        <v>0</v>
      </c>
      <c r="AP336" s="83">
        <v>4472</v>
      </c>
      <c r="AR336" s="83">
        <v>0</v>
      </c>
      <c r="AT336" s="204">
        <v>56970</v>
      </c>
      <c r="AV336" s="46">
        <v>22</v>
      </c>
      <c r="AX336" s="46">
        <v>0</v>
      </c>
      <c r="AZ336" s="46">
        <v>0</v>
      </c>
      <c r="BB336" s="46">
        <v>2</v>
      </c>
      <c r="BD336" s="46">
        <v>0</v>
      </c>
      <c r="BF336" s="209">
        <v>24</v>
      </c>
      <c r="BI336" s="83">
        <v>0</v>
      </c>
      <c r="BK336" s="83">
        <v>0</v>
      </c>
      <c r="BM336" s="83">
        <v>0</v>
      </c>
      <c r="BO336" s="83">
        <v>0</v>
      </c>
      <c r="BQ336" s="83">
        <v>0</v>
      </c>
      <c r="BS336" s="85">
        <v>3588</v>
      </c>
      <c r="BU336" s="46">
        <v>3</v>
      </c>
      <c r="BW336" s="46">
        <v>0</v>
      </c>
      <c r="BY336" s="46">
        <v>0</v>
      </c>
      <c r="CA336" s="46">
        <v>0</v>
      </c>
      <c r="CC336" s="46">
        <v>0</v>
      </c>
      <c r="CE336" s="209">
        <v>0</v>
      </c>
      <c r="CH336" s="41">
        <v>550432</v>
      </c>
      <c r="CJ336" s="41">
        <v>0</v>
      </c>
      <c r="CL336" s="41">
        <v>0</v>
      </c>
      <c r="CN336" s="41">
        <v>51071</v>
      </c>
      <c r="CP336" s="43">
        <v>601503</v>
      </c>
      <c r="CS336" s="39">
        <v>9.8140999999999998</v>
      </c>
      <c r="CY336" s="39">
        <v>11.420199999999999</v>
      </c>
      <c r="DA336" s="44">
        <v>9.9327000000000005</v>
      </c>
      <c r="DC336" s="1" t="str">
        <f t="shared" si="5"/>
        <v>No</v>
      </c>
    </row>
    <row r="337" spans="1:107">
      <c r="A337" s="7" t="s">
        <v>1110</v>
      </c>
      <c r="B337" s="7" t="s">
        <v>951</v>
      </c>
      <c r="C337" s="37" t="s">
        <v>65</v>
      </c>
      <c r="D337" s="296">
        <v>4208</v>
      </c>
      <c r="E337" s="297">
        <v>40208</v>
      </c>
      <c r="F337" s="27" t="s">
        <v>140</v>
      </c>
      <c r="G337" s="27" t="s">
        <v>137</v>
      </c>
      <c r="H337" s="35">
        <v>400492</v>
      </c>
      <c r="I337" s="35">
        <v>21</v>
      </c>
      <c r="J337" s="292"/>
      <c r="K337" s="8">
        <v>81410</v>
      </c>
      <c r="L337" s="8"/>
      <c r="M337" s="8">
        <v>8752</v>
      </c>
      <c r="N337" s="9"/>
      <c r="O337" s="8">
        <v>809</v>
      </c>
      <c r="P337" s="9"/>
      <c r="Q337" s="8">
        <v>10944</v>
      </c>
      <c r="R337" s="9"/>
      <c r="S337" s="8">
        <v>0</v>
      </c>
      <c r="T337" s="9"/>
      <c r="U337" s="33">
        <v>101915</v>
      </c>
      <c r="V337" s="9"/>
      <c r="W337" s="30">
        <v>91</v>
      </c>
      <c r="X337" s="9"/>
      <c r="Y337" s="30">
        <v>4</v>
      </c>
      <c r="Z337" s="9"/>
      <c r="AA337" s="30">
        <v>1</v>
      </c>
      <c r="AB337" s="9"/>
      <c r="AC337" s="30">
        <v>7</v>
      </c>
      <c r="AD337" s="9"/>
      <c r="AE337" s="80">
        <v>0</v>
      </c>
      <c r="AF337" s="46"/>
      <c r="AG337" s="88">
        <v>103</v>
      </c>
      <c r="AH337" s="47"/>
      <c r="AJ337" s="83">
        <v>25118</v>
      </c>
      <c r="AL337" s="83">
        <v>7847</v>
      </c>
      <c r="AN337" s="83">
        <v>0</v>
      </c>
      <c r="AP337" s="83">
        <v>10944</v>
      </c>
      <c r="AR337" s="83">
        <v>0</v>
      </c>
      <c r="AT337" s="204">
        <v>43909</v>
      </c>
      <c r="AV337" s="46">
        <v>12</v>
      </c>
      <c r="AX337" s="46">
        <v>3</v>
      </c>
      <c r="AZ337" s="46">
        <v>0</v>
      </c>
      <c r="BB337" s="46">
        <v>7</v>
      </c>
      <c r="BD337" s="46">
        <v>0</v>
      </c>
      <c r="BF337" s="209">
        <v>22</v>
      </c>
      <c r="BI337" s="83">
        <v>0</v>
      </c>
      <c r="BK337" s="83">
        <v>905</v>
      </c>
      <c r="BM337" s="83">
        <v>809</v>
      </c>
      <c r="BO337" s="83">
        <v>0</v>
      </c>
      <c r="BQ337" s="83">
        <v>0</v>
      </c>
      <c r="BS337" s="85">
        <v>58006</v>
      </c>
      <c r="BU337" s="46">
        <v>79</v>
      </c>
      <c r="BW337" s="46">
        <v>1</v>
      </c>
      <c r="BY337" s="46">
        <v>1</v>
      </c>
      <c r="CA337" s="46">
        <v>0</v>
      </c>
      <c r="CC337" s="46">
        <v>0</v>
      </c>
      <c r="CE337" s="209">
        <v>0</v>
      </c>
      <c r="CH337" s="41">
        <v>1156045</v>
      </c>
      <c r="CJ337" s="41">
        <v>135947</v>
      </c>
      <c r="CL337" s="41">
        <v>8899</v>
      </c>
      <c r="CN337" s="41">
        <v>239856</v>
      </c>
      <c r="CP337" s="43">
        <v>1540747</v>
      </c>
      <c r="CS337" s="39">
        <v>14.2003</v>
      </c>
      <c r="CU337" s="39">
        <v>15.533200000000001</v>
      </c>
      <c r="CW337" s="39">
        <v>11</v>
      </c>
      <c r="CY337" s="39">
        <v>21.916699999999999</v>
      </c>
      <c r="DA337" s="44">
        <v>15.118</v>
      </c>
      <c r="DC337" s="1" t="str">
        <f t="shared" si="5"/>
        <v>No</v>
      </c>
    </row>
    <row r="338" spans="1:107">
      <c r="A338" s="7" t="s">
        <v>303</v>
      </c>
      <c r="B338" s="7" t="s">
        <v>304</v>
      </c>
      <c r="C338" s="37" t="s">
        <v>45</v>
      </c>
      <c r="D338" s="296">
        <v>8008</v>
      </c>
      <c r="E338" s="297">
        <v>80008</v>
      </c>
      <c r="F338" s="27" t="s">
        <v>140</v>
      </c>
      <c r="G338" s="27" t="s">
        <v>137</v>
      </c>
      <c r="H338" s="35">
        <v>61270</v>
      </c>
      <c r="I338" s="35">
        <v>21</v>
      </c>
      <c r="J338" s="292"/>
      <c r="K338" s="8">
        <v>42120</v>
      </c>
      <c r="L338" s="8"/>
      <c r="M338" s="8">
        <v>4697</v>
      </c>
      <c r="N338" s="9"/>
      <c r="O338" s="8">
        <v>588</v>
      </c>
      <c r="P338" s="9"/>
      <c r="Q338" s="8">
        <v>6578</v>
      </c>
      <c r="R338" s="9"/>
      <c r="S338" s="8">
        <v>0</v>
      </c>
      <c r="T338" s="9"/>
      <c r="U338" s="33">
        <v>53983</v>
      </c>
      <c r="V338" s="9"/>
      <c r="W338" s="30">
        <v>27</v>
      </c>
      <c r="X338" s="9"/>
      <c r="Y338" s="30">
        <v>3.5</v>
      </c>
      <c r="Z338" s="9"/>
      <c r="AA338" s="30">
        <v>4</v>
      </c>
      <c r="AB338" s="9"/>
      <c r="AC338" s="30">
        <v>5.5</v>
      </c>
      <c r="AD338" s="9"/>
      <c r="AE338" s="80">
        <v>0</v>
      </c>
      <c r="AF338" s="46"/>
      <c r="AG338" s="88">
        <v>40</v>
      </c>
      <c r="AH338" s="47"/>
      <c r="AJ338" s="83">
        <v>37283</v>
      </c>
      <c r="AL338" s="83">
        <v>4697</v>
      </c>
      <c r="AN338" s="83">
        <v>0</v>
      </c>
      <c r="AP338" s="83">
        <v>5133</v>
      </c>
      <c r="AR338" s="83">
        <v>0</v>
      </c>
      <c r="AT338" s="204">
        <v>47113</v>
      </c>
      <c r="AV338" s="46">
        <v>16</v>
      </c>
      <c r="AX338" s="46">
        <v>3.5</v>
      </c>
      <c r="AZ338" s="46">
        <v>0</v>
      </c>
      <c r="BB338" s="46">
        <v>2.5</v>
      </c>
      <c r="BD338" s="46">
        <v>0</v>
      </c>
      <c r="BF338" s="209">
        <v>22</v>
      </c>
      <c r="BI338" s="83">
        <v>898</v>
      </c>
      <c r="BK338" s="83">
        <v>0</v>
      </c>
      <c r="BM338" s="83">
        <v>588</v>
      </c>
      <c r="BO338" s="83">
        <v>1445</v>
      </c>
      <c r="BQ338" s="83">
        <v>0</v>
      </c>
      <c r="BS338" s="85">
        <v>6870</v>
      </c>
      <c r="BU338" s="46">
        <v>11</v>
      </c>
      <c r="BW338" s="46">
        <v>0</v>
      </c>
      <c r="BY338" s="46">
        <v>4</v>
      </c>
      <c r="CA338" s="46">
        <v>3</v>
      </c>
      <c r="CC338" s="46">
        <v>0</v>
      </c>
      <c r="CE338" s="209">
        <v>0</v>
      </c>
      <c r="CH338" s="41">
        <v>864732</v>
      </c>
      <c r="CJ338" s="41">
        <v>68980</v>
      </c>
      <c r="CL338" s="41">
        <v>7161</v>
      </c>
      <c r="CN338" s="41">
        <v>135966</v>
      </c>
      <c r="CP338" s="43">
        <v>1076839</v>
      </c>
      <c r="CS338" s="39">
        <v>20.530200000000001</v>
      </c>
      <c r="CU338" s="39">
        <v>14.686</v>
      </c>
      <c r="CW338" s="39">
        <v>12.178599999999999</v>
      </c>
      <c r="CY338" s="39">
        <v>20.669799999999999</v>
      </c>
      <c r="DA338" s="44">
        <v>19.947700000000001</v>
      </c>
      <c r="DC338" s="1" t="str">
        <f t="shared" si="5"/>
        <v>No</v>
      </c>
    </row>
    <row r="339" spans="1:107">
      <c r="A339" s="7" t="s">
        <v>297</v>
      </c>
      <c r="B339" s="7" t="s">
        <v>298</v>
      </c>
      <c r="C339" s="37" t="s">
        <v>32</v>
      </c>
      <c r="D339" s="296">
        <v>5045</v>
      </c>
      <c r="E339" s="297">
        <v>50045</v>
      </c>
      <c r="F339" s="27" t="s">
        <v>140</v>
      </c>
      <c r="G339" s="27" t="s">
        <v>137</v>
      </c>
      <c r="H339" s="35">
        <v>8608208</v>
      </c>
      <c r="I339" s="35">
        <v>21</v>
      </c>
      <c r="J339" s="292"/>
      <c r="K339" s="8">
        <v>78636</v>
      </c>
      <c r="L339" s="8" t="s">
        <v>102</v>
      </c>
      <c r="M339" s="8">
        <v>29809</v>
      </c>
      <c r="N339" s="9"/>
      <c r="O339" s="8">
        <v>14392</v>
      </c>
      <c r="P339" s="9"/>
      <c r="Q339" s="8">
        <v>32295</v>
      </c>
      <c r="R339" s="9"/>
      <c r="S339" s="8">
        <v>0</v>
      </c>
      <c r="T339" s="9"/>
      <c r="U339" s="33">
        <v>155132</v>
      </c>
      <c r="V339" s="9" t="s">
        <v>102</v>
      </c>
      <c r="W339" s="30">
        <v>43</v>
      </c>
      <c r="X339" s="9" t="s">
        <v>102</v>
      </c>
      <c r="Y339" s="30">
        <v>18</v>
      </c>
      <c r="Z339" s="9"/>
      <c r="AA339" s="30">
        <v>7</v>
      </c>
      <c r="AB339" s="9"/>
      <c r="AC339" s="30">
        <v>16</v>
      </c>
      <c r="AD339" s="9"/>
      <c r="AE339" s="80">
        <v>0</v>
      </c>
      <c r="AF339" s="46"/>
      <c r="AG339" s="88">
        <v>84</v>
      </c>
      <c r="AH339" s="47" t="s">
        <v>102</v>
      </c>
      <c r="AJ339" s="83">
        <v>69821</v>
      </c>
      <c r="AK339" s="46" t="s">
        <v>102</v>
      </c>
      <c r="AL339" s="83">
        <v>27858</v>
      </c>
      <c r="AN339" s="83">
        <v>13593</v>
      </c>
      <c r="AP339" s="83">
        <v>24910</v>
      </c>
      <c r="AR339" s="83">
        <v>0</v>
      </c>
      <c r="AT339" s="204">
        <v>136182</v>
      </c>
      <c r="AU339" s="46" t="s">
        <v>102</v>
      </c>
      <c r="AV339" s="46">
        <v>37.5</v>
      </c>
      <c r="AX339" s="46">
        <v>16</v>
      </c>
      <c r="AZ339" s="46">
        <v>6.5</v>
      </c>
      <c r="BB339" s="46">
        <v>11.5</v>
      </c>
      <c r="BD339" s="46">
        <v>0</v>
      </c>
      <c r="BF339" s="209">
        <v>71.5</v>
      </c>
      <c r="BI339" s="83">
        <v>6795</v>
      </c>
      <c r="BJ339" s="46" t="s">
        <v>102</v>
      </c>
      <c r="BK339" s="83">
        <v>1951</v>
      </c>
      <c r="BM339" s="83">
        <v>799</v>
      </c>
      <c r="BO339" s="83">
        <v>7385</v>
      </c>
      <c r="BQ339" s="83">
        <v>0</v>
      </c>
      <c r="BS339" s="85">
        <v>18950</v>
      </c>
      <c r="BT339" s="46" t="s">
        <v>102</v>
      </c>
      <c r="BU339" s="46">
        <v>5.5</v>
      </c>
      <c r="BV339" s="46" t="s">
        <v>102</v>
      </c>
      <c r="BW339" s="46">
        <v>2</v>
      </c>
      <c r="BY339" s="46">
        <v>0.5</v>
      </c>
      <c r="CA339" s="46">
        <v>4.5</v>
      </c>
      <c r="CC339" s="46">
        <v>0</v>
      </c>
      <c r="CE339" s="209">
        <v>0</v>
      </c>
      <c r="CF339" s="7" t="s">
        <v>102</v>
      </c>
      <c r="CH339" s="41">
        <v>1485796</v>
      </c>
      <c r="CJ339" s="41">
        <v>415991</v>
      </c>
      <c r="CL339" s="41">
        <v>198549</v>
      </c>
      <c r="CN339" s="41">
        <v>495209</v>
      </c>
      <c r="CP339" s="43">
        <v>2595545</v>
      </c>
      <c r="CS339" s="39">
        <v>18.894600000000001</v>
      </c>
      <c r="CT339" s="39" t="s">
        <v>102</v>
      </c>
      <c r="CU339" s="39">
        <v>13.9552</v>
      </c>
      <c r="CW339" s="39">
        <v>13.7958</v>
      </c>
      <c r="CY339" s="39">
        <v>15.3339</v>
      </c>
      <c r="DA339" s="44">
        <v>16.731200000000001</v>
      </c>
      <c r="DC339" s="1" t="str">
        <f t="shared" si="5"/>
        <v>Yes</v>
      </c>
    </row>
    <row r="340" spans="1:107">
      <c r="A340" s="7" t="s">
        <v>1114</v>
      </c>
      <c r="B340" s="7" t="s">
        <v>596</v>
      </c>
      <c r="C340" s="37" t="s">
        <v>48</v>
      </c>
      <c r="D340" s="296">
        <v>2193</v>
      </c>
      <c r="E340" s="297">
        <v>20193</v>
      </c>
      <c r="F340" s="27" t="s">
        <v>140</v>
      </c>
      <c r="G340" s="27" t="s">
        <v>137</v>
      </c>
      <c r="H340" s="35">
        <v>95259</v>
      </c>
      <c r="I340" s="35">
        <v>20</v>
      </c>
      <c r="J340" s="292"/>
      <c r="K340" s="8">
        <v>38852</v>
      </c>
      <c r="L340" s="8"/>
      <c r="M340" s="8">
        <v>3318</v>
      </c>
      <c r="N340" s="9"/>
      <c r="O340" s="8">
        <v>0</v>
      </c>
      <c r="P340" s="9"/>
      <c r="Q340" s="8">
        <v>4284</v>
      </c>
      <c r="R340" s="9"/>
      <c r="S340" s="8">
        <v>0</v>
      </c>
      <c r="T340" s="9"/>
      <c r="U340" s="33">
        <v>46454</v>
      </c>
      <c r="V340" s="9"/>
      <c r="W340" s="30">
        <v>30</v>
      </c>
      <c r="X340" s="9"/>
      <c r="Y340" s="30">
        <v>2</v>
      </c>
      <c r="Z340" s="9"/>
      <c r="AA340" s="30">
        <v>0</v>
      </c>
      <c r="AB340" s="9"/>
      <c r="AC340" s="30">
        <v>5</v>
      </c>
      <c r="AD340" s="9"/>
      <c r="AE340" s="80">
        <v>0</v>
      </c>
      <c r="AF340" s="46"/>
      <c r="AG340" s="88">
        <v>37</v>
      </c>
      <c r="AH340" s="47"/>
      <c r="AJ340" s="83">
        <v>36666</v>
      </c>
      <c r="AL340" s="83">
        <v>3318</v>
      </c>
      <c r="AN340" s="83">
        <v>0</v>
      </c>
      <c r="AP340" s="83">
        <v>2894</v>
      </c>
      <c r="AR340" s="83">
        <v>0</v>
      </c>
      <c r="AT340" s="204">
        <v>42878</v>
      </c>
      <c r="AV340" s="46">
        <v>25</v>
      </c>
      <c r="AX340" s="46">
        <v>2</v>
      </c>
      <c r="AZ340" s="46">
        <v>0</v>
      </c>
      <c r="BB340" s="46">
        <v>2</v>
      </c>
      <c r="BD340" s="46">
        <v>0</v>
      </c>
      <c r="BF340" s="209">
        <v>29</v>
      </c>
      <c r="BI340" s="83">
        <v>2186</v>
      </c>
      <c r="BK340" s="83">
        <v>0</v>
      </c>
      <c r="BM340" s="83">
        <v>0</v>
      </c>
      <c r="BO340" s="83">
        <v>1390</v>
      </c>
      <c r="BQ340" s="83">
        <v>0</v>
      </c>
      <c r="BS340" s="85">
        <v>3576</v>
      </c>
      <c r="BU340" s="46">
        <v>5</v>
      </c>
      <c r="BW340" s="46">
        <v>0</v>
      </c>
      <c r="BY340" s="46">
        <v>0</v>
      </c>
      <c r="CA340" s="46">
        <v>3</v>
      </c>
      <c r="CC340" s="46">
        <v>0</v>
      </c>
      <c r="CE340" s="209">
        <v>0</v>
      </c>
      <c r="CH340" s="41">
        <v>866479</v>
      </c>
      <c r="CJ340" s="41">
        <v>81508</v>
      </c>
      <c r="CL340" s="41">
        <v>0</v>
      </c>
      <c r="CN340" s="41">
        <v>123869</v>
      </c>
      <c r="CP340" s="43">
        <v>1071856</v>
      </c>
      <c r="CS340" s="39">
        <v>22.302</v>
      </c>
      <c r="CU340" s="39">
        <v>24.5654</v>
      </c>
      <c r="CY340" s="39">
        <v>28.914300000000001</v>
      </c>
      <c r="DA340" s="44">
        <v>23.073499999999999</v>
      </c>
      <c r="DC340" s="1" t="str">
        <f t="shared" si="5"/>
        <v>No</v>
      </c>
    </row>
    <row r="341" spans="1:107">
      <c r="A341" s="7" t="s">
        <v>1115</v>
      </c>
      <c r="B341" s="7" t="s">
        <v>236</v>
      </c>
      <c r="C341" s="37" t="s">
        <v>11</v>
      </c>
      <c r="D341" s="296">
        <v>9034</v>
      </c>
      <c r="E341" s="297">
        <v>90034</v>
      </c>
      <c r="F341" s="27" t="s">
        <v>140</v>
      </c>
      <c r="G341" s="27" t="s">
        <v>137</v>
      </c>
      <c r="H341" s="35">
        <v>3629114</v>
      </c>
      <c r="I341" s="35">
        <v>19</v>
      </c>
      <c r="J341" s="292"/>
      <c r="K341" s="8">
        <v>63380</v>
      </c>
      <c r="L341" s="8"/>
      <c r="M341" s="8">
        <v>2602</v>
      </c>
      <c r="N341" s="9"/>
      <c r="O341" s="8">
        <v>598</v>
      </c>
      <c r="P341" s="9"/>
      <c r="Q341" s="8">
        <v>11370</v>
      </c>
      <c r="R341" s="9"/>
      <c r="S341" s="8">
        <v>0</v>
      </c>
      <c r="T341" s="9"/>
      <c r="U341" s="33">
        <v>77950</v>
      </c>
      <c r="V341" s="9"/>
      <c r="W341" s="30">
        <v>42.38</v>
      </c>
      <c r="X341" s="9"/>
      <c r="Y341" s="30">
        <v>1.25</v>
      </c>
      <c r="Z341" s="9"/>
      <c r="AA341" s="30">
        <v>0.28000000000000003</v>
      </c>
      <c r="AB341" s="9"/>
      <c r="AC341" s="30">
        <v>6.29</v>
      </c>
      <c r="AD341" s="9"/>
      <c r="AE341" s="80">
        <v>0</v>
      </c>
      <c r="AF341" s="46"/>
      <c r="AG341" s="88">
        <v>50.2</v>
      </c>
      <c r="AH341" s="47"/>
      <c r="AJ341" s="83">
        <v>39443</v>
      </c>
      <c r="AL341" s="83">
        <v>2602</v>
      </c>
      <c r="AN341" s="83">
        <v>598</v>
      </c>
      <c r="AP341" s="83">
        <v>11370</v>
      </c>
      <c r="AR341" s="83">
        <v>0</v>
      </c>
      <c r="AT341" s="204">
        <v>54013</v>
      </c>
      <c r="AV341" s="46">
        <v>24.38</v>
      </c>
      <c r="AX341" s="46">
        <v>1.25</v>
      </c>
      <c r="AZ341" s="46">
        <v>0.28000000000000003</v>
      </c>
      <c r="BB341" s="46">
        <v>6.29</v>
      </c>
      <c r="BD341" s="46">
        <v>0</v>
      </c>
      <c r="BF341" s="209">
        <v>32.200000000000003</v>
      </c>
      <c r="BI341" s="83">
        <v>4716</v>
      </c>
      <c r="BK341" s="83">
        <v>0</v>
      </c>
      <c r="BM341" s="83">
        <v>0</v>
      </c>
      <c r="BO341" s="83">
        <v>0</v>
      </c>
      <c r="BQ341" s="83">
        <v>0</v>
      </c>
      <c r="BS341" s="85">
        <v>23937</v>
      </c>
      <c r="BU341" s="46">
        <v>18</v>
      </c>
      <c r="BW341" s="46">
        <v>0</v>
      </c>
      <c r="BY341" s="46">
        <v>0</v>
      </c>
      <c r="CA341" s="46">
        <v>0</v>
      </c>
      <c r="CC341" s="46">
        <v>0</v>
      </c>
      <c r="CE341" s="209">
        <v>0</v>
      </c>
      <c r="CH341" s="41">
        <v>1226338</v>
      </c>
      <c r="CJ341" s="41">
        <v>55852</v>
      </c>
      <c r="CL341" s="41">
        <v>12176</v>
      </c>
      <c r="CN341" s="41">
        <v>361756</v>
      </c>
      <c r="CP341" s="43">
        <v>1656122</v>
      </c>
      <c r="CS341" s="39">
        <v>19.349</v>
      </c>
      <c r="CU341" s="39">
        <v>21.465</v>
      </c>
      <c r="CW341" s="39">
        <v>20.3612</v>
      </c>
      <c r="CY341" s="39">
        <v>31.816700000000001</v>
      </c>
      <c r="DA341" s="44">
        <v>21.245999999999999</v>
      </c>
      <c r="DC341" s="1" t="str">
        <f t="shared" si="5"/>
        <v>No</v>
      </c>
    </row>
    <row r="342" spans="1:107">
      <c r="A342" s="7" t="s">
        <v>541</v>
      </c>
      <c r="B342" s="7" t="s">
        <v>214</v>
      </c>
      <c r="C342" s="37" t="s">
        <v>73</v>
      </c>
      <c r="D342" s="296">
        <v>35</v>
      </c>
      <c r="E342" s="297">
        <v>35</v>
      </c>
      <c r="F342" s="27" t="s">
        <v>136</v>
      </c>
      <c r="G342" s="27" t="s">
        <v>137</v>
      </c>
      <c r="H342" s="35">
        <v>3059393</v>
      </c>
      <c r="I342" s="35">
        <v>19</v>
      </c>
      <c r="J342" s="292"/>
      <c r="K342" s="8">
        <v>2746239</v>
      </c>
      <c r="L342" s="8"/>
      <c r="M342" s="8">
        <v>236329</v>
      </c>
      <c r="N342" s="9"/>
      <c r="O342" s="8">
        <v>119672</v>
      </c>
      <c r="P342" s="9"/>
      <c r="Q342" s="8">
        <v>153786</v>
      </c>
      <c r="R342" s="9"/>
      <c r="S342" s="8">
        <v>197103</v>
      </c>
      <c r="T342" s="9"/>
      <c r="U342" s="33">
        <v>3453129</v>
      </c>
      <c r="V342" s="9"/>
      <c r="W342" s="30">
        <v>1706</v>
      </c>
      <c r="X342" s="9"/>
      <c r="Y342" s="30">
        <v>126</v>
      </c>
      <c r="Z342" s="9"/>
      <c r="AA342" s="30">
        <v>80</v>
      </c>
      <c r="AB342" s="9"/>
      <c r="AC342" s="30">
        <v>129</v>
      </c>
      <c r="AD342" s="9"/>
      <c r="AE342" s="80">
        <v>123</v>
      </c>
      <c r="AF342" s="46"/>
      <c r="AG342" s="88">
        <v>2164</v>
      </c>
      <c r="AH342" s="47"/>
      <c r="AJ342" s="83">
        <v>2375961</v>
      </c>
      <c r="AL342" s="83">
        <v>234954</v>
      </c>
      <c r="AN342" s="83">
        <v>119672</v>
      </c>
      <c r="AP342" s="83">
        <v>138786</v>
      </c>
      <c r="AR342" s="83">
        <v>197103</v>
      </c>
      <c r="AT342" s="204">
        <v>3066476</v>
      </c>
      <c r="AV342" s="46">
        <v>1296</v>
      </c>
      <c r="AX342" s="46">
        <v>125</v>
      </c>
      <c r="AZ342" s="46">
        <v>80</v>
      </c>
      <c r="BB342" s="46">
        <v>104</v>
      </c>
      <c r="BD342" s="46">
        <v>123</v>
      </c>
      <c r="BF342" s="209">
        <v>1728</v>
      </c>
      <c r="BI342" s="83">
        <v>49939</v>
      </c>
      <c r="BK342" s="83">
        <v>1375</v>
      </c>
      <c r="BM342" s="83">
        <v>0</v>
      </c>
      <c r="BO342" s="83">
        <v>15000</v>
      </c>
      <c r="BQ342" s="83">
        <v>0</v>
      </c>
      <c r="BS342" s="85">
        <v>386653</v>
      </c>
      <c r="BU342" s="46">
        <v>410</v>
      </c>
      <c r="BW342" s="46">
        <v>1</v>
      </c>
      <c r="BY342" s="46">
        <v>0</v>
      </c>
      <c r="CA342" s="46">
        <v>25</v>
      </c>
      <c r="CC342" s="46">
        <v>0</v>
      </c>
      <c r="CE342" s="209">
        <v>0</v>
      </c>
      <c r="CH342" s="41">
        <v>94575763</v>
      </c>
      <c r="CJ342" s="41">
        <v>11235595</v>
      </c>
      <c r="CL342" s="41">
        <v>5203939</v>
      </c>
      <c r="CN342" s="41">
        <v>5577603</v>
      </c>
      <c r="CP342" s="43">
        <v>116592900</v>
      </c>
      <c r="CS342" s="39">
        <v>34.438299999999998</v>
      </c>
      <c r="CU342" s="39">
        <v>47.542200000000001</v>
      </c>
      <c r="CW342" s="39">
        <v>43.484999999999999</v>
      </c>
      <c r="CY342" s="39">
        <v>36.268599999999999</v>
      </c>
      <c r="DA342" s="44">
        <v>33.764400000000002</v>
      </c>
      <c r="DC342" s="1" t="str">
        <f t="shared" si="5"/>
        <v>No</v>
      </c>
    </row>
    <row r="343" spans="1:107">
      <c r="A343" s="7" t="s">
        <v>609</v>
      </c>
      <c r="B343" s="7" t="s">
        <v>610</v>
      </c>
      <c r="C343" s="37" t="s">
        <v>57</v>
      </c>
      <c r="D343" s="296">
        <v>5198</v>
      </c>
      <c r="E343" s="297">
        <v>50198</v>
      </c>
      <c r="F343" s="27" t="s">
        <v>140</v>
      </c>
      <c r="G343" s="27" t="s">
        <v>137</v>
      </c>
      <c r="H343" s="35">
        <v>1780673</v>
      </c>
      <c r="I343" s="35">
        <v>18</v>
      </c>
      <c r="J343" s="292"/>
      <c r="K343" s="8">
        <v>50450</v>
      </c>
      <c r="L343" s="8"/>
      <c r="M343" s="8">
        <v>0</v>
      </c>
      <c r="N343" s="9"/>
      <c r="O343" s="8">
        <v>0</v>
      </c>
      <c r="P343" s="9"/>
      <c r="Q343" s="8">
        <v>7276</v>
      </c>
      <c r="R343" s="9"/>
      <c r="S343" s="8">
        <v>0</v>
      </c>
      <c r="T343" s="9"/>
      <c r="U343" s="33">
        <v>57726</v>
      </c>
      <c r="V343" s="9"/>
      <c r="W343" s="30">
        <v>43.37</v>
      </c>
      <c r="X343" s="9"/>
      <c r="Y343" s="30">
        <v>0</v>
      </c>
      <c r="Z343" s="9"/>
      <c r="AA343" s="30">
        <v>0</v>
      </c>
      <c r="AB343" s="9"/>
      <c r="AC343" s="30">
        <v>5.63</v>
      </c>
      <c r="AD343" s="9"/>
      <c r="AE343" s="80">
        <v>0</v>
      </c>
      <c r="AF343" s="46"/>
      <c r="AG343" s="88">
        <v>49</v>
      </c>
      <c r="AH343" s="47"/>
      <c r="AJ343" s="83">
        <v>19805</v>
      </c>
      <c r="AL343" s="83">
        <v>0</v>
      </c>
      <c r="AN343" s="83">
        <v>0</v>
      </c>
      <c r="AP343" s="83">
        <v>7276</v>
      </c>
      <c r="AR343" s="83">
        <v>0</v>
      </c>
      <c r="AT343" s="204">
        <v>27081</v>
      </c>
      <c r="AV343" s="46">
        <v>11.37</v>
      </c>
      <c r="AX343" s="46">
        <v>0</v>
      </c>
      <c r="AZ343" s="46">
        <v>0</v>
      </c>
      <c r="BB343" s="46">
        <v>5.63</v>
      </c>
      <c r="BD343" s="46">
        <v>0</v>
      </c>
      <c r="BF343" s="209">
        <v>17</v>
      </c>
      <c r="BI343" s="83">
        <v>1100</v>
      </c>
      <c r="BK343" s="83">
        <v>0</v>
      </c>
      <c r="BM343" s="83">
        <v>0</v>
      </c>
      <c r="BO343" s="83">
        <v>0</v>
      </c>
      <c r="BQ343" s="83">
        <v>0</v>
      </c>
      <c r="BS343" s="85">
        <v>30645</v>
      </c>
      <c r="BU343" s="46">
        <v>32</v>
      </c>
      <c r="BW343" s="46">
        <v>0</v>
      </c>
      <c r="BY343" s="46">
        <v>0</v>
      </c>
      <c r="CA343" s="46">
        <v>0</v>
      </c>
      <c r="CC343" s="46">
        <v>0</v>
      </c>
      <c r="CE343" s="209">
        <v>0</v>
      </c>
      <c r="CH343" s="41">
        <v>746326</v>
      </c>
      <c r="CJ343" s="41">
        <v>0</v>
      </c>
      <c r="CL343" s="41">
        <v>0</v>
      </c>
      <c r="CN343" s="41">
        <v>128272</v>
      </c>
      <c r="CP343" s="43">
        <v>874598</v>
      </c>
      <c r="CS343" s="39">
        <v>14.7934</v>
      </c>
      <c r="CY343" s="39">
        <v>17.6295</v>
      </c>
      <c r="DA343" s="44">
        <v>15.1509</v>
      </c>
      <c r="DC343" s="1" t="str">
        <f t="shared" si="5"/>
        <v>No</v>
      </c>
    </row>
    <row r="344" spans="1:107">
      <c r="A344" s="7" t="s">
        <v>1116</v>
      </c>
      <c r="B344" s="7" t="s">
        <v>1117</v>
      </c>
      <c r="C344" s="37" t="s">
        <v>60</v>
      </c>
      <c r="D344" s="296">
        <v>46</v>
      </c>
      <c r="E344" s="297">
        <v>46</v>
      </c>
      <c r="F344" s="27" t="s">
        <v>140</v>
      </c>
      <c r="G344" s="27" t="s">
        <v>137</v>
      </c>
      <c r="H344" s="35">
        <v>1849898</v>
      </c>
      <c r="I344" s="35">
        <v>18</v>
      </c>
      <c r="J344" s="292"/>
      <c r="K344" s="8">
        <v>62930</v>
      </c>
      <c r="L344" s="8"/>
      <c r="M344" s="8">
        <v>9266</v>
      </c>
      <c r="N344" s="9"/>
      <c r="O344" s="8">
        <v>475</v>
      </c>
      <c r="P344" s="9"/>
      <c r="Q344" s="8">
        <v>10760</v>
      </c>
      <c r="R344" s="9"/>
      <c r="S344" s="8">
        <v>1921</v>
      </c>
      <c r="T344" s="9"/>
      <c r="U344" s="33">
        <v>85352</v>
      </c>
      <c r="V344" s="9"/>
      <c r="W344" s="30">
        <v>32.6</v>
      </c>
      <c r="X344" s="9"/>
      <c r="Y344" s="30">
        <v>4.9000000000000004</v>
      </c>
      <c r="Z344" s="9"/>
      <c r="AA344" s="30">
        <v>0.3</v>
      </c>
      <c r="AB344" s="9"/>
      <c r="AC344" s="30">
        <v>5.9</v>
      </c>
      <c r="AD344" s="9"/>
      <c r="AE344" s="80">
        <v>1</v>
      </c>
      <c r="AF344" s="46"/>
      <c r="AG344" s="88">
        <v>44.7</v>
      </c>
      <c r="AH344" s="47"/>
      <c r="AJ344" s="83">
        <v>46188</v>
      </c>
      <c r="AL344" s="83">
        <v>9266</v>
      </c>
      <c r="AN344" s="83">
        <v>475</v>
      </c>
      <c r="AP344" s="83">
        <v>10316</v>
      </c>
      <c r="AR344" s="83">
        <v>1921</v>
      </c>
      <c r="AT344" s="204">
        <v>68166</v>
      </c>
      <c r="AV344" s="46">
        <v>23.9</v>
      </c>
      <c r="AX344" s="46">
        <v>4.9000000000000004</v>
      </c>
      <c r="AZ344" s="46">
        <v>0.3</v>
      </c>
      <c r="BB344" s="46">
        <v>5.6</v>
      </c>
      <c r="BD344" s="46">
        <v>1</v>
      </c>
      <c r="BF344" s="209">
        <v>35.700000000000003</v>
      </c>
      <c r="BI344" s="83">
        <v>1462</v>
      </c>
      <c r="BK344" s="83">
        <v>0</v>
      </c>
      <c r="BM344" s="83">
        <v>0</v>
      </c>
      <c r="BO344" s="83">
        <v>444</v>
      </c>
      <c r="BQ344" s="83">
        <v>0</v>
      </c>
      <c r="BS344" s="85">
        <v>17186</v>
      </c>
      <c r="BU344" s="46">
        <v>8.6999999999999993</v>
      </c>
      <c r="BW344" s="46">
        <v>0</v>
      </c>
      <c r="BY344" s="46">
        <v>0</v>
      </c>
      <c r="CA344" s="46">
        <v>0.3</v>
      </c>
      <c r="CC344" s="46">
        <v>0</v>
      </c>
      <c r="CE344" s="209">
        <v>0</v>
      </c>
      <c r="CH344" s="41">
        <v>1564521</v>
      </c>
      <c r="CJ344" s="41">
        <v>265102</v>
      </c>
      <c r="CL344" s="41">
        <v>12751</v>
      </c>
      <c r="CN344" s="41">
        <v>517105</v>
      </c>
      <c r="CP344" s="43">
        <v>2359479</v>
      </c>
      <c r="CS344" s="39">
        <v>24.8613</v>
      </c>
      <c r="CU344" s="39">
        <v>28.610199999999999</v>
      </c>
      <c r="CW344" s="39">
        <v>26.844200000000001</v>
      </c>
      <c r="CY344" s="39">
        <v>48.058100000000003</v>
      </c>
      <c r="DA344" s="44">
        <v>27.644100000000002</v>
      </c>
      <c r="DC344" s="1" t="str">
        <f t="shared" si="5"/>
        <v>No</v>
      </c>
    </row>
    <row r="345" spans="1:107">
      <c r="A345" s="7" t="s">
        <v>1119</v>
      </c>
      <c r="B345" s="7" t="s">
        <v>170</v>
      </c>
      <c r="C345" s="37" t="s">
        <v>44</v>
      </c>
      <c r="D345" s="296">
        <v>4005</v>
      </c>
      <c r="E345" s="297">
        <v>40005</v>
      </c>
      <c r="F345" s="27" t="s">
        <v>140</v>
      </c>
      <c r="G345" s="27" t="s">
        <v>137</v>
      </c>
      <c r="H345" s="35">
        <v>280648</v>
      </c>
      <c r="I345" s="35">
        <v>17</v>
      </c>
      <c r="J345" s="292"/>
      <c r="K345" s="8">
        <v>119225</v>
      </c>
      <c r="L345" s="8"/>
      <c r="M345" s="8">
        <v>17239</v>
      </c>
      <c r="N345" s="9"/>
      <c r="O345" s="8">
        <v>2836</v>
      </c>
      <c r="P345" s="9"/>
      <c r="Q345" s="8">
        <v>2258</v>
      </c>
      <c r="R345" s="9"/>
      <c r="S345" s="8">
        <v>0</v>
      </c>
      <c r="T345" s="9"/>
      <c r="U345" s="33">
        <v>141558</v>
      </c>
      <c r="V345" s="9"/>
      <c r="W345" s="30">
        <v>48</v>
      </c>
      <c r="X345" s="9"/>
      <c r="Y345" s="30">
        <v>7</v>
      </c>
      <c r="Z345" s="9"/>
      <c r="AA345" s="30">
        <v>3</v>
      </c>
      <c r="AB345" s="9"/>
      <c r="AC345" s="30">
        <v>1</v>
      </c>
      <c r="AD345" s="9"/>
      <c r="AE345" s="80">
        <v>0</v>
      </c>
      <c r="AF345" s="46"/>
      <c r="AG345" s="88">
        <v>59</v>
      </c>
      <c r="AH345" s="47"/>
      <c r="AJ345" s="83">
        <v>118285</v>
      </c>
      <c r="AL345" s="83">
        <v>17239</v>
      </c>
      <c r="AN345" s="83">
        <v>0</v>
      </c>
      <c r="AP345" s="83">
        <v>2258</v>
      </c>
      <c r="AR345" s="83">
        <v>0</v>
      </c>
      <c r="AT345" s="204">
        <v>137782</v>
      </c>
      <c r="AV345" s="46">
        <v>47</v>
      </c>
      <c r="AX345" s="46">
        <v>7</v>
      </c>
      <c r="AZ345" s="46">
        <v>0</v>
      </c>
      <c r="BB345" s="46">
        <v>1</v>
      </c>
      <c r="BD345" s="46">
        <v>0</v>
      </c>
      <c r="BF345" s="209">
        <v>55</v>
      </c>
      <c r="BI345" s="83">
        <v>0</v>
      </c>
      <c r="BK345" s="83">
        <v>0</v>
      </c>
      <c r="BM345" s="83">
        <v>2836</v>
      </c>
      <c r="BO345" s="83">
        <v>0</v>
      </c>
      <c r="BQ345" s="83">
        <v>0</v>
      </c>
      <c r="BS345" s="85">
        <v>3776</v>
      </c>
      <c r="BU345" s="46">
        <v>1</v>
      </c>
      <c r="BW345" s="46">
        <v>0</v>
      </c>
      <c r="BY345" s="46">
        <v>3</v>
      </c>
      <c r="CA345" s="46">
        <v>0</v>
      </c>
      <c r="CC345" s="46">
        <v>0</v>
      </c>
      <c r="CE345" s="209">
        <v>0</v>
      </c>
      <c r="CH345" s="41">
        <v>2254757</v>
      </c>
      <c r="CJ345" s="41">
        <v>373645</v>
      </c>
      <c r="CL345" s="41">
        <v>42507</v>
      </c>
      <c r="CN345" s="41">
        <v>50684</v>
      </c>
      <c r="CP345" s="43">
        <v>2721593</v>
      </c>
      <c r="CS345" s="39">
        <v>18.911799999999999</v>
      </c>
      <c r="CU345" s="39">
        <v>21.674399999999999</v>
      </c>
      <c r="CW345" s="39">
        <v>14.9884</v>
      </c>
      <c r="CY345" s="39">
        <v>22.446400000000001</v>
      </c>
      <c r="DA345" s="44">
        <v>19.225999999999999</v>
      </c>
      <c r="DC345" s="1" t="str">
        <f t="shared" si="5"/>
        <v>No</v>
      </c>
    </row>
    <row r="346" spans="1:107">
      <c r="A346" s="7" t="s">
        <v>1118</v>
      </c>
      <c r="B346" s="7" t="s">
        <v>166</v>
      </c>
      <c r="C346" s="37" t="s">
        <v>28</v>
      </c>
      <c r="D346" s="296">
        <v>4021</v>
      </c>
      <c r="E346" s="297">
        <v>40021</v>
      </c>
      <c r="F346" s="27" t="s">
        <v>140</v>
      </c>
      <c r="G346" s="27" t="s">
        <v>137</v>
      </c>
      <c r="H346" s="35">
        <v>95779</v>
      </c>
      <c r="I346" s="35">
        <v>17</v>
      </c>
      <c r="J346" s="292"/>
      <c r="K346" s="8">
        <v>97265</v>
      </c>
      <c r="L346" s="8" t="s">
        <v>102</v>
      </c>
      <c r="M346" s="8">
        <v>3773</v>
      </c>
      <c r="N346" s="9"/>
      <c r="O346" s="8">
        <v>0</v>
      </c>
      <c r="P346" s="9"/>
      <c r="Q346" s="8">
        <v>12073</v>
      </c>
      <c r="R346" s="9"/>
      <c r="S346" s="8">
        <v>0</v>
      </c>
      <c r="T346" s="9"/>
      <c r="U346" s="33">
        <v>113111</v>
      </c>
      <c r="V346" s="9" t="s">
        <v>102</v>
      </c>
      <c r="W346" s="30">
        <v>56.43</v>
      </c>
      <c r="X346" s="9"/>
      <c r="Y346" s="30">
        <v>2.15</v>
      </c>
      <c r="Z346" s="9"/>
      <c r="AA346" s="30">
        <v>0</v>
      </c>
      <c r="AB346" s="9"/>
      <c r="AC346" s="30">
        <v>7.02</v>
      </c>
      <c r="AD346" s="9"/>
      <c r="AE346" s="80">
        <v>0</v>
      </c>
      <c r="AF346" s="46"/>
      <c r="AG346" s="88">
        <v>65.599999999999994</v>
      </c>
      <c r="AH346" s="47"/>
      <c r="AJ346" s="83">
        <v>64249</v>
      </c>
      <c r="AK346" s="46" t="s">
        <v>102</v>
      </c>
      <c r="AL346" s="83">
        <v>3492</v>
      </c>
      <c r="AN346" s="83">
        <v>0</v>
      </c>
      <c r="AP346" s="83">
        <v>12073</v>
      </c>
      <c r="AR346" s="83">
        <v>0</v>
      </c>
      <c r="AT346" s="204">
        <v>79814</v>
      </c>
      <c r="AU346" s="46" t="s">
        <v>102</v>
      </c>
      <c r="AV346" s="46">
        <v>29.9</v>
      </c>
      <c r="AX346" s="46">
        <v>1.95</v>
      </c>
      <c r="AZ346" s="46">
        <v>0</v>
      </c>
      <c r="BB346" s="46">
        <v>7.02</v>
      </c>
      <c r="BD346" s="46">
        <v>0</v>
      </c>
      <c r="BF346" s="209">
        <v>38.869999999999997</v>
      </c>
      <c r="BI346" s="83">
        <v>8775</v>
      </c>
      <c r="BJ346" s="46" t="s">
        <v>102</v>
      </c>
      <c r="BK346" s="83">
        <v>281</v>
      </c>
      <c r="BM346" s="83">
        <v>0</v>
      </c>
      <c r="BO346" s="83">
        <v>0</v>
      </c>
      <c r="BQ346" s="83">
        <v>0</v>
      </c>
      <c r="BS346" s="85">
        <v>33297</v>
      </c>
      <c r="BT346" s="46" t="s">
        <v>102</v>
      </c>
      <c r="BU346" s="46">
        <v>26.53</v>
      </c>
      <c r="BW346" s="46">
        <v>0.2</v>
      </c>
      <c r="BY346" s="46">
        <v>0</v>
      </c>
      <c r="CA346" s="46">
        <v>0</v>
      </c>
      <c r="CC346" s="46">
        <v>0</v>
      </c>
      <c r="CE346" s="209">
        <v>0</v>
      </c>
      <c r="CH346" s="41">
        <v>1326928</v>
      </c>
      <c r="CJ346" s="41">
        <v>109662</v>
      </c>
      <c r="CL346" s="41">
        <v>0</v>
      </c>
      <c r="CN346" s="41">
        <v>286200</v>
      </c>
      <c r="CP346" s="43">
        <v>1722790</v>
      </c>
      <c r="CS346" s="39">
        <v>13.6424</v>
      </c>
      <c r="CT346" s="39" t="s">
        <v>102</v>
      </c>
      <c r="CU346" s="39">
        <v>29.064900000000002</v>
      </c>
      <c r="CY346" s="39">
        <v>23.7058</v>
      </c>
      <c r="DA346" s="44">
        <v>15.231</v>
      </c>
      <c r="DC346" s="1" t="str">
        <f t="shared" si="5"/>
        <v>Yes</v>
      </c>
    </row>
    <row r="347" spans="1:107">
      <c r="A347" s="7" t="s">
        <v>417</v>
      </c>
      <c r="B347" s="7" t="s">
        <v>418</v>
      </c>
      <c r="C347" s="37" t="s">
        <v>78</v>
      </c>
      <c r="D347" s="296">
        <v>3035</v>
      </c>
      <c r="E347" s="297">
        <v>30035</v>
      </c>
      <c r="F347" s="27" t="s">
        <v>142</v>
      </c>
      <c r="G347" s="27" t="s">
        <v>137</v>
      </c>
      <c r="H347" s="35">
        <v>81249</v>
      </c>
      <c r="I347" s="35">
        <v>16</v>
      </c>
      <c r="J347" s="292"/>
      <c r="K347" s="8">
        <v>60094</v>
      </c>
      <c r="L347" s="8"/>
      <c r="M347" s="8">
        <v>15463</v>
      </c>
      <c r="N347" s="9"/>
      <c r="O347" s="8">
        <v>1706</v>
      </c>
      <c r="P347" s="9"/>
      <c r="Q347" s="8">
        <v>9757</v>
      </c>
      <c r="R347" s="9"/>
      <c r="S347" s="8">
        <v>0</v>
      </c>
      <c r="T347" s="9"/>
      <c r="U347" s="33">
        <v>87020</v>
      </c>
      <c r="V347" s="9"/>
      <c r="W347" s="30">
        <v>32</v>
      </c>
      <c r="X347" s="9"/>
      <c r="Y347" s="30">
        <v>8.1</v>
      </c>
      <c r="Z347" s="9"/>
      <c r="AA347" s="30">
        <v>0.9</v>
      </c>
      <c r="AB347" s="9"/>
      <c r="AC347" s="30">
        <v>5</v>
      </c>
      <c r="AD347" s="9"/>
      <c r="AE347" s="80">
        <v>0</v>
      </c>
      <c r="AF347" s="46"/>
      <c r="AG347" s="88">
        <v>46</v>
      </c>
      <c r="AH347" s="47"/>
      <c r="AJ347" s="83">
        <v>60094</v>
      </c>
      <c r="AL347" s="83">
        <v>15463</v>
      </c>
      <c r="AN347" s="83">
        <v>1706</v>
      </c>
      <c r="AP347" s="83">
        <v>9757</v>
      </c>
      <c r="AR347" s="83">
        <v>0</v>
      </c>
      <c r="AT347" s="204">
        <v>87020</v>
      </c>
      <c r="AV347" s="46">
        <v>32</v>
      </c>
      <c r="AX347" s="46">
        <v>8.1</v>
      </c>
      <c r="AZ347" s="46">
        <v>0.9</v>
      </c>
      <c r="BB347" s="46">
        <v>5</v>
      </c>
      <c r="BD347" s="46">
        <v>0</v>
      </c>
      <c r="BF347" s="209">
        <v>46</v>
      </c>
      <c r="BI347" s="83">
        <v>0</v>
      </c>
      <c r="BK347" s="83">
        <v>0</v>
      </c>
      <c r="BM347" s="83">
        <v>0</v>
      </c>
      <c r="BO347" s="83">
        <v>0</v>
      </c>
      <c r="BQ347" s="83">
        <v>0</v>
      </c>
      <c r="BS347" s="85">
        <v>0</v>
      </c>
      <c r="BU347" s="46">
        <v>0</v>
      </c>
      <c r="BW347" s="46">
        <v>0</v>
      </c>
      <c r="BY347" s="46">
        <v>0</v>
      </c>
      <c r="CA347" s="46">
        <v>0</v>
      </c>
      <c r="CC347" s="46">
        <v>0</v>
      </c>
      <c r="CE347" s="209">
        <v>0</v>
      </c>
      <c r="CH347" s="41">
        <v>1137060</v>
      </c>
      <c r="CJ347" s="41">
        <v>306907</v>
      </c>
      <c r="CL347" s="41">
        <v>34101</v>
      </c>
      <c r="CN347" s="41">
        <v>244758</v>
      </c>
      <c r="CP347" s="43">
        <v>1722826</v>
      </c>
      <c r="CS347" s="39">
        <v>18.921399999999998</v>
      </c>
      <c r="CU347" s="39">
        <v>19.847799999999999</v>
      </c>
      <c r="CW347" s="39">
        <v>19.988900000000001</v>
      </c>
      <c r="CY347" s="39">
        <v>25.0854</v>
      </c>
      <c r="DA347" s="44">
        <v>19.797999999999998</v>
      </c>
      <c r="DC347" s="1" t="str">
        <f t="shared" si="5"/>
        <v>No</v>
      </c>
    </row>
    <row r="348" spans="1:107">
      <c r="A348" s="7" t="s">
        <v>1120</v>
      </c>
      <c r="B348" s="7" t="s">
        <v>1121</v>
      </c>
      <c r="C348" s="37" t="s">
        <v>30</v>
      </c>
      <c r="D348" s="296">
        <v>5204</v>
      </c>
      <c r="E348" s="297">
        <v>50204</v>
      </c>
      <c r="F348" s="27" t="s">
        <v>142</v>
      </c>
      <c r="G348" s="27" t="s">
        <v>137</v>
      </c>
      <c r="H348" s="35">
        <v>67821</v>
      </c>
      <c r="I348" s="35">
        <v>15</v>
      </c>
      <c r="J348" s="292"/>
      <c r="K348" s="8">
        <v>43574</v>
      </c>
      <c r="L348" s="8"/>
      <c r="M348" s="8">
        <v>0</v>
      </c>
      <c r="N348" s="9"/>
      <c r="O348" s="8">
        <v>0</v>
      </c>
      <c r="P348" s="9"/>
      <c r="Q348" s="8">
        <v>4743</v>
      </c>
      <c r="R348" s="9"/>
      <c r="S348" s="8">
        <v>0</v>
      </c>
      <c r="T348" s="9"/>
      <c r="U348" s="33">
        <v>48317</v>
      </c>
      <c r="V348" s="9"/>
      <c r="W348" s="30">
        <v>32</v>
      </c>
      <c r="X348" s="9"/>
      <c r="Y348" s="30">
        <v>0</v>
      </c>
      <c r="Z348" s="9"/>
      <c r="AA348" s="30">
        <v>0</v>
      </c>
      <c r="AB348" s="9"/>
      <c r="AC348" s="30">
        <v>4</v>
      </c>
      <c r="AD348" s="9"/>
      <c r="AE348" s="80">
        <v>0</v>
      </c>
      <c r="AF348" s="46"/>
      <c r="AG348" s="88">
        <v>36</v>
      </c>
      <c r="AJ348" s="83">
        <v>43574</v>
      </c>
      <c r="AL348" s="83">
        <v>0</v>
      </c>
      <c r="AN348" s="83">
        <v>0</v>
      </c>
      <c r="AP348" s="83">
        <v>4743</v>
      </c>
      <c r="AR348" s="83">
        <v>0</v>
      </c>
      <c r="AT348" s="204">
        <v>48317</v>
      </c>
      <c r="AV348" s="46">
        <v>32</v>
      </c>
      <c r="AX348" s="46">
        <v>0</v>
      </c>
      <c r="AZ348" s="46">
        <v>0</v>
      </c>
      <c r="BB348" s="46">
        <v>4</v>
      </c>
      <c r="BD348" s="46">
        <v>0</v>
      </c>
      <c r="BF348" s="209">
        <v>36</v>
      </c>
      <c r="BI348" s="83">
        <v>0</v>
      </c>
      <c r="BK348" s="83">
        <v>0</v>
      </c>
      <c r="BM348" s="83">
        <v>0</v>
      </c>
      <c r="BO348" s="83">
        <v>0</v>
      </c>
      <c r="BQ348" s="83">
        <v>0</v>
      </c>
      <c r="BS348" s="85">
        <v>0</v>
      </c>
      <c r="BU348" s="46">
        <v>0</v>
      </c>
      <c r="BW348" s="46">
        <v>0</v>
      </c>
      <c r="BY348" s="46">
        <v>0</v>
      </c>
      <c r="CA348" s="46">
        <v>0</v>
      </c>
      <c r="CC348" s="46">
        <v>0</v>
      </c>
      <c r="CE348" s="209">
        <v>0</v>
      </c>
      <c r="CH348" s="41">
        <v>531411</v>
      </c>
      <c r="CJ348" s="41">
        <v>0</v>
      </c>
      <c r="CL348" s="41">
        <v>0</v>
      </c>
      <c r="CN348" s="41">
        <v>113245</v>
      </c>
      <c r="CP348" s="43">
        <v>644656</v>
      </c>
      <c r="CS348" s="39">
        <v>12.195600000000001</v>
      </c>
      <c r="CY348" s="39">
        <v>23.876200000000001</v>
      </c>
      <c r="DA348" s="44">
        <v>13.3422</v>
      </c>
      <c r="DC348" s="1" t="str">
        <f t="shared" si="5"/>
        <v>No</v>
      </c>
    </row>
    <row r="349" spans="1:107">
      <c r="A349" s="7" t="s">
        <v>335</v>
      </c>
      <c r="B349" s="7" t="s">
        <v>238</v>
      </c>
      <c r="C349" s="37" t="s">
        <v>67</v>
      </c>
      <c r="D349" s="296">
        <v>4057</v>
      </c>
      <c r="E349" s="297">
        <v>40057</v>
      </c>
      <c r="F349" s="27" t="s">
        <v>142</v>
      </c>
      <c r="G349" s="27" t="s">
        <v>137</v>
      </c>
      <c r="H349" s="35">
        <v>71880</v>
      </c>
      <c r="I349" s="35">
        <v>15</v>
      </c>
      <c r="J349" s="292"/>
      <c r="K349" s="8">
        <v>63515</v>
      </c>
      <c r="L349" s="8"/>
      <c r="M349" s="8">
        <v>12956</v>
      </c>
      <c r="N349" s="9"/>
      <c r="O349" s="8">
        <v>0</v>
      </c>
      <c r="P349" s="9"/>
      <c r="Q349" s="8">
        <v>4880</v>
      </c>
      <c r="R349" s="9"/>
      <c r="S349" s="8">
        <v>0</v>
      </c>
      <c r="T349" s="9"/>
      <c r="U349" s="33">
        <v>81351</v>
      </c>
      <c r="V349" s="9"/>
      <c r="W349" s="30">
        <v>31</v>
      </c>
      <c r="X349" s="9"/>
      <c r="Y349" s="30">
        <v>7</v>
      </c>
      <c r="Z349" s="9"/>
      <c r="AA349" s="30">
        <v>0</v>
      </c>
      <c r="AB349" s="9"/>
      <c r="AC349" s="30">
        <v>3</v>
      </c>
      <c r="AD349" s="9"/>
      <c r="AE349" s="80">
        <v>0</v>
      </c>
      <c r="AF349" s="46"/>
      <c r="AG349" s="88">
        <v>41</v>
      </c>
      <c r="AH349" s="47"/>
      <c r="AJ349" s="83">
        <v>60314</v>
      </c>
      <c r="AL349" s="83">
        <v>11722</v>
      </c>
      <c r="AN349" s="83">
        <v>0</v>
      </c>
      <c r="AP349" s="83">
        <v>4880</v>
      </c>
      <c r="AR349" s="83">
        <v>0</v>
      </c>
      <c r="AT349" s="204">
        <v>76916</v>
      </c>
      <c r="AV349" s="46">
        <v>27</v>
      </c>
      <c r="AX349" s="46">
        <v>6</v>
      </c>
      <c r="AZ349" s="46">
        <v>0</v>
      </c>
      <c r="BB349" s="46">
        <v>3</v>
      </c>
      <c r="BD349" s="46">
        <v>0</v>
      </c>
      <c r="BF349" s="209">
        <v>36</v>
      </c>
      <c r="BI349" s="83">
        <v>0</v>
      </c>
      <c r="BK349" s="83">
        <v>1234</v>
      </c>
      <c r="BM349" s="83">
        <v>0</v>
      </c>
      <c r="BO349" s="83">
        <v>0</v>
      </c>
      <c r="BQ349" s="83">
        <v>0</v>
      </c>
      <c r="BS349" s="85">
        <v>4435</v>
      </c>
      <c r="BU349" s="46">
        <v>4</v>
      </c>
      <c r="BW349" s="46">
        <v>1</v>
      </c>
      <c r="BY349" s="46">
        <v>0</v>
      </c>
      <c r="CA349" s="46">
        <v>0</v>
      </c>
      <c r="CC349" s="46">
        <v>0</v>
      </c>
      <c r="CE349" s="209">
        <v>0</v>
      </c>
      <c r="CH349" s="41">
        <v>1093179</v>
      </c>
      <c r="CJ349" s="41">
        <v>282269</v>
      </c>
      <c r="CL349" s="41">
        <v>0</v>
      </c>
      <c r="CN349" s="41">
        <v>133485</v>
      </c>
      <c r="CP349" s="43">
        <v>1508933</v>
      </c>
      <c r="CS349" s="39">
        <v>17.211400000000001</v>
      </c>
      <c r="CU349" s="39">
        <v>21.7867</v>
      </c>
      <c r="CY349" s="39">
        <v>27.3535</v>
      </c>
      <c r="DA349" s="44">
        <v>18.548400000000001</v>
      </c>
      <c r="DC349" s="1" t="str">
        <f t="shared" si="5"/>
        <v>No</v>
      </c>
    </row>
    <row r="350" spans="1:107">
      <c r="A350" s="7" t="s">
        <v>1122</v>
      </c>
      <c r="B350" s="7" t="s">
        <v>232</v>
      </c>
      <c r="C350" s="37" t="s">
        <v>12</v>
      </c>
      <c r="D350" s="296">
        <v>9043</v>
      </c>
      <c r="E350" s="297">
        <v>90043</v>
      </c>
      <c r="F350" s="27" t="s">
        <v>140</v>
      </c>
      <c r="G350" s="27" t="s">
        <v>137</v>
      </c>
      <c r="H350" s="35">
        <v>12150996</v>
      </c>
      <c r="I350" s="35">
        <v>14</v>
      </c>
      <c r="J350" s="292"/>
      <c r="K350" s="8">
        <v>74948</v>
      </c>
      <c r="L350" s="8"/>
      <c r="M350" s="8">
        <v>6075</v>
      </c>
      <c r="N350" s="9"/>
      <c r="O350" s="8">
        <v>2436</v>
      </c>
      <c r="P350" s="9"/>
      <c r="Q350" s="8">
        <v>944</v>
      </c>
      <c r="R350" s="9"/>
      <c r="S350" s="8">
        <v>0</v>
      </c>
      <c r="T350" s="9"/>
      <c r="U350" s="33">
        <v>84403</v>
      </c>
      <c r="V350" s="9"/>
      <c r="W350" s="30">
        <v>47.6</v>
      </c>
      <c r="X350" s="9"/>
      <c r="Y350" s="30">
        <v>4.3</v>
      </c>
      <c r="Z350" s="9"/>
      <c r="AA350" s="30">
        <v>5.83</v>
      </c>
      <c r="AB350" s="9"/>
      <c r="AC350" s="30">
        <v>0.82</v>
      </c>
      <c r="AD350" s="9"/>
      <c r="AE350" s="80">
        <v>0</v>
      </c>
      <c r="AF350" s="46"/>
      <c r="AG350" s="88">
        <v>58.55</v>
      </c>
      <c r="AH350" s="47"/>
      <c r="AJ350" s="83">
        <v>56550</v>
      </c>
      <c r="AL350" s="83">
        <v>3023</v>
      </c>
      <c r="AN350" s="83">
        <v>665</v>
      </c>
      <c r="AP350" s="83">
        <v>650</v>
      </c>
      <c r="AR350" s="83">
        <v>0</v>
      </c>
      <c r="AT350" s="204">
        <v>60888</v>
      </c>
      <c r="AV350" s="46">
        <v>27.7</v>
      </c>
      <c r="AX350" s="46">
        <v>1.8</v>
      </c>
      <c r="AZ350" s="46">
        <v>0.33</v>
      </c>
      <c r="BB350" s="46">
        <v>0.3</v>
      </c>
      <c r="BD350" s="46">
        <v>0</v>
      </c>
      <c r="BF350" s="209">
        <v>30.13</v>
      </c>
      <c r="BI350" s="83">
        <v>1215</v>
      </c>
      <c r="BK350" s="83">
        <v>3052</v>
      </c>
      <c r="BM350" s="83">
        <v>1771</v>
      </c>
      <c r="BO350" s="83">
        <v>294</v>
      </c>
      <c r="BQ350" s="83">
        <v>0</v>
      </c>
      <c r="BS350" s="85">
        <v>23515</v>
      </c>
      <c r="BU350" s="46">
        <v>19.899999999999999</v>
      </c>
      <c r="BW350" s="46">
        <v>2.5</v>
      </c>
      <c r="BY350" s="46">
        <v>5.5</v>
      </c>
      <c r="CA350" s="46">
        <v>0.52</v>
      </c>
      <c r="CC350" s="46">
        <v>0</v>
      </c>
      <c r="CE350" s="209">
        <v>0</v>
      </c>
      <c r="CH350" s="41">
        <v>1960258</v>
      </c>
      <c r="CJ350" s="41">
        <v>166584</v>
      </c>
      <c r="CL350" s="41">
        <v>56058</v>
      </c>
      <c r="CN350" s="41">
        <v>54942</v>
      </c>
      <c r="CP350" s="43">
        <v>2237842</v>
      </c>
      <c r="CS350" s="39">
        <v>26.154900000000001</v>
      </c>
      <c r="CU350" s="39">
        <v>27.421199999999999</v>
      </c>
      <c r="CW350" s="39">
        <v>23.0123</v>
      </c>
      <c r="CY350" s="39">
        <v>58.201300000000003</v>
      </c>
      <c r="DA350" s="44">
        <v>26.5138</v>
      </c>
      <c r="DC350" s="1" t="str">
        <f t="shared" si="5"/>
        <v>No</v>
      </c>
    </row>
    <row r="351" spans="1:107">
      <c r="A351" s="7" t="s">
        <v>392</v>
      </c>
      <c r="B351" s="7" t="s">
        <v>393</v>
      </c>
      <c r="C351" s="37" t="s">
        <v>22</v>
      </c>
      <c r="D351" s="296">
        <v>1107</v>
      </c>
      <c r="E351" s="297">
        <v>10107</v>
      </c>
      <c r="F351" s="27" t="s">
        <v>142</v>
      </c>
      <c r="G351" s="27" t="s">
        <v>137</v>
      </c>
      <c r="H351" s="35">
        <v>923311</v>
      </c>
      <c r="I351" s="35">
        <v>13</v>
      </c>
      <c r="J351" s="292"/>
      <c r="K351" s="8">
        <v>42846</v>
      </c>
      <c r="L351" s="8"/>
      <c r="M351" s="8">
        <v>7550</v>
      </c>
      <c r="N351" s="9"/>
      <c r="O351" s="8">
        <v>579</v>
      </c>
      <c r="P351" s="9"/>
      <c r="Q351" s="8">
        <v>10238</v>
      </c>
      <c r="R351" s="9"/>
      <c r="S351" s="8">
        <v>0</v>
      </c>
      <c r="T351" s="9"/>
      <c r="U351" s="33">
        <v>61213</v>
      </c>
      <c r="V351" s="9"/>
      <c r="W351" s="30">
        <v>25</v>
      </c>
      <c r="X351" s="9"/>
      <c r="Y351" s="30">
        <v>4</v>
      </c>
      <c r="Z351" s="9"/>
      <c r="AA351" s="30">
        <v>2</v>
      </c>
      <c r="AB351" s="9"/>
      <c r="AC351" s="30">
        <v>6</v>
      </c>
      <c r="AD351" s="9"/>
      <c r="AE351" s="80">
        <v>0</v>
      </c>
      <c r="AF351" s="46"/>
      <c r="AG351" s="88">
        <v>37</v>
      </c>
      <c r="AH351" s="47"/>
      <c r="AJ351" s="83">
        <v>36708</v>
      </c>
      <c r="AL351" s="83">
        <v>5982</v>
      </c>
      <c r="AN351" s="83">
        <v>0</v>
      </c>
      <c r="AP351" s="83">
        <v>9562</v>
      </c>
      <c r="AR351" s="83">
        <v>0</v>
      </c>
      <c r="AT351" s="204">
        <v>52252</v>
      </c>
      <c r="AV351" s="46">
        <v>19</v>
      </c>
      <c r="AX351" s="46">
        <v>3</v>
      </c>
      <c r="AZ351" s="46">
        <v>0</v>
      </c>
      <c r="BB351" s="46">
        <v>5</v>
      </c>
      <c r="BD351" s="46">
        <v>0</v>
      </c>
      <c r="BF351" s="209">
        <v>27</v>
      </c>
      <c r="BI351" s="83">
        <v>0</v>
      </c>
      <c r="BK351" s="83">
        <v>1568</v>
      </c>
      <c r="BM351" s="83">
        <v>579</v>
      </c>
      <c r="BO351" s="83">
        <v>676</v>
      </c>
      <c r="BQ351" s="83">
        <v>0</v>
      </c>
      <c r="BS351" s="85">
        <v>8961</v>
      </c>
      <c r="BU351" s="46">
        <v>6</v>
      </c>
      <c r="BW351" s="46">
        <v>1</v>
      </c>
      <c r="BY351" s="46">
        <v>2</v>
      </c>
      <c r="CA351" s="46">
        <v>1</v>
      </c>
      <c r="CC351" s="46">
        <v>0</v>
      </c>
      <c r="CE351" s="209">
        <v>0</v>
      </c>
      <c r="CH351" s="41">
        <v>869815</v>
      </c>
      <c r="CJ351" s="41">
        <v>145940</v>
      </c>
      <c r="CL351" s="41">
        <v>5603</v>
      </c>
      <c r="CN351" s="41">
        <v>192893</v>
      </c>
      <c r="CP351" s="43">
        <v>1214251</v>
      </c>
      <c r="CS351" s="39">
        <v>20.300999999999998</v>
      </c>
      <c r="CU351" s="39">
        <v>19.329799999999999</v>
      </c>
      <c r="CW351" s="39">
        <v>9.6769999999999996</v>
      </c>
      <c r="CY351" s="39">
        <v>18.840900000000001</v>
      </c>
      <c r="DA351" s="44">
        <v>19.836500000000001</v>
      </c>
      <c r="DC351" s="1" t="str">
        <f t="shared" si="5"/>
        <v>No</v>
      </c>
    </row>
    <row r="352" spans="1:107">
      <c r="A352" s="7" t="s">
        <v>613</v>
      </c>
      <c r="B352" s="7" t="s">
        <v>614</v>
      </c>
      <c r="C352" s="37" t="s">
        <v>57</v>
      </c>
      <c r="D352" s="296">
        <v>5199</v>
      </c>
      <c r="E352" s="297">
        <v>50199</v>
      </c>
      <c r="F352" s="27" t="s">
        <v>142</v>
      </c>
      <c r="G352" s="27" t="s">
        <v>137</v>
      </c>
      <c r="H352" s="35">
        <v>1368035</v>
      </c>
      <c r="I352" s="35">
        <v>12</v>
      </c>
      <c r="J352" s="292"/>
      <c r="K352" s="8">
        <v>41128</v>
      </c>
      <c r="L352" s="8"/>
      <c r="M352" s="8">
        <v>4435</v>
      </c>
      <c r="N352" s="9"/>
      <c r="O352" s="8">
        <v>0</v>
      </c>
      <c r="P352" s="9"/>
      <c r="Q352" s="8">
        <v>11071</v>
      </c>
      <c r="R352" s="9"/>
      <c r="S352" s="8">
        <v>0</v>
      </c>
      <c r="T352" s="9"/>
      <c r="U352" s="33">
        <v>56634</v>
      </c>
      <c r="V352" s="9"/>
      <c r="W352" s="30">
        <v>44</v>
      </c>
      <c r="X352" s="9"/>
      <c r="Y352" s="30">
        <v>3</v>
      </c>
      <c r="Z352" s="9"/>
      <c r="AA352" s="30">
        <v>0</v>
      </c>
      <c r="AB352" s="9"/>
      <c r="AC352" s="30">
        <v>7</v>
      </c>
      <c r="AD352" s="9"/>
      <c r="AE352" s="80">
        <v>0</v>
      </c>
      <c r="AF352" s="46"/>
      <c r="AG352" s="88">
        <v>54</v>
      </c>
      <c r="AH352" s="47"/>
      <c r="AJ352" s="83">
        <v>21264</v>
      </c>
      <c r="AL352" s="83">
        <v>3541</v>
      </c>
      <c r="AN352" s="83">
        <v>0</v>
      </c>
      <c r="AP352" s="83">
        <v>10177</v>
      </c>
      <c r="AR352" s="83">
        <v>0</v>
      </c>
      <c r="AT352" s="204">
        <v>34982</v>
      </c>
      <c r="AV352" s="46">
        <v>13</v>
      </c>
      <c r="AX352" s="46">
        <v>2</v>
      </c>
      <c r="AZ352" s="46">
        <v>0</v>
      </c>
      <c r="BB352" s="46">
        <v>6</v>
      </c>
      <c r="BD352" s="46">
        <v>0</v>
      </c>
      <c r="BF352" s="209">
        <v>21</v>
      </c>
      <c r="BI352" s="83">
        <v>0</v>
      </c>
      <c r="BK352" s="83">
        <v>894</v>
      </c>
      <c r="BM352" s="83">
        <v>0</v>
      </c>
      <c r="BO352" s="83">
        <v>894</v>
      </c>
      <c r="BQ352" s="83">
        <v>0</v>
      </c>
      <c r="BS352" s="85">
        <v>21652</v>
      </c>
      <c r="BU352" s="46">
        <v>31</v>
      </c>
      <c r="BW352" s="46">
        <v>1</v>
      </c>
      <c r="BY352" s="46">
        <v>0</v>
      </c>
      <c r="CA352" s="46">
        <v>1</v>
      </c>
      <c r="CC352" s="46">
        <v>0</v>
      </c>
      <c r="CE352" s="209">
        <v>0</v>
      </c>
      <c r="CH352" s="41">
        <v>614388</v>
      </c>
      <c r="CJ352" s="41">
        <v>108651</v>
      </c>
      <c r="CL352" s="41">
        <v>0</v>
      </c>
      <c r="CN352" s="41">
        <v>446911</v>
      </c>
      <c r="CP352" s="43">
        <v>1169950</v>
      </c>
      <c r="CS352" s="39">
        <v>14.9384</v>
      </c>
      <c r="CU352" s="39">
        <v>24.4985</v>
      </c>
      <c r="CY352" s="39">
        <v>40.367699999999999</v>
      </c>
      <c r="DA352" s="44">
        <v>20.658100000000001</v>
      </c>
      <c r="DC352" s="1" t="str">
        <f t="shared" si="5"/>
        <v>No</v>
      </c>
    </row>
    <row r="353" spans="1:107">
      <c r="A353" s="7" t="s">
        <v>55</v>
      </c>
      <c r="B353" s="7" t="s">
        <v>160</v>
      </c>
      <c r="C353" s="37" t="s">
        <v>54</v>
      </c>
      <c r="D353" s="296">
        <v>2137</v>
      </c>
      <c r="E353" s="297">
        <v>20137</v>
      </c>
      <c r="F353" s="27" t="s">
        <v>149</v>
      </c>
      <c r="G353" s="27" t="s">
        <v>137</v>
      </c>
      <c r="H353" s="35">
        <v>423566</v>
      </c>
      <c r="I353" s="35">
        <v>12</v>
      </c>
      <c r="J353" s="292"/>
      <c r="K353" s="8">
        <v>31292</v>
      </c>
      <c r="L353" s="8"/>
      <c r="M353" s="8">
        <v>13052</v>
      </c>
      <c r="N353" s="9"/>
      <c r="O353" s="8">
        <v>625</v>
      </c>
      <c r="P353" s="9"/>
      <c r="Q353" s="8">
        <v>9682</v>
      </c>
      <c r="R353" s="9"/>
      <c r="S353" s="8">
        <v>0</v>
      </c>
      <c r="T353" s="9"/>
      <c r="U353" s="33">
        <v>54651</v>
      </c>
      <c r="V353" s="9"/>
      <c r="W353" s="30">
        <v>24</v>
      </c>
      <c r="X353" s="9"/>
      <c r="Y353" s="30">
        <v>8</v>
      </c>
      <c r="Z353" s="9"/>
      <c r="AA353" s="30">
        <v>1</v>
      </c>
      <c r="AB353" s="9"/>
      <c r="AC353" s="30">
        <v>7</v>
      </c>
      <c r="AD353" s="9"/>
      <c r="AE353" s="80">
        <v>0</v>
      </c>
      <c r="AF353" s="46"/>
      <c r="AG353" s="88">
        <v>40</v>
      </c>
      <c r="AH353" s="47"/>
      <c r="AJ353" s="83">
        <v>21077</v>
      </c>
      <c r="AL353" s="83">
        <v>9110</v>
      </c>
      <c r="AN353" s="83">
        <v>0</v>
      </c>
      <c r="AP353" s="83">
        <v>5529</v>
      </c>
      <c r="AR353" s="83">
        <v>0</v>
      </c>
      <c r="AT353" s="204">
        <v>35716</v>
      </c>
      <c r="AV353" s="46">
        <v>12</v>
      </c>
      <c r="AX353" s="46">
        <v>5</v>
      </c>
      <c r="AZ353" s="46">
        <v>0</v>
      </c>
      <c r="BB353" s="46">
        <v>3</v>
      </c>
      <c r="BD353" s="46">
        <v>0</v>
      </c>
      <c r="BF353" s="209">
        <v>20</v>
      </c>
      <c r="BI353" s="83">
        <v>2021</v>
      </c>
      <c r="BK353" s="83">
        <v>3942</v>
      </c>
      <c r="BM353" s="83">
        <v>625</v>
      </c>
      <c r="BO353" s="83">
        <v>4153</v>
      </c>
      <c r="BQ353" s="83">
        <v>0</v>
      </c>
      <c r="BS353" s="85">
        <v>18935</v>
      </c>
      <c r="BU353" s="46">
        <v>12</v>
      </c>
      <c r="BW353" s="46">
        <v>3</v>
      </c>
      <c r="BY353" s="46">
        <v>1</v>
      </c>
      <c r="CA353" s="46">
        <v>4</v>
      </c>
      <c r="CC353" s="46">
        <v>0</v>
      </c>
      <c r="CE353" s="209">
        <v>0</v>
      </c>
      <c r="CH353" s="41">
        <v>717438</v>
      </c>
      <c r="CJ353" s="41">
        <v>420917</v>
      </c>
      <c r="CL353" s="41">
        <v>8125</v>
      </c>
      <c r="CN353" s="41">
        <v>258032</v>
      </c>
      <c r="CP353" s="43">
        <v>1404512</v>
      </c>
      <c r="CS353" s="39">
        <v>22.927199999999999</v>
      </c>
      <c r="CU353" s="39">
        <v>32.249200000000002</v>
      </c>
      <c r="CW353" s="39">
        <v>13</v>
      </c>
      <c r="CY353" s="39">
        <v>26.650700000000001</v>
      </c>
      <c r="DA353" s="44">
        <v>25.6997</v>
      </c>
      <c r="DC353" s="1" t="str">
        <f t="shared" si="5"/>
        <v>No</v>
      </c>
    </row>
    <row r="354" spans="1:107">
      <c r="A354" s="7" t="s">
        <v>536</v>
      </c>
      <c r="B354" s="7" t="s">
        <v>537</v>
      </c>
      <c r="C354" s="37" t="s">
        <v>22</v>
      </c>
      <c r="D354" s="296">
        <v>1042</v>
      </c>
      <c r="E354" s="297">
        <v>10042</v>
      </c>
      <c r="F354" s="27" t="s">
        <v>142</v>
      </c>
      <c r="G354" s="27" t="s">
        <v>137</v>
      </c>
      <c r="H354" s="35">
        <v>923311</v>
      </c>
      <c r="I354" s="35">
        <v>12</v>
      </c>
      <c r="J354" s="292"/>
      <c r="K354" s="8">
        <v>29132</v>
      </c>
      <c r="L354" s="8"/>
      <c r="M354" s="8">
        <v>1879</v>
      </c>
      <c r="N354" s="9"/>
      <c r="O354" s="8">
        <v>0</v>
      </c>
      <c r="P354" s="9"/>
      <c r="Q354" s="8">
        <v>5838</v>
      </c>
      <c r="R354" s="9"/>
      <c r="S354" s="8">
        <v>0</v>
      </c>
      <c r="T354" s="9"/>
      <c r="U354" s="33">
        <v>36849</v>
      </c>
      <c r="V354" s="9"/>
      <c r="W354" s="30">
        <v>20</v>
      </c>
      <c r="X354" s="9"/>
      <c r="Y354" s="30">
        <v>1</v>
      </c>
      <c r="Z354" s="9"/>
      <c r="AA354" s="30">
        <v>0</v>
      </c>
      <c r="AB354" s="9"/>
      <c r="AC354" s="30">
        <v>4</v>
      </c>
      <c r="AD354" s="9"/>
      <c r="AE354" s="80">
        <v>0</v>
      </c>
      <c r="AF354" s="46"/>
      <c r="AG354" s="88">
        <v>25</v>
      </c>
      <c r="AH354" s="47"/>
      <c r="AJ354" s="83">
        <v>21509</v>
      </c>
      <c r="AL354" s="83">
        <v>1879</v>
      </c>
      <c r="AN354" s="83">
        <v>0</v>
      </c>
      <c r="AP354" s="83">
        <v>5517</v>
      </c>
      <c r="AR354" s="83">
        <v>0</v>
      </c>
      <c r="AT354" s="204">
        <v>28905</v>
      </c>
      <c r="AV354" s="46">
        <v>12</v>
      </c>
      <c r="AX354" s="46">
        <v>1</v>
      </c>
      <c r="AZ354" s="46">
        <v>0</v>
      </c>
      <c r="BB354" s="46">
        <v>3</v>
      </c>
      <c r="BD354" s="46">
        <v>0</v>
      </c>
      <c r="BF354" s="209">
        <v>16</v>
      </c>
      <c r="BI354" s="83">
        <v>1545</v>
      </c>
      <c r="BK354" s="83">
        <v>0</v>
      </c>
      <c r="BM354" s="83">
        <v>0</v>
      </c>
      <c r="BO354" s="83">
        <v>321</v>
      </c>
      <c r="BQ354" s="83">
        <v>0</v>
      </c>
      <c r="BS354" s="85">
        <v>7944</v>
      </c>
      <c r="BU354" s="46">
        <v>8</v>
      </c>
      <c r="BW354" s="46">
        <v>0</v>
      </c>
      <c r="BY354" s="46">
        <v>0</v>
      </c>
      <c r="CA354" s="46">
        <v>1</v>
      </c>
      <c r="CC354" s="46">
        <v>0</v>
      </c>
      <c r="CE354" s="209">
        <v>0</v>
      </c>
      <c r="CH354" s="41">
        <v>543585</v>
      </c>
      <c r="CJ354" s="41">
        <v>44154</v>
      </c>
      <c r="CL354" s="41">
        <v>0</v>
      </c>
      <c r="CN354" s="41">
        <v>113530</v>
      </c>
      <c r="CP354" s="43">
        <v>701269</v>
      </c>
      <c r="CS354" s="39">
        <v>18.659400000000002</v>
      </c>
      <c r="CU354" s="39">
        <v>23.498699999999999</v>
      </c>
      <c r="CY354" s="39">
        <v>19.4467</v>
      </c>
      <c r="DA354" s="44">
        <v>19.030899999999999</v>
      </c>
      <c r="DC354" s="1" t="str">
        <f t="shared" si="5"/>
        <v>No</v>
      </c>
    </row>
    <row r="355" spans="1:107">
      <c r="A355" s="7" t="s">
        <v>1123</v>
      </c>
      <c r="B355" s="7" t="s">
        <v>502</v>
      </c>
      <c r="C355" s="37" t="s">
        <v>32</v>
      </c>
      <c r="D355" s="296">
        <v>5053</v>
      </c>
      <c r="E355" s="297">
        <v>50053</v>
      </c>
      <c r="F355" s="27" t="s">
        <v>140</v>
      </c>
      <c r="G355" s="27" t="s">
        <v>137</v>
      </c>
      <c r="H355" s="35">
        <v>92742</v>
      </c>
      <c r="I355" s="35">
        <v>11</v>
      </c>
      <c r="J355" s="292"/>
      <c r="K355" s="8">
        <v>54033</v>
      </c>
      <c r="L355" s="8"/>
      <c r="M355" s="8">
        <v>6282</v>
      </c>
      <c r="N355" s="9"/>
      <c r="O355" s="8">
        <v>5111</v>
      </c>
      <c r="P355" s="9"/>
      <c r="Q355" s="8">
        <v>15218</v>
      </c>
      <c r="R355" s="9"/>
      <c r="S355" s="8">
        <v>0</v>
      </c>
      <c r="T355" s="9"/>
      <c r="U355" s="33">
        <v>80644</v>
      </c>
      <c r="V355" s="9"/>
      <c r="W355" s="30">
        <v>36</v>
      </c>
      <c r="X355" s="9"/>
      <c r="Y355" s="30">
        <v>4</v>
      </c>
      <c r="Z355" s="9"/>
      <c r="AA355" s="30">
        <v>3</v>
      </c>
      <c r="AB355" s="9"/>
      <c r="AC355" s="30">
        <v>9</v>
      </c>
      <c r="AD355" s="9"/>
      <c r="AE355" s="80">
        <v>0</v>
      </c>
      <c r="AF355" s="46"/>
      <c r="AG355" s="88">
        <v>52</v>
      </c>
      <c r="AH355" s="47"/>
      <c r="AJ355" s="83">
        <v>42987</v>
      </c>
      <c r="AL355" s="83">
        <v>4187</v>
      </c>
      <c r="AN355" s="83">
        <v>4087</v>
      </c>
      <c r="AP355" s="83">
        <v>12734</v>
      </c>
      <c r="AR355" s="83">
        <v>0</v>
      </c>
      <c r="AT355" s="204">
        <v>63995</v>
      </c>
      <c r="AV355" s="46">
        <v>21</v>
      </c>
      <c r="AX355" s="46">
        <v>2</v>
      </c>
      <c r="AZ355" s="46">
        <v>2</v>
      </c>
      <c r="BB355" s="46">
        <v>7</v>
      </c>
      <c r="BD355" s="46">
        <v>0</v>
      </c>
      <c r="BF355" s="209">
        <v>32</v>
      </c>
      <c r="BI355" s="83">
        <v>2346</v>
      </c>
      <c r="BK355" s="83">
        <v>2095</v>
      </c>
      <c r="BM355" s="83">
        <v>1024</v>
      </c>
      <c r="BO355" s="83">
        <v>2484</v>
      </c>
      <c r="BQ355" s="83">
        <v>0</v>
      </c>
      <c r="BS355" s="85">
        <v>16649</v>
      </c>
      <c r="BU355" s="46">
        <v>15</v>
      </c>
      <c r="BW355" s="46">
        <v>2</v>
      </c>
      <c r="BY355" s="46">
        <v>1</v>
      </c>
      <c r="CA355" s="46">
        <v>2</v>
      </c>
      <c r="CC355" s="46">
        <v>0</v>
      </c>
      <c r="CE355" s="209">
        <v>0</v>
      </c>
      <c r="CH355" s="41">
        <v>1067384</v>
      </c>
      <c r="CJ355" s="41">
        <v>136432</v>
      </c>
      <c r="CL355" s="41">
        <v>112694</v>
      </c>
      <c r="CN355" s="41">
        <v>211424</v>
      </c>
      <c r="CP355" s="43">
        <v>1527934</v>
      </c>
      <c r="CS355" s="39">
        <v>19.754300000000001</v>
      </c>
      <c r="CU355" s="39">
        <v>21.7179</v>
      </c>
      <c r="CW355" s="39">
        <v>22.049299999999999</v>
      </c>
      <c r="CY355" s="39">
        <v>13.893000000000001</v>
      </c>
      <c r="DA355" s="44">
        <v>18.9467</v>
      </c>
      <c r="DC355" s="1" t="str">
        <f t="shared" si="5"/>
        <v>No</v>
      </c>
    </row>
    <row r="356" spans="1:107">
      <c r="A356" s="7" t="s">
        <v>1124</v>
      </c>
      <c r="B356" s="7" t="s">
        <v>1125</v>
      </c>
      <c r="C356" s="37" t="s">
        <v>12</v>
      </c>
      <c r="D356" s="296"/>
      <c r="E356" s="297">
        <v>90299</v>
      </c>
      <c r="F356" s="27" t="s">
        <v>142</v>
      </c>
      <c r="G356" s="27" t="s">
        <v>137</v>
      </c>
      <c r="H356" s="35">
        <v>308231</v>
      </c>
      <c r="I356" s="35">
        <v>11</v>
      </c>
      <c r="J356" s="292"/>
      <c r="K356" s="8">
        <v>130013</v>
      </c>
      <c r="L356" s="8"/>
      <c r="M356" s="8">
        <v>45478</v>
      </c>
      <c r="N356" s="9"/>
      <c r="O356" s="8">
        <v>43468</v>
      </c>
      <c r="P356" s="9"/>
      <c r="Q356" s="8">
        <v>46638</v>
      </c>
      <c r="R356" s="9"/>
      <c r="S356" s="8">
        <v>15194</v>
      </c>
      <c r="T356" s="9"/>
      <c r="U356" s="33">
        <v>280791</v>
      </c>
      <c r="V356" s="9"/>
      <c r="W356" s="30">
        <v>107</v>
      </c>
      <c r="X356" s="9"/>
      <c r="Y356" s="30">
        <v>28</v>
      </c>
      <c r="Z356" s="9"/>
      <c r="AA356" s="30">
        <v>24</v>
      </c>
      <c r="AB356" s="9"/>
      <c r="AC356" s="30">
        <v>26</v>
      </c>
      <c r="AD356" s="9"/>
      <c r="AE356" s="80">
        <v>9</v>
      </c>
      <c r="AF356" s="46"/>
      <c r="AG356" s="88">
        <v>194</v>
      </c>
      <c r="AH356" s="47"/>
      <c r="AJ356" s="83">
        <v>112903</v>
      </c>
      <c r="AL356" s="83">
        <v>45478</v>
      </c>
      <c r="AN356" s="83">
        <v>43468</v>
      </c>
      <c r="AP356" s="83">
        <v>43318</v>
      </c>
      <c r="AR356" s="83">
        <v>15194</v>
      </c>
      <c r="AT356" s="204">
        <v>260361</v>
      </c>
      <c r="AV356" s="46">
        <v>52</v>
      </c>
      <c r="AX356" s="46">
        <v>28</v>
      </c>
      <c r="AZ356" s="46">
        <v>24</v>
      </c>
      <c r="BB356" s="46">
        <v>23</v>
      </c>
      <c r="BD356" s="46">
        <v>9</v>
      </c>
      <c r="BF356" s="209">
        <v>136</v>
      </c>
      <c r="BI356" s="83">
        <v>470</v>
      </c>
      <c r="BK356" s="83">
        <v>0</v>
      </c>
      <c r="BM356" s="83">
        <v>0</v>
      </c>
      <c r="BO356" s="83">
        <v>3320</v>
      </c>
      <c r="BQ356" s="83">
        <v>0</v>
      </c>
      <c r="BS356" s="85">
        <v>20430</v>
      </c>
      <c r="BU356" s="46">
        <v>55</v>
      </c>
      <c r="BW356" s="46">
        <v>0</v>
      </c>
      <c r="BY356" s="46">
        <v>0</v>
      </c>
      <c r="CA356" s="46">
        <v>3</v>
      </c>
      <c r="CC356" s="46">
        <v>0</v>
      </c>
      <c r="CE356" s="209">
        <v>0</v>
      </c>
      <c r="CH356" s="41">
        <v>5040302</v>
      </c>
      <c r="CJ356" s="41">
        <v>1822575</v>
      </c>
      <c r="CL356" s="41">
        <v>1889520</v>
      </c>
      <c r="CN356" s="41">
        <v>2302591</v>
      </c>
      <c r="CP356" s="43">
        <v>11054988</v>
      </c>
      <c r="CS356" s="39">
        <v>38.767699999999998</v>
      </c>
      <c r="CU356" s="39">
        <v>40.076000000000001</v>
      </c>
      <c r="CW356" s="39">
        <v>43.469200000000001</v>
      </c>
      <c r="CY356" s="39">
        <v>49.371600000000001</v>
      </c>
      <c r="DA356" s="44">
        <v>39.370899999999999</v>
      </c>
      <c r="DC356" s="1" t="str">
        <f t="shared" si="5"/>
        <v>No</v>
      </c>
    </row>
    <row r="357" spans="1:107">
      <c r="A357" s="7" t="s">
        <v>280</v>
      </c>
      <c r="B357" s="7" t="s">
        <v>233</v>
      </c>
      <c r="C357" s="37" t="s">
        <v>39</v>
      </c>
      <c r="D357" s="296">
        <v>5141</v>
      </c>
      <c r="E357" s="297">
        <v>50141</v>
      </c>
      <c r="F357" s="27" t="s">
        <v>142</v>
      </c>
      <c r="G357" s="27" t="s">
        <v>137</v>
      </c>
      <c r="H357" s="35">
        <v>3734090</v>
      </c>
      <c r="I357" s="35">
        <v>10</v>
      </c>
      <c r="J357" s="292"/>
      <c r="K357" s="8">
        <v>192612</v>
      </c>
      <c r="L357" s="8"/>
      <c r="M357" s="8">
        <v>60974</v>
      </c>
      <c r="N357" s="9"/>
      <c r="O357" s="8">
        <v>0</v>
      </c>
      <c r="P357" s="9"/>
      <c r="Q357" s="8">
        <v>34485</v>
      </c>
      <c r="R357" s="9"/>
      <c r="S357" s="8">
        <v>0</v>
      </c>
      <c r="T357" s="9"/>
      <c r="U357" s="33">
        <v>288071</v>
      </c>
      <c r="V357" s="9"/>
      <c r="W357" s="30">
        <v>79</v>
      </c>
      <c r="X357" s="9"/>
      <c r="Y357" s="30">
        <v>23</v>
      </c>
      <c r="Z357" s="9"/>
      <c r="AA357" s="30">
        <v>0</v>
      </c>
      <c r="AB357" s="9"/>
      <c r="AC357" s="30">
        <v>20</v>
      </c>
      <c r="AD357" s="9"/>
      <c r="AE357" s="80">
        <v>0</v>
      </c>
      <c r="AF357" s="46"/>
      <c r="AG357" s="88">
        <v>122</v>
      </c>
      <c r="AH357" s="47"/>
      <c r="AJ357" s="83">
        <v>192365</v>
      </c>
      <c r="AL357" s="83">
        <v>60974</v>
      </c>
      <c r="AN357" s="83">
        <v>0</v>
      </c>
      <c r="AP357" s="83">
        <v>32164</v>
      </c>
      <c r="AR357" s="83">
        <v>0</v>
      </c>
      <c r="AT357" s="204">
        <v>285503</v>
      </c>
      <c r="AV357" s="46">
        <v>78</v>
      </c>
      <c r="AX357" s="46">
        <v>23</v>
      </c>
      <c r="AZ357" s="46">
        <v>0</v>
      </c>
      <c r="BB357" s="46">
        <v>18</v>
      </c>
      <c r="BD357" s="46">
        <v>0</v>
      </c>
      <c r="BF357" s="209">
        <v>119</v>
      </c>
      <c r="BI357" s="83">
        <v>0</v>
      </c>
      <c r="BK357" s="83">
        <v>0</v>
      </c>
      <c r="BM357" s="83">
        <v>0</v>
      </c>
      <c r="BO357" s="83">
        <v>2321</v>
      </c>
      <c r="BQ357" s="83">
        <v>0</v>
      </c>
      <c r="BS357" s="85">
        <v>2568</v>
      </c>
      <c r="BU357" s="46">
        <v>1</v>
      </c>
      <c r="BW357" s="46">
        <v>0</v>
      </c>
      <c r="BY357" s="46">
        <v>0</v>
      </c>
      <c r="CA357" s="46">
        <v>2</v>
      </c>
      <c r="CC357" s="46">
        <v>0</v>
      </c>
      <c r="CE357" s="209">
        <v>0</v>
      </c>
      <c r="CH357" s="41">
        <v>4229621</v>
      </c>
      <c r="CJ357" s="41">
        <v>1695951</v>
      </c>
      <c r="CL357" s="41">
        <v>0</v>
      </c>
      <c r="CN357" s="41">
        <v>1045857</v>
      </c>
      <c r="CP357" s="43">
        <v>6971429</v>
      </c>
      <c r="CS357" s="39">
        <v>21.959299999999999</v>
      </c>
      <c r="CU357" s="39">
        <v>27.814299999999999</v>
      </c>
      <c r="CY357" s="39">
        <v>30.3279</v>
      </c>
      <c r="DA357" s="44">
        <v>24.200399999999998</v>
      </c>
      <c r="DC357" s="1" t="str">
        <f t="shared" si="5"/>
        <v>No</v>
      </c>
    </row>
    <row r="358" spans="1:107">
      <c r="A358" s="7" t="s">
        <v>1126</v>
      </c>
      <c r="B358" s="7" t="s">
        <v>161</v>
      </c>
      <c r="C358" s="37" t="s">
        <v>21</v>
      </c>
      <c r="D358" s="296">
        <v>8025</v>
      </c>
      <c r="E358" s="297">
        <v>80025</v>
      </c>
      <c r="F358" s="27" t="s">
        <v>140</v>
      </c>
      <c r="G358" s="27" t="s">
        <v>137</v>
      </c>
      <c r="H358" s="35">
        <v>264465</v>
      </c>
      <c r="I358" s="35">
        <v>9</v>
      </c>
      <c r="J358" s="292"/>
      <c r="K358" s="8">
        <v>31757</v>
      </c>
      <c r="L358" s="8"/>
      <c r="M358" s="8">
        <v>0</v>
      </c>
      <c r="N358" s="9"/>
      <c r="O358" s="8">
        <v>0</v>
      </c>
      <c r="P358" s="9"/>
      <c r="Q358" s="8">
        <v>1343</v>
      </c>
      <c r="R358" s="9"/>
      <c r="S358" s="8">
        <v>0</v>
      </c>
      <c r="T358" s="9"/>
      <c r="U358" s="33">
        <v>33100</v>
      </c>
      <c r="V358" s="9"/>
      <c r="W358" s="30">
        <v>16</v>
      </c>
      <c r="X358" s="9"/>
      <c r="Y358" s="30">
        <v>0</v>
      </c>
      <c r="Z358" s="9"/>
      <c r="AA358" s="30">
        <v>0</v>
      </c>
      <c r="AB358" s="9"/>
      <c r="AC358" s="30">
        <v>1</v>
      </c>
      <c r="AD358" s="9"/>
      <c r="AE358" s="80">
        <v>0</v>
      </c>
      <c r="AF358" s="46"/>
      <c r="AG358" s="88">
        <v>17</v>
      </c>
      <c r="AH358" s="47"/>
      <c r="AJ358" s="83">
        <v>23388</v>
      </c>
      <c r="AL358" s="83">
        <v>0</v>
      </c>
      <c r="AN358" s="83">
        <v>0</v>
      </c>
      <c r="AP358" s="83">
        <v>0</v>
      </c>
      <c r="AR358" s="83">
        <v>0</v>
      </c>
      <c r="AT358" s="204">
        <v>23388</v>
      </c>
      <c r="AV358" s="46">
        <v>12</v>
      </c>
      <c r="AX358" s="46">
        <v>0</v>
      </c>
      <c r="AZ358" s="46">
        <v>0</v>
      </c>
      <c r="BB358" s="46">
        <v>0</v>
      </c>
      <c r="BD358" s="46">
        <v>0</v>
      </c>
      <c r="BF358" s="209">
        <v>12</v>
      </c>
      <c r="BI358" s="83">
        <v>0</v>
      </c>
      <c r="BK358" s="83">
        <v>0</v>
      </c>
      <c r="BM358" s="83">
        <v>0</v>
      </c>
      <c r="BO358" s="83">
        <v>1343</v>
      </c>
      <c r="BQ358" s="83">
        <v>0</v>
      </c>
      <c r="BS358" s="85">
        <v>9712</v>
      </c>
      <c r="BU358" s="46">
        <v>4</v>
      </c>
      <c r="BW358" s="46">
        <v>0</v>
      </c>
      <c r="BY358" s="46">
        <v>0</v>
      </c>
      <c r="CA358" s="46">
        <v>1</v>
      </c>
      <c r="CC358" s="46">
        <v>0</v>
      </c>
      <c r="CE358" s="209">
        <v>0</v>
      </c>
      <c r="CH358" s="41">
        <v>588217</v>
      </c>
      <c r="CJ358" s="41">
        <v>0</v>
      </c>
      <c r="CL358" s="41">
        <v>0</v>
      </c>
      <c r="CN358" s="41">
        <v>43142</v>
      </c>
      <c r="CP358" s="43">
        <v>631359</v>
      </c>
      <c r="CS358" s="39">
        <v>18.522400000000001</v>
      </c>
      <c r="CY358" s="39">
        <v>32.123600000000003</v>
      </c>
      <c r="DA358" s="44">
        <v>19.074300000000001</v>
      </c>
      <c r="DC358" s="1" t="str">
        <f t="shared" si="5"/>
        <v>No</v>
      </c>
    </row>
    <row r="359" spans="1:107">
      <c r="A359" s="7" t="s">
        <v>1127</v>
      </c>
      <c r="B359" s="7" t="s">
        <v>234</v>
      </c>
      <c r="C359" s="37" t="s">
        <v>70</v>
      </c>
      <c r="D359" s="296">
        <v>3058</v>
      </c>
      <c r="E359" s="297">
        <v>30058</v>
      </c>
      <c r="F359" s="27" t="s">
        <v>140</v>
      </c>
      <c r="G359" s="27" t="s">
        <v>137</v>
      </c>
      <c r="H359" s="35">
        <v>4586770</v>
      </c>
      <c r="I359" s="35">
        <v>8</v>
      </c>
      <c r="J359" s="292"/>
      <c r="K359" s="8">
        <v>53503</v>
      </c>
      <c r="L359" s="8"/>
      <c r="M359" s="8">
        <v>4471</v>
      </c>
      <c r="N359" s="9"/>
      <c r="O359" s="8">
        <v>0</v>
      </c>
      <c r="P359" s="9"/>
      <c r="Q359" s="8">
        <v>9248</v>
      </c>
      <c r="R359" s="9"/>
      <c r="S359" s="8">
        <v>0</v>
      </c>
      <c r="T359" s="9"/>
      <c r="U359" s="33">
        <v>67222</v>
      </c>
      <c r="V359" s="9"/>
      <c r="W359" s="30">
        <v>34.700000000000003</v>
      </c>
      <c r="X359" s="9"/>
      <c r="Y359" s="30">
        <v>3.3</v>
      </c>
      <c r="Z359" s="9"/>
      <c r="AA359" s="30">
        <v>0</v>
      </c>
      <c r="AB359" s="9"/>
      <c r="AC359" s="30">
        <v>5.2</v>
      </c>
      <c r="AD359" s="9"/>
      <c r="AE359" s="80">
        <v>0</v>
      </c>
      <c r="AF359" s="46"/>
      <c r="AG359" s="88">
        <v>43.2</v>
      </c>
      <c r="AH359" s="47"/>
      <c r="AJ359" s="83">
        <v>40700</v>
      </c>
      <c r="AL359" s="83">
        <v>4471</v>
      </c>
      <c r="AN359" s="83">
        <v>0</v>
      </c>
      <c r="AP359" s="83">
        <v>9248</v>
      </c>
      <c r="AR359" s="83">
        <v>0</v>
      </c>
      <c r="AT359" s="204">
        <v>54419</v>
      </c>
      <c r="AV359" s="46">
        <v>22.7</v>
      </c>
      <c r="AX359" s="46">
        <v>3.3</v>
      </c>
      <c r="AZ359" s="46">
        <v>0</v>
      </c>
      <c r="BB359" s="46">
        <v>5.2</v>
      </c>
      <c r="BD359" s="46">
        <v>0</v>
      </c>
      <c r="BF359" s="209">
        <v>31.2</v>
      </c>
      <c r="BI359" s="83">
        <v>0</v>
      </c>
      <c r="BK359" s="83">
        <v>0</v>
      </c>
      <c r="BM359" s="83">
        <v>0</v>
      </c>
      <c r="BO359" s="83">
        <v>0</v>
      </c>
      <c r="BQ359" s="83">
        <v>0</v>
      </c>
      <c r="BS359" s="85">
        <v>12803</v>
      </c>
      <c r="BU359" s="46">
        <v>12</v>
      </c>
      <c r="BW359" s="46">
        <v>0</v>
      </c>
      <c r="BY359" s="46">
        <v>0</v>
      </c>
      <c r="CA359" s="46">
        <v>0</v>
      </c>
      <c r="CC359" s="46">
        <v>0</v>
      </c>
      <c r="CE359" s="209">
        <v>0</v>
      </c>
      <c r="CH359" s="41">
        <v>1384852</v>
      </c>
      <c r="CJ359" s="41">
        <v>124279</v>
      </c>
      <c r="CL359" s="41">
        <v>0</v>
      </c>
      <c r="CN359" s="41">
        <v>439210</v>
      </c>
      <c r="CP359" s="43">
        <v>1948341</v>
      </c>
      <c r="CS359" s="39">
        <v>25.883600000000001</v>
      </c>
      <c r="CU359" s="39">
        <v>27.796700000000001</v>
      </c>
      <c r="CY359" s="39">
        <v>47.492400000000004</v>
      </c>
      <c r="DA359" s="44">
        <v>28.983699999999999</v>
      </c>
      <c r="DC359" s="1" t="str">
        <f t="shared" si="5"/>
        <v>No</v>
      </c>
    </row>
    <row r="360" spans="1:107">
      <c r="A360" s="7" t="s">
        <v>104</v>
      </c>
      <c r="B360" s="7" t="s">
        <v>378</v>
      </c>
      <c r="C360" s="37" t="s">
        <v>54</v>
      </c>
      <c r="D360" s="296">
        <v>2189</v>
      </c>
      <c r="E360" s="297">
        <v>20189</v>
      </c>
      <c r="F360" s="27" t="s">
        <v>149</v>
      </c>
      <c r="G360" s="27" t="s">
        <v>137</v>
      </c>
      <c r="H360" s="35">
        <v>18351295</v>
      </c>
      <c r="I360" s="35">
        <v>8</v>
      </c>
      <c r="J360" s="292"/>
      <c r="K360" s="8">
        <v>69448</v>
      </c>
      <c r="L360" s="8"/>
      <c r="M360" s="8">
        <v>11438</v>
      </c>
      <c r="N360" s="9"/>
      <c r="O360" s="8">
        <v>6201</v>
      </c>
      <c r="P360" s="9"/>
      <c r="Q360" s="8">
        <v>53561</v>
      </c>
      <c r="R360" s="9"/>
      <c r="S360" s="8">
        <v>0</v>
      </c>
      <c r="T360" s="9"/>
      <c r="U360" s="33">
        <v>140648</v>
      </c>
      <c r="V360" s="9"/>
      <c r="W360" s="30">
        <v>52</v>
      </c>
      <c r="X360" s="9"/>
      <c r="Y360" s="30">
        <v>5</v>
      </c>
      <c r="Z360" s="9"/>
      <c r="AA360" s="30">
        <v>3</v>
      </c>
      <c r="AB360" s="9"/>
      <c r="AC360" s="30">
        <v>30</v>
      </c>
      <c r="AD360" s="9"/>
      <c r="AE360" s="80">
        <v>0</v>
      </c>
      <c r="AF360" s="46"/>
      <c r="AG360" s="88">
        <v>90</v>
      </c>
      <c r="AH360" s="47"/>
      <c r="AJ360" s="83">
        <v>68453</v>
      </c>
      <c r="AL360" s="83">
        <v>11438</v>
      </c>
      <c r="AN360" s="83">
        <v>6201</v>
      </c>
      <c r="AP360" s="83">
        <v>47321</v>
      </c>
      <c r="AR360" s="83">
        <v>0</v>
      </c>
      <c r="AT360" s="204">
        <v>133413</v>
      </c>
      <c r="AV360" s="46">
        <v>47</v>
      </c>
      <c r="AX360" s="46">
        <v>5</v>
      </c>
      <c r="AZ360" s="46">
        <v>3</v>
      </c>
      <c r="BB360" s="46">
        <v>24</v>
      </c>
      <c r="BD360" s="46">
        <v>0</v>
      </c>
      <c r="BF360" s="209">
        <v>79</v>
      </c>
      <c r="BI360" s="83">
        <v>0</v>
      </c>
      <c r="BK360" s="83">
        <v>0</v>
      </c>
      <c r="BM360" s="83">
        <v>0</v>
      </c>
      <c r="BO360" s="83">
        <v>6240</v>
      </c>
      <c r="BQ360" s="83">
        <v>0</v>
      </c>
      <c r="BS360" s="85">
        <v>7235</v>
      </c>
      <c r="BU360" s="46">
        <v>5</v>
      </c>
      <c r="BW360" s="46">
        <v>0</v>
      </c>
      <c r="BY360" s="46">
        <v>0</v>
      </c>
      <c r="CA360" s="46">
        <v>6</v>
      </c>
      <c r="CC360" s="46">
        <v>0</v>
      </c>
      <c r="CE360" s="209">
        <v>0</v>
      </c>
      <c r="CH360" s="41">
        <v>1981689</v>
      </c>
      <c r="CJ360" s="41">
        <v>393377</v>
      </c>
      <c r="CL360" s="41">
        <v>58494</v>
      </c>
      <c r="CN360" s="41">
        <v>458370</v>
      </c>
      <c r="CP360" s="43">
        <v>2891930</v>
      </c>
      <c r="CS360" s="39">
        <v>28.5349</v>
      </c>
      <c r="CU360" s="39">
        <v>34.392099999999999</v>
      </c>
      <c r="CW360" s="39">
        <v>9.4329999999999998</v>
      </c>
      <c r="CY360" s="39">
        <v>8.5579000000000001</v>
      </c>
      <c r="DA360" s="44">
        <v>20.561499999999999</v>
      </c>
      <c r="DC360" s="1" t="str">
        <f t="shared" si="5"/>
        <v>No</v>
      </c>
    </row>
    <row r="361" spans="1:107">
      <c r="A361" s="7" t="s">
        <v>242</v>
      </c>
      <c r="B361" s="7" t="s">
        <v>243</v>
      </c>
      <c r="C361" s="37" t="s">
        <v>54</v>
      </c>
      <c r="D361" s="296">
        <v>2006</v>
      </c>
      <c r="E361" s="297">
        <v>20006</v>
      </c>
      <c r="F361" s="27" t="s">
        <v>140</v>
      </c>
      <c r="G361" s="27" t="s">
        <v>137</v>
      </c>
      <c r="H361" s="35">
        <v>18351295</v>
      </c>
      <c r="I361" s="35">
        <v>8</v>
      </c>
      <c r="J361" s="292"/>
      <c r="K361" s="8">
        <v>54373</v>
      </c>
      <c r="L361" s="8"/>
      <c r="M361" s="8">
        <v>8862</v>
      </c>
      <c r="N361" s="9"/>
      <c r="O361" s="8">
        <v>3600</v>
      </c>
      <c r="P361" s="9"/>
      <c r="Q361" s="8">
        <v>8571</v>
      </c>
      <c r="R361" s="9"/>
      <c r="S361" s="8">
        <v>0</v>
      </c>
      <c r="T361" s="9"/>
      <c r="U361" s="33">
        <v>75406</v>
      </c>
      <c r="V361" s="9"/>
      <c r="W361" s="30">
        <v>43</v>
      </c>
      <c r="X361" s="9"/>
      <c r="Y361" s="30">
        <v>6</v>
      </c>
      <c r="Z361" s="9"/>
      <c r="AA361" s="30">
        <v>2</v>
      </c>
      <c r="AB361" s="9"/>
      <c r="AC361" s="30">
        <v>4.75</v>
      </c>
      <c r="AD361" s="9"/>
      <c r="AE361" s="80">
        <v>0</v>
      </c>
      <c r="AF361" s="46"/>
      <c r="AG361" s="88">
        <v>55.75</v>
      </c>
      <c r="AH361" s="47"/>
      <c r="AJ361" s="83">
        <v>35040</v>
      </c>
      <c r="AL361" s="83">
        <v>7133</v>
      </c>
      <c r="AN361" s="83">
        <v>2050</v>
      </c>
      <c r="AP361" s="83">
        <v>5579</v>
      </c>
      <c r="AR361" s="83">
        <v>0</v>
      </c>
      <c r="AT361" s="204">
        <v>49802</v>
      </c>
      <c r="AV361" s="46">
        <v>18</v>
      </c>
      <c r="AX361" s="46">
        <v>4</v>
      </c>
      <c r="AZ361" s="46">
        <v>1</v>
      </c>
      <c r="BB361" s="46">
        <v>2.75</v>
      </c>
      <c r="BD361" s="46">
        <v>0</v>
      </c>
      <c r="BF361" s="209">
        <v>25.75</v>
      </c>
      <c r="BI361" s="83">
        <v>0</v>
      </c>
      <c r="BK361" s="83">
        <v>1729</v>
      </c>
      <c r="BM361" s="83">
        <v>1550</v>
      </c>
      <c r="BO361" s="83">
        <v>2992</v>
      </c>
      <c r="BQ361" s="83">
        <v>0</v>
      </c>
      <c r="BS361" s="85">
        <v>25604</v>
      </c>
      <c r="BU361" s="46">
        <v>25</v>
      </c>
      <c r="BW361" s="46">
        <v>2</v>
      </c>
      <c r="BY361" s="46">
        <v>1</v>
      </c>
      <c r="CA361" s="46">
        <v>2</v>
      </c>
      <c r="CC361" s="46">
        <v>0</v>
      </c>
      <c r="CE361" s="209">
        <v>0</v>
      </c>
      <c r="CH361" s="41">
        <v>1073198</v>
      </c>
      <c r="CJ361" s="41">
        <v>215192</v>
      </c>
      <c r="CL361" s="41">
        <v>79247</v>
      </c>
      <c r="CN361" s="41">
        <v>338079</v>
      </c>
      <c r="CP361" s="43">
        <v>1705716</v>
      </c>
      <c r="CS361" s="39">
        <v>19.7377</v>
      </c>
      <c r="CU361" s="39">
        <v>24.282599999999999</v>
      </c>
      <c r="CW361" s="39">
        <v>22.013100000000001</v>
      </c>
      <c r="CY361" s="39">
        <v>39.444499999999998</v>
      </c>
      <c r="DA361" s="44">
        <v>22.6204</v>
      </c>
      <c r="DC361" s="1" t="str">
        <f t="shared" si="5"/>
        <v>No</v>
      </c>
    </row>
    <row r="362" spans="1:107">
      <c r="A362" s="7" t="s">
        <v>1128</v>
      </c>
      <c r="B362" s="7" t="s">
        <v>263</v>
      </c>
      <c r="C362" s="37" t="s">
        <v>29</v>
      </c>
      <c r="D362" s="296">
        <v>7030</v>
      </c>
      <c r="E362" s="297">
        <v>70030</v>
      </c>
      <c r="F362" s="27" t="s">
        <v>140</v>
      </c>
      <c r="G362" s="27" t="s">
        <v>137</v>
      </c>
      <c r="H362" s="35">
        <v>106621</v>
      </c>
      <c r="I362" s="35">
        <v>7</v>
      </c>
      <c r="J362" s="292"/>
      <c r="K362" s="8">
        <v>23862</v>
      </c>
      <c r="L362" s="8"/>
      <c r="M362" s="8">
        <v>4276</v>
      </c>
      <c r="N362" s="9"/>
      <c r="O362" s="8">
        <v>0</v>
      </c>
      <c r="P362" s="9"/>
      <c r="Q362" s="8">
        <v>1834</v>
      </c>
      <c r="R362" s="9"/>
      <c r="S362" s="8">
        <v>0</v>
      </c>
      <c r="T362" s="9"/>
      <c r="U362" s="33">
        <v>29972</v>
      </c>
      <c r="V362" s="9"/>
      <c r="W362" s="30">
        <v>20</v>
      </c>
      <c r="X362" s="9"/>
      <c r="Y362" s="30">
        <v>3</v>
      </c>
      <c r="Z362" s="9"/>
      <c r="AA362" s="30">
        <v>0</v>
      </c>
      <c r="AB362" s="9"/>
      <c r="AC362" s="30">
        <v>1</v>
      </c>
      <c r="AD362" s="9"/>
      <c r="AE362" s="80">
        <v>0</v>
      </c>
      <c r="AF362" s="46"/>
      <c r="AG362" s="88">
        <v>24</v>
      </c>
      <c r="AH362" s="47"/>
      <c r="AJ362" s="83">
        <v>12433</v>
      </c>
      <c r="AL362" s="83">
        <v>3626</v>
      </c>
      <c r="AN362" s="83">
        <v>0</v>
      </c>
      <c r="AP362" s="83">
        <v>1834</v>
      </c>
      <c r="AR362" s="83">
        <v>0</v>
      </c>
      <c r="AT362" s="204">
        <v>17893</v>
      </c>
      <c r="AV362" s="46">
        <v>8</v>
      </c>
      <c r="AX362" s="46">
        <v>2</v>
      </c>
      <c r="AZ362" s="46">
        <v>0</v>
      </c>
      <c r="BB362" s="46">
        <v>1</v>
      </c>
      <c r="BD362" s="46">
        <v>0</v>
      </c>
      <c r="BF362" s="209">
        <v>11</v>
      </c>
      <c r="BI362" s="83">
        <v>0</v>
      </c>
      <c r="BK362" s="83">
        <v>650</v>
      </c>
      <c r="BM362" s="83">
        <v>0</v>
      </c>
      <c r="BO362" s="83">
        <v>0</v>
      </c>
      <c r="BQ362" s="83">
        <v>0</v>
      </c>
      <c r="BS362" s="85">
        <v>12079</v>
      </c>
      <c r="BU362" s="46">
        <v>12</v>
      </c>
      <c r="BW362" s="46">
        <v>1</v>
      </c>
      <c r="BY362" s="46">
        <v>0</v>
      </c>
      <c r="CA362" s="46">
        <v>0</v>
      </c>
      <c r="CC362" s="46">
        <v>0</v>
      </c>
      <c r="CE362" s="209">
        <v>0</v>
      </c>
      <c r="CH362" s="41">
        <v>525775</v>
      </c>
      <c r="CJ362" s="41">
        <v>90958</v>
      </c>
      <c r="CL362" s="41">
        <v>0</v>
      </c>
      <c r="CN362" s="41">
        <v>66613</v>
      </c>
      <c r="CP362" s="43">
        <v>683346</v>
      </c>
      <c r="CS362" s="39">
        <v>22.033999999999999</v>
      </c>
      <c r="CU362" s="39">
        <v>21.271699999999999</v>
      </c>
      <c r="CY362" s="39">
        <v>36.321199999999997</v>
      </c>
      <c r="DA362" s="44">
        <v>22.799499999999998</v>
      </c>
      <c r="DC362" s="1" t="str">
        <f t="shared" si="5"/>
        <v>No</v>
      </c>
    </row>
    <row r="363" spans="1:107">
      <c r="A363" s="7" t="s">
        <v>1129</v>
      </c>
      <c r="B363" s="7" t="s">
        <v>588</v>
      </c>
      <c r="C363" s="37" t="s">
        <v>63</v>
      </c>
      <c r="D363" s="296">
        <v>4175</v>
      </c>
      <c r="E363" s="297">
        <v>40175</v>
      </c>
      <c r="F363" s="27" t="s">
        <v>140</v>
      </c>
      <c r="G363" s="27" t="s">
        <v>137</v>
      </c>
      <c r="H363" s="35">
        <v>2148346</v>
      </c>
      <c r="I363" s="35">
        <v>7</v>
      </c>
      <c r="J363" s="292"/>
      <c r="K363" s="8">
        <v>219440</v>
      </c>
      <c r="L363" s="8"/>
      <c r="M363" s="8">
        <v>96720</v>
      </c>
      <c r="N363" s="9"/>
      <c r="O363" s="8">
        <v>20980</v>
      </c>
      <c r="P363" s="9"/>
      <c r="Q363" s="8">
        <v>75920</v>
      </c>
      <c r="R363" s="9"/>
      <c r="S363" s="8">
        <v>0</v>
      </c>
      <c r="T363" s="9"/>
      <c r="U363" s="33">
        <v>413060</v>
      </c>
      <c r="V363" s="9"/>
      <c r="W363" s="30">
        <v>116</v>
      </c>
      <c r="X363" s="9"/>
      <c r="Y363" s="30">
        <v>64</v>
      </c>
      <c r="Z363" s="9"/>
      <c r="AA363" s="30">
        <v>13</v>
      </c>
      <c r="AB363" s="9"/>
      <c r="AC363" s="30">
        <v>39</v>
      </c>
      <c r="AD363" s="9"/>
      <c r="AE363" s="80">
        <v>0</v>
      </c>
      <c r="AF363" s="46"/>
      <c r="AG363" s="88">
        <v>232</v>
      </c>
      <c r="AH363" s="47"/>
      <c r="AJ363" s="83">
        <v>219440</v>
      </c>
      <c r="AL363" s="83">
        <v>96720</v>
      </c>
      <c r="AN363" s="83">
        <v>20980</v>
      </c>
      <c r="AP363" s="83">
        <v>75920</v>
      </c>
      <c r="AR363" s="83">
        <v>0</v>
      </c>
      <c r="AT363" s="204">
        <v>413060</v>
      </c>
      <c r="AV363" s="46">
        <v>116</v>
      </c>
      <c r="AX363" s="46">
        <v>64</v>
      </c>
      <c r="AZ363" s="46">
        <v>13</v>
      </c>
      <c r="BB363" s="46">
        <v>39</v>
      </c>
      <c r="BD363" s="46">
        <v>0</v>
      </c>
      <c r="BF363" s="209">
        <v>232</v>
      </c>
      <c r="BI363" s="83">
        <v>0</v>
      </c>
      <c r="BK363" s="83">
        <v>0</v>
      </c>
      <c r="BM363" s="83">
        <v>0</v>
      </c>
      <c r="BO363" s="83">
        <v>0</v>
      </c>
      <c r="BQ363" s="83">
        <v>0</v>
      </c>
      <c r="BS363" s="85">
        <v>0</v>
      </c>
      <c r="BU363" s="46">
        <v>0</v>
      </c>
      <c r="BW363" s="46">
        <v>0</v>
      </c>
      <c r="BY363" s="46">
        <v>0</v>
      </c>
      <c r="CA363" s="46">
        <v>0</v>
      </c>
      <c r="CC363" s="46">
        <v>0</v>
      </c>
      <c r="CE363" s="209">
        <v>0</v>
      </c>
      <c r="CH363" s="41">
        <v>6909526</v>
      </c>
      <c r="CJ363" s="41">
        <v>2583105</v>
      </c>
      <c r="CL363" s="41">
        <v>341136</v>
      </c>
      <c r="CN363" s="41">
        <v>1698347</v>
      </c>
      <c r="CP363" s="43">
        <v>11532114</v>
      </c>
      <c r="CS363" s="39">
        <v>31.487100000000002</v>
      </c>
      <c r="CU363" s="39">
        <v>26.707000000000001</v>
      </c>
      <c r="CW363" s="39">
        <v>16.260100000000001</v>
      </c>
      <c r="CY363" s="39">
        <v>22.370200000000001</v>
      </c>
      <c r="DA363" s="44">
        <v>27.918700000000001</v>
      </c>
      <c r="DC363" s="1" t="str">
        <f t="shared" si="5"/>
        <v>No</v>
      </c>
    </row>
    <row r="364" spans="1:107">
      <c r="A364" s="7" t="s">
        <v>611</v>
      </c>
      <c r="B364" s="7" t="s">
        <v>612</v>
      </c>
      <c r="C364" s="37" t="s">
        <v>35</v>
      </c>
      <c r="D364" s="296">
        <v>6127</v>
      </c>
      <c r="E364" s="297">
        <v>60127</v>
      </c>
      <c r="F364" s="27" t="s">
        <v>140</v>
      </c>
      <c r="G364" s="27" t="s">
        <v>137</v>
      </c>
      <c r="H364" s="35">
        <v>899703</v>
      </c>
      <c r="I364" s="35">
        <v>6</v>
      </c>
      <c r="J364" s="292"/>
      <c r="K364" s="8">
        <v>61835</v>
      </c>
      <c r="L364" s="8"/>
      <c r="M364" s="8">
        <v>5065</v>
      </c>
      <c r="N364" s="9"/>
      <c r="O364" s="8">
        <v>815</v>
      </c>
      <c r="P364" s="9"/>
      <c r="Q364" s="8">
        <v>9594</v>
      </c>
      <c r="R364" s="9"/>
      <c r="S364" s="8">
        <v>0</v>
      </c>
      <c r="T364" s="9"/>
      <c r="U364" s="33">
        <v>77309</v>
      </c>
      <c r="V364" s="9"/>
      <c r="W364" s="30">
        <v>33.75</v>
      </c>
      <c r="X364" s="9"/>
      <c r="Y364" s="30">
        <v>2</v>
      </c>
      <c r="Z364" s="9"/>
      <c r="AA364" s="30">
        <v>0.6</v>
      </c>
      <c r="AB364" s="9"/>
      <c r="AC364" s="30">
        <v>5.85</v>
      </c>
      <c r="AD364" s="9"/>
      <c r="AE364" s="80">
        <v>0</v>
      </c>
      <c r="AF364" s="46"/>
      <c r="AG364" s="88">
        <v>42.2</v>
      </c>
      <c r="AH364" s="47"/>
      <c r="AJ364" s="83">
        <v>61835</v>
      </c>
      <c r="AL364" s="83">
        <v>5065</v>
      </c>
      <c r="AN364" s="83">
        <v>815</v>
      </c>
      <c r="AP364" s="83">
        <v>9594</v>
      </c>
      <c r="AR364" s="83">
        <v>0</v>
      </c>
      <c r="AT364" s="204">
        <v>77309</v>
      </c>
      <c r="AV364" s="46">
        <v>33.75</v>
      </c>
      <c r="AX364" s="46">
        <v>2</v>
      </c>
      <c r="AZ364" s="46">
        <v>0.6</v>
      </c>
      <c r="BB364" s="46">
        <v>5.85</v>
      </c>
      <c r="BD364" s="46">
        <v>0</v>
      </c>
      <c r="BF364" s="209">
        <v>42.2</v>
      </c>
      <c r="BI364" s="83">
        <v>0</v>
      </c>
      <c r="BK364" s="83">
        <v>0</v>
      </c>
      <c r="BM364" s="83">
        <v>0</v>
      </c>
      <c r="BO364" s="83">
        <v>0</v>
      </c>
      <c r="BQ364" s="83">
        <v>0</v>
      </c>
      <c r="BS364" s="85">
        <v>0</v>
      </c>
      <c r="BU364" s="46">
        <v>0</v>
      </c>
      <c r="BW364" s="46">
        <v>0</v>
      </c>
      <c r="BY364" s="46">
        <v>0</v>
      </c>
      <c r="CA364" s="46">
        <v>0</v>
      </c>
      <c r="CC364" s="46">
        <v>0</v>
      </c>
      <c r="CE364" s="209">
        <v>0</v>
      </c>
      <c r="CH364" s="41">
        <v>1433776</v>
      </c>
      <c r="CJ364" s="41">
        <v>81402</v>
      </c>
      <c r="CL364" s="41">
        <v>9927</v>
      </c>
      <c r="CN364" s="41">
        <v>269127</v>
      </c>
      <c r="CP364" s="43">
        <v>1794232</v>
      </c>
      <c r="CS364" s="39">
        <v>23.187100000000001</v>
      </c>
      <c r="CU364" s="39">
        <v>16.0715</v>
      </c>
      <c r="CW364" s="39">
        <v>12.180400000000001</v>
      </c>
      <c r="CY364" s="39">
        <v>28.051600000000001</v>
      </c>
      <c r="DA364" s="44">
        <v>23.208600000000001</v>
      </c>
      <c r="DC364" s="1" t="str">
        <f t="shared" si="5"/>
        <v>No</v>
      </c>
    </row>
    <row r="365" spans="1:107">
      <c r="A365" s="7" t="s">
        <v>1130</v>
      </c>
      <c r="B365" s="7" t="s">
        <v>313</v>
      </c>
      <c r="C365" s="37" t="s">
        <v>11</v>
      </c>
      <c r="D365" s="296">
        <v>9140</v>
      </c>
      <c r="E365" s="297">
        <v>90140</v>
      </c>
      <c r="F365" s="27" t="s">
        <v>140</v>
      </c>
      <c r="G365" s="27" t="s">
        <v>137</v>
      </c>
      <c r="H365" s="35">
        <v>3629114</v>
      </c>
      <c r="I365" s="35">
        <v>5</v>
      </c>
      <c r="J365" s="292"/>
      <c r="K365" s="8">
        <v>12067</v>
      </c>
      <c r="L365" s="8"/>
      <c r="M365" s="8">
        <v>645</v>
      </c>
      <c r="N365" s="9"/>
      <c r="O365" s="8">
        <v>498</v>
      </c>
      <c r="P365" s="9"/>
      <c r="Q365" s="8">
        <v>1865</v>
      </c>
      <c r="R365" s="9"/>
      <c r="S365" s="8">
        <v>0</v>
      </c>
      <c r="T365" s="9"/>
      <c r="U365" s="33">
        <v>15075</v>
      </c>
      <c r="V365" s="9"/>
      <c r="W365" s="30">
        <v>7</v>
      </c>
      <c r="X365" s="9"/>
      <c r="Y365" s="30">
        <v>0.4</v>
      </c>
      <c r="Z365" s="9"/>
      <c r="AA365" s="30">
        <v>0.3</v>
      </c>
      <c r="AB365" s="9"/>
      <c r="AC365" s="30">
        <v>1.25</v>
      </c>
      <c r="AD365" s="9"/>
      <c r="AE365" s="80">
        <v>0</v>
      </c>
      <c r="AF365" s="46"/>
      <c r="AG365" s="88">
        <v>8.9499999999999993</v>
      </c>
      <c r="AH365" s="47"/>
      <c r="AJ365" s="83">
        <v>8532</v>
      </c>
      <c r="AL365" s="83">
        <v>645</v>
      </c>
      <c r="AN365" s="83">
        <v>498</v>
      </c>
      <c r="AP365" s="83">
        <v>1672</v>
      </c>
      <c r="AR365" s="83">
        <v>0</v>
      </c>
      <c r="AT365" s="204">
        <v>11347</v>
      </c>
      <c r="AV365" s="46">
        <v>5</v>
      </c>
      <c r="AX365" s="46">
        <v>0.4</v>
      </c>
      <c r="AZ365" s="46">
        <v>0.3</v>
      </c>
      <c r="BB365" s="46">
        <v>1</v>
      </c>
      <c r="BD365" s="46">
        <v>0</v>
      </c>
      <c r="BF365" s="209">
        <v>6.7</v>
      </c>
      <c r="BI365" s="83">
        <v>0</v>
      </c>
      <c r="BK365" s="83">
        <v>0</v>
      </c>
      <c r="BM365" s="83">
        <v>0</v>
      </c>
      <c r="BO365" s="83">
        <v>193</v>
      </c>
      <c r="BQ365" s="83">
        <v>0</v>
      </c>
      <c r="BS365" s="85">
        <v>3728</v>
      </c>
      <c r="BU365" s="46">
        <v>2</v>
      </c>
      <c r="BW365" s="46">
        <v>0</v>
      </c>
      <c r="BY365" s="46">
        <v>0</v>
      </c>
      <c r="CA365" s="46">
        <v>0.25</v>
      </c>
      <c r="CC365" s="46">
        <v>0</v>
      </c>
      <c r="CE365" s="209">
        <v>0</v>
      </c>
      <c r="CH365" s="41">
        <v>241770</v>
      </c>
      <c r="CJ365" s="41">
        <v>9771</v>
      </c>
      <c r="CL365" s="41">
        <v>5110</v>
      </c>
      <c r="CN365" s="41">
        <v>75731</v>
      </c>
      <c r="CP365" s="43">
        <v>332382</v>
      </c>
      <c r="CS365" s="39">
        <v>20.035599999999999</v>
      </c>
      <c r="CU365" s="39">
        <v>15.1488</v>
      </c>
      <c r="CW365" s="39">
        <v>10.260999999999999</v>
      </c>
      <c r="CY365" s="39">
        <v>40.606400000000001</v>
      </c>
      <c r="DA365" s="44">
        <v>22.0486</v>
      </c>
      <c r="DC365" s="1" t="str">
        <f t="shared" si="5"/>
        <v>No</v>
      </c>
    </row>
    <row r="366" spans="1:107">
      <c r="A366" s="7" t="s">
        <v>1131</v>
      </c>
      <c r="B366" s="7" t="s">
        <v>396</v>
      </c>
      <c r="C366" s="37" t="s">
        <v>43</v>
      </c>
      <c r="D366" s="296">
        <v>8107</v>
      </c>
      <c r="E366" s="297">
        <v>80107</v>
      </c>
      <c r="F366" s="27" t="s">
        <v>96</v>
      </c>
      <c r="G366" s="27" t="s">
        <v>137</v>
      </c>
      <c r="H366" s="35">
        <v>82157</v>
      </c>
      <c r="I366" s="35">
        <v>5</v>
      </c>
      <c r="J366" s="292"/>
      <c r="K366" s="8">
        <v>15899</v>
      </c>
      <c r="L366" s="8"/>
      <c r="M366" s="8">
        <v>1815</v>
      </c>
      <c r="N366" s="9"/>
      <c r="O366" s="8">
        <v>105</v>
      </c>
      <c r="P366" s="9"/>
      <c r="Q366" s="8">
        <v>2073</v>
      </c>
      <c r="R366" s="9"/>
      <c r="S366" s="8">
        <v>400</v>
      </c>
      <c r="T366" s="9"/>
      <c r="U366" s="33">
        <v>20292</v>
      </c>
      <c r="V366" s="9"/>
      <c r="W366" s="30">
        <v>29.95</v>
      </c>
      <c r="X366" s="9"/>
      <c r="Y366" s="30">
        <v>3.6</v>
      </c>
      <c r="Z366" s="9"/>
      <c r="AA366" s="30">
        <v>0.05</v>
      </c>
      <c r="AB366" s="9"/>
      <c r="AC366" s="30">
        <v>1.9</v>
      </c>
      <c r="AD366" s="9"/>
      <c r="AE366" s="80">
        <v>0.2</v>
      </c>
      <c r="AF366" s="46"/>
      <c r="AG366" s="88">
        <v>35.700000000000003</v>
      </c>
      <c r="AH366" s="47"/>
      <c r="AJ366" s="83">
        <v>1952</v>
      </c>
      <c r="AL366" s="83">
        <v>1190</v>
      </c>
      <c r="AN366" s="83">
        <v>105</v>
      </c>
      <c r="AP366" s="83">
        <v>1760</v>
      </c>
      <c r="AR366" s="83">
        <v>400</v>
      </c>
      <c r="AT366" s="204">
        <v>5407</v>
      </c>
      <c r="AV366" s="46">
        <v>0.95</v>
      </c>
      <c r="AX366" s="46">
        <v>0.6</v>
      </c>
      <c r="AZ366" s="46">
        <v>0.05</v>
      </c>
      <c r="BB366" s="46">
        <v>0.9</v>
      </c>
      <c r="BD366" s="46">
        <v>0.2</v>
      </c>
      <c r="BF366" s="209">
        <v>2.7</v>
      </c>
      <c r="BI366" s="83">
        <v>0</v>
      </c>
      <c r="BK366" s="83">
        <v>209</v>
      </c>
      <c r="BM366" s="83">
        <v>0</v>
      </c>
      <c r="BO366" s="83">
        <v>313</v>
      </c>
      <c r="BQ366" s="83">
        <v>0</v>
      </c>
      <c r="BS366" s="85">
        <v>14885</v>
      </c>
      <c r="BU366" s="46">
        <v>29</v>
      </c>
      <c r="BW366" s="46">
        <v>3</v>
      </c>
      <c r="BY366" s="46">
        <v>0</v>
      </c>
      <c r="CA366" s="46">
        <v>1</v>
      </c>
      <c r="CC366" s="46">
        <v>0</v>
      </c>
      <c r="CE366" s="209">
        <v>0</v>
      </c>
      <c r="CH366" s="41">
        <v>198529</v>
      </c>
      <c r="CJ366" s="41">
        <v>29277</v>
      </c>
      <c r="CL366" s="41">
        <v>2103</v>
      </c>
      <c r="CN366" s="41">
        <v>38698</v>
      </c>
      <c r="CP366" s="43">
        <v>268607</v>
      </c>
      <c r="CS366" s="39">
        <v>12.4869</v>
      </c>
      <c r="CU366" s="39">
        <v>16.130600000000001</v>
      </c>
      <c r="CW366" s="39">
        <v>20.028600000000001</v>
      </c>
      <c r="CY366" s="39">
        <v>18.6676</v>
      </c>
      <c r="DA366" s="44">
        <v>13.2371</v>
      </c>
      <c r="DC366" s="1" t="str">
        <f t="shared" si="5"/>
        <v>No</v>
      </c>
    </row>
    <row r="367" spans="1:107">
      <c r="A367" s="7" t="s">
        <v>205</v>
      </c>
      <c r="B367" s="7" t="s">
        <v>206</v>
      </c>
      <c r="C367" s="37" t="s">
        <v>38</v>
      </c>
      <c r="D367" s="296">
        <v>1088</v>
      </c>
      <c r="E367" s="297">
        <v>10088</v>
      </c>
      <c r="F367" s="27" t="s">
        <v>142</v>
      </c>
      <c r="G367" s="27" t="s">
        <v>137</v>
      </c>
      <c r="H367" s="35">
        <v>203914</v>
      </c>
      <c r="I367" s="35">
        <v>4</v>
      </c>
      <c r="J367" s="292"/>
      <c r="K367" s="8">
        <v>123184</v>
      </c>
      <c r="L367" s="8"/>
      <c r="M367" s="8">
        <v>6344</v>
      </c>
      <c r="N367" s="9"/>
      <c r="O367" s="8">
        <v>705</v>
      </c>
      <c r="P367" s="9"/>
      <c r="Q367" s="8">
        <v>14562</v>
      </c>
      <c r="R367" s="9"/>
      <c r="S367" s="8">
        <v>0</v>
      </c>
      <c r="T367" s="9"/>
      <c r="U367" s="33">
        <v>144795</v>
      </c>
      <c r="V367" s="9"/>
      <c r="W367" s="30">
        <v>142</v>
      </c>
      <c r="X367" s="9"/>
      <c r="Y367" s="30">
        <v>2.7</v>
      </c>
      <c r="Z367" s="9"/>
      <c r="AA367" s="30">
        <v>0.3</v>
      </c>
      <c r="AB367" s="9"/>
      <c r="AC367" s="30">
        <v>8</v>
      </c>
      <c r="AD367" s="9"/>
      <c r="AE367" s="80">
        <v>0</v>
      </c>
      <c r="AF367" s="46"/>
      <c r="AG367" s="88">
        <v>153</v>
      </c>
      <c r="AH367" s="47"/>
      <c r="AJ367" s="83">
        <v>98259</v>
      </c>
      <c r="AL367" s="83">
        <v>6344</v>
      </c>
      <c r="AN367" s="83">
        <v>705</v>
      </c>
      <c r="AP367" s="83">
        <v>14562</v>
      </c>
      <c r="AR367" s="83">
        <v>0</v>
      </c>
      <c r="AT367" s="204">
        <v>119870</v>
      </c>
      <c r="AV367" s="46">
        <v>88</v>
      </c>
      <c r="AX367" s="46">
        <v>2.7</v>
      </c>
      <c r="AZ367" s="46">
        <v>0.3</v>
      </c>
      <c r="BB367" s="46">
        <v>8</v>
      </c>
      <c r="BD367" s="46">
        <v>0</v>
      </c>
      <c r="BF367" s="209">
        <v>99</v>
      </c>
      <c r="BI367" s="83">
        <v>24925</v>
      </c>
      <c r="BK367" s="83">
        <v>0</v>
      </c>
      <c r="BM367" s="83">
        <v>0</v>
      </c>
      <c r="BO367" s="83">
        <v>0</v>
      </c>
      <c r="BQ367" s="83">
        <v>0</v>
      </c>
      <c r="BS367" s="85">
        <v>24925</v>
      </c>
      <c r="BU367" s="46">
        <v>54</v>
      </c>
      <c r="BW367" s="46">
        <v>0</v>
      </c>
      <c r="BY367" s="46">
        <v>0</v>
      </c>
      <c r="CA367" s="46">
        <v>0</v>
      </c>
      <c r="CC367" s="46">
        <v>0</v>
      </c>
      <c r="CE367" s="209">
        <v>0</v>
      </c>
      <c r="CH367" s="41">
        <v>1965152</v>
      </c>
      <c r="CJ367" s="41">
        <v>138810</v>
      </c>
      <c r="CL367" s="41">
        <v>15423</v>
      </c>
      <c r="CN367" s="41">
        <v>592914</v>
      </c>
      <c r="CP367" s="43">
        <v>2712299</v>
      </c>
      <c r="CS367" s="39">
        <v>15.952999999999999</v>
      </c>
      <c r="CU367" s="39">
        <v>21.880500000000001</v>
      </c>
      <c r="CW367" s="39">
        <v>21.8766</v>
      </c>
      <c r="CY367" s="39">
        <v>40.716500000000003</v>
      </c>
      <c r="DA367" s="44">
        <v>18.731999999999999</v>
      </c>
      <c r="DC367" s="1" t="str">
        <f t="shared" si="5"/>
        <v>No</v>
      </c>
    </row>
    <row r="368" spans="1:107">
      <c r="A368" s="7" t="s">
        <v>1132</v>
      </c>
      <c r="B368" s="7" t="s">
        <v>226</v>
      </c>
      <c r="C368" s="37" t="s">
        <v>30</v>
      </c>
      <c r="D368" s="296"/>
      <c r="E368" s="297">
        <v>50521</v>
      </c>
      <c r="F368" s="27" t="s">
        <v>149</v>
      </c>
      <c r="G368" s="27" t="s">
        <v>137</v>
      </c>
      <c r="H368" s="35">
        <v>8608208</v>
      </c>
      <c r="I368" s="35">
        <v>4</v>
      </c>
      <c r="J368" s="292"/>
      <c r="K368" s="8">
        <v>44528</v>
      </c>
      <c r="L368" s="8"/>
      <c r="M368" s="8">
        <v>2040</v>
      </c>
      <c r="N368" s="9" t="s">
        <v>101</v>
      </c>
      <c r="O368" s="8">
        <v>0</v>
      </c>
      <c r="P368" s="9"/>
      <c r="Q368" s="8">
        <v>2295</v>
      </c>
      <c r="R368" s="9" t="s">
        <v>101</v>
      </c>
      <c r="S368" s="8">
        <v>0</v>
      </c>
      <c r="T368" s="9"/>
      <c r="U368" s="33">
        <v>48863</v>
      </c>
      <c r="V368" s="9" t="s">
        <v>101</v>
      </c>
      <c r="W368" s="30">
        <v>46</v>
      </c>
      <c r="X368" s="9"/>
      <c r="Y368" s="30">
        <v>3</v>
      </c>
      <c r="Z368" s="9"/>
      <c r="AA368" s="30">
        <v>0</v>
      </c>
      <c r="AB368" s="9"/>
      <c r="AC368" s="30">
        <v>1</v>
      </c>
      <c r="AD368" s="9"/>
      <c r="AE368" s="80">
        <v>0</v>
      </c>
      <c r="AF368" s="46"/>
      <c r="AG368" s="88">
        <v>50</v>
      </c>
      <c r="AH368" s="47"/>
      <c r="AJ368" s="83">
        <v>36366</v>
      </c>
      <c r="AL368" s="83">
        <v>2040</v>
      </c>
      <c r="AM368" s="46" t="s">
        <v>101</v>
      </c>
      <c r="AN368" s="83">
        <v>0</v>
      </c>
      <c r="AP368" s="83">
        <v>2295</v>
      </c>
      <c r="AQ368" s="46" t="s">
        <v>101</v>
      </c>
      <c r="AR368" s="83">
        <v>0</v>
      </c>
      <c r="AT368" s="204">
        <v>40701</v>
      </c>
      <c r="AU368" s="46" t="s">
        <v>101</v>
      </c>
      <c r="AV368" s="46">
        <v>26</v>
      </c>
      <c r="AX368" s="46">
        <v>3</v>
      </c>
      <c r="AZ368" s="46">
        <v>0</v>
      </c>
      <c r="BB368" s="46">
        <v>1</v>
      </c>
      <c r="BD368" s="46">
        <v>0</v>
      </c>
      <c r="BF368" s="209">
        <v>30</v>
      </c>
      <c r="BG368" s="7" t="s">
        <v>101</v>
      </c>
      <c r="BI368" s="83">
        <v>8162</v>
      </c>
      <c r="BK368" s="83">
        <v>0</v>
      </c>
      <c r="BM368" s="83">
        <v>0</v>
      </c>
      <c r="BO368" s="83">
        <v>0</v>
      </c>
      <c r="BQ368" s="83">
        <v>0</v>
      </c>
      <c r="BS368" s="85">
        <v>8162</v>
      </c>
      <c r="BU368" s="46">
        <v>20</v>
      </c>
      <c r="BW368" s="46">
        <v>0</v>
      </c>
      <c r="BY368" s="46">
        <v>0</v>
      </c>
      <c r="CA368" s="46">
        <v>0</v>
      </c>
      <c r="CC368" s="46">
        <v>0</v>
      </c>
      <c r="CE368" s="209">
        <v>0</v>
      </c>
      <c r="CH368" s="41">
        <v>791039</v>
      </c>
      <c r="CJ368" s="41">
        <v>57050</v>
      </c>
      <c r="CL368" s="41">
        <v>0</v>
      </c>
      <c r="CN368" s="41">
        <v>106992</v>
      </c>
      <c r="CP368" s="43">
        <v>955081</v>
      </c>
      <c r="CS368" s="39">
        <v>17.765000000000001</v>
      </c>
      <c r="CU368" s="39">
        <v>27.965699999999998</v>
      </c>
      <c r="CV368" s="39" t="s">
        <v>101</v>
      </c>
      <c r="CY368" s="39">
        <v>46.619599999999998</v>
      </c>
      <c r="CZ368" s="39" t="s">
        <v>101</v>
      </c>
      <c r="DA368" s="44">
        <v>19.546099999999999</v>
      </c>
      <c r="DC368" s="1" t="str">
        <f t="shared" si="5"/>
        <v>Yes</v>
      </c>
    </row>
    <row r="369" spans="1:107">
      <c r="A369" s="7" t="s">
        <v>616</v>
      </c>
      <c r="B369" s="7" t="s">
        <v>273</v>
      </c>
      <c r="C369" s="37" t="s">
        <v>68</v>
      </c>
      <c r="D369" s="296">
        <v>6133</v>
      </c>
      <c r="E369" s="297">
        <v>60133</v>
      </c>
      <c r="F369" s="27" t="s">
        <v>158</v>
      </c>
      <c r="G369" s="27" t="s">
        <v>137</v>
      </c>
      <c r="H369" s="35">
        <v>5121892</v>
      </c>
      <c r="I369" s="35">
        <v>3</v>
      </c>
      <c r="J369" s="292"/>
      <c r="K369" s="8">
        <v>21434</v>
      </c>
      <c r="L369" s="8"/>
      <c r="M369" s="8">
        <v>6393</v>
      </c>
      <c r="N369" s="9"/>
      <c r="O369" s="8">
        <v>336</v>
      </c>
      <c r="P369" s="9"/>
      <c r="Q369" s="8">
        <v>5231</v>
      </c>
      <c r="R369" s="9"/>
      <c r="S369" s="8">
        <v>2938</v>
      </c>
      <c r="T369" s="9"/>
      <c r="U369" s="33">
        <v>36332</v>
      </c>
      <c r="V369" s="9"/>
      <c r="W369" s="30">
        <v>14.03</v>
      </c>
      <c r="X369" s="9"/>
      <c r="Y369" s="30">
        <v>3.17</v>
      </c>
      <c r="Z369" s="9"/>
      <c r="AA369" s="30">
        <v>0.22</v>
      </c>
      <c r="AB369" s="9"/>
      <c r="AC369" s="30">
        <v>3</v>
      </c>
      <c r="AD369" s="9"/>
      <c r="AE369" s="80">
        <v>1.58</v>
      </c>
      <c r="AF369" s="46"/>
      <c r="AG369" s="88">
        <v>22</v>
      </c>
      <c r="AH369" s="47"/>
      <c r="AJ369" s="83">
        <v>17627</v>
      </c>
      <c r="AL369" s="83">
        <v>6393</v>
      </c>
      <c r="AN369" s="83">
        <v>336</v>
      </c>
      <c r="AP369" s="83">
        <v>5231</v>
      </c>
      <c r="AR369" s="83">
        <v>2938</v>
      </c>
      <c r="AT369" s="204">
        <v>32525</v>
      </c>
      <c r="AV369" s="46">
        <v>9.0299999999999994</v>
      </c>
      <c r="AX369" s="46">
        <v>3.17</v>
      </c>
      <c r="AZ369" s="46">
        <v>0.22</v>
      </c>
      <c r="BB369" s="46">
        <v>3</v>
      </c>
      <c r="BD369" s="46">
        <v>1.58</v>
      </c>
      <c r="BF369" s="209">
        <v>17</v>
      </c>
      <c r="BI369" s="83">
        <v>0</v>
      </c>
      <c r="BK369" s="83">
        <v>0</v>
      </c>
      <c r="BM369" s="83">
        <v>0</v>
      </c>
      <c r="BO369" s="83">
        <v>0</v>
      </c>
      <c r="BQ369" s="83">
        <v>0</v>
      </c>
      <c r="BS369" s="85">
        <v>3807</v>
      </c>
      <c r="BU369" s="46">
        <v>5</v>
      </c>
      <c r="BW369" s="46">
        <v>0</v>
      </c>
      <c r="BY369" s="46">
        <v>0</v>
      </c>
      <c r="CA369" s="46">
        <v>0</v>
      </c>
      <c r="CC369" s="46">
        <v>0</v>
      </c>
      <c r="CE369" s="209">
        <v>0</v>
      </c>
      <c r="CH369" s="41">
        <v>287601</v>
      </c>
      <c r="CJ369" s="41">
        <v>109658</v>
      </c>
      <c r="CL369" s="41">
        <v>5771</v>
      </c>
      <c r="CN369" s="41">
        <v>131492</v>
      </c>
      <c r="CP369" s="43">
        <v>534522</v>
      </c>
      <c r="CS369" s="39">
        <v>13.417999999999999</v>
      </c>
      <c r="CU369" s="39">
        <v>17.152799999999999</v>
      </c>
      <c r="CW369" s="39">
        <v>17.175599999999999</v>
      </c>
      <c r="CY369" s="39">
        <v>25.1371</v>
      </c>
      <c r="DA369" s="44">
        <v>14.712199999999999</v>
      </c>
      <c r="DC369" s="1" t="str">
        <f t="shared" si="5"/>
        <v>No</v>
      </c>
    </row>
    <row r="370" spans="1:107">
      <c r="A370" s="7" t="s">
        <v>1133</v>
      </c>
      <c r="B370" s="7" t="s">
        <v>380</v>
      </c>
      <c r="C370" s="37" t="s">
        <v>28</v>
      </c>
      <c r="D370" s="296">
        <v>4230</v>
      </c>
      <c r="E370" s="297">
        <v>40230</v>
      </c>
      <c r="F370" s="27" t="s">
        <v>140</v>
      </c>
      <c r="G370" s="27" t="s">
        <v>137</v>
      </c>
      <c r="H370" s="35">
        <v>4515419</v>
      </c>
      <c r="I370" s="35">
        <v>3</v>
      </c>
      <c r="J370" s="292"/>
      <c r="K370" s="8">
        <v>52574</v>
      </c>
      <c r="L370" s="8"/>
      <c r="M370" s="8">
        <v>16896</v>
      </c>
      <c r="N370" s="9"/>
      <c r="O370" s="8">
        <v>5411</v>
      </c>
      <c r="P370" s="9"/>
      <c r="Q370" s="8">
        <v>17758</v>
      </c>
      <c r="R370" s="9"/>
      <c r="S370" s="8">
        <v>0</v>
      </c>
      <c r="T370" s="9"/>
      <c r="U370" s="33">
        <v>92639</v>
      </c>
      <c r="V370" s="9"/>
      <c r="W370" s="30">
        <v>22</v>
      </c>
      <c r="X370" s="9"/>
      <c r="Y370" s="30">
        <v>10</v>
      </c>
      <c r="Z370" s="9"/>
      <c r="AA370" s="30">
        <v>5</v>
      </c>
      <c r="AB370" s="9"/>
      <c r="AC370" s="30">
        <v>10</v>
      </c>
      <c r="AD370" s="9"/>
      <c r="AE370" s="80">
        <v>0</v>
      </c>
      <c r="AF370" s="46"/>
      <c r="AG370" s="88">
        <v>47</v>
      </c>
      <c r="AH370" s="47"/>
      <c r="AJ370" s="83">
        <v>52574</v>
      </c>
      <c r="AL370" s="83">
        <v>16896</v>
      </c>
      <c r="AN370" s="83">
        <v>5411</v>
      </c>
      <c r="AP370" s="83">
        <v>17758</v>
      </c>
      <c r="AR370" s="83">
        <v>0</v>
      </c>
      <c r="AT370" s="204">
        <v>92639</v>
      </c>
      <c r="AV370" s="46">
        <v>22</v>
      </c>
      <c r="AX370" s="46">
        <v>10</v>
      </c>
      <c r="AZ370" s="46">
        <v>5</v>
      </c>
      <c r="BB370" s="46">
        <v>10</v>
      </c>
      <c r="BD370" s="46">
        <v>0</v>
      </c>
      <c r="BF370" s="209">
        <v>47</v>
      </c>
      <c r="BI370" s="83">
        <v>0</v>
      </c>
      <c r="BK370" s="83">
        <v>0</v>
      </c>
      <c r="BM370" s="83">
        <v>0</v>
      </c>
      <c r="BO370" s="83">
        <v>0</v>
      </c>
      <c r="BQ370" s="83">
        <v>0</v>
      </c>
      <c r="BS370" s="85">
        <v>0</v>
      </c>
      <c r="BU370" s="46">
        <v>0</v>
      </c>
      <c r="BW370" s="46">
        <v>0</v>
      </c>
      <c r="BY370" s="46">
        <v>0</v>
      </c>
      <c r="CA370" s="46">
        <v>0</v>
      </c>
      <c r="CC370" s="46">
        <v>0</v>
      </c>
      <c r="CE370" s="209">
        <v>0</v>
      </c>
      <c r="CH370" s="41">
        <v>943565</v>
      </c>
      <c r="CJ370" s="41">
        <v>462980</v>
      </c>
      <c r="CL370" s="41">
        <v>96838</v>
      </c>
      <c r="CN370" s="41">
        <v>1196682</v>
      </c>
      <c r="CP370" s="43">
        <v>2700065</v>
      </c>
      <c r="CS370" s="39">
        <v>17.947399999999998</v>
      </c>
      <c r="CU370" s="39">
        <v>27.401800000000001</v>
      </c>
      <c r="CW370" s="39">
        <v>17.8965</v>
      </c>
      <c r="CY370" s="39">
        <v>67.388300000000001</v>
      </c>
      <c r="DA370" s="44">
        <v>29.146100000000001</v>
      </c>
      <c r="DC370" s="1" t="str">
        <f t="shared" si="5"/>
        <v>No</v>
      </c>
    </row>
    <row r="371" spans="1:107">
      <c r="A371" s="7" t="s">
        <v>952</v>
      </c>
      <c r="B371" s="7" t="s">
        <v>431</v>
      </c>
      <c r="C371" s="37" t="s">
        <v>26</v>
      </c>
      <c r="D371" s="296"/>
      <c r="E371" s="297">
        <v>40258</v>
      </c>
      <c r="F371" s="27" t="s">
        <v>158</v>
      </c>
      <c r="G371" s="27" t="s">
        <v>137</v>
      </c>
      <c r="H371" s="35">
        <v>2441770</v>
      </c>
      <c r="I371" s="35">
        <v>2</v>
      </c>
      <c r="J371" s="292"/>
      <c r="K371" s="8">
        <v>8911</v>
      </c>
      <c r="L371" s="8"/>
      <c r="M371" s="8">
        <v>0</v>
      </c>
      <c r="N371" s="9"/>
      <c r="O371" s="8">
        <v>0</v>
      </c>
      <c r="P371" s="9"/>
      <c r="Q371" s="8">
        <v>1706</v>
      </c>
      <c r="R371" s="9"/>
      <c r="S371" s="8">
        <v>0</v>
      </c>
      <c r="T371" s="9"/>
      <c r="U371" s="33">
        <v>10617</v>
      </c>
      <c r="V371" s="9"/>
      <c r="W371" s="30">
        <v>8</v>
      </c>
      <c r="X371" s="9"/>
      <c r="Y371" s="30">
        <v>0</v>
      </c>
      <c r="Z371" s="9"/>
      <c r="AA371" s="30">
        <v>0</v>
      </c>
      <c r="AB371" s="9"/>
      <c r="AC371" s="30">
        <v>1</v>
      </c>
      <c r="AD371" s="9"/>
      <c r="AE371" s="80">
        <v>0</v>
      </c>
      <c r="AF371" s="46"/>
      <c r="AG371" s="88">
        <v>9</v>
      </c>
      <c r="AH371" s="47"/>
      <c r="AJ371" s="83">
        <v>3484</v>
      </c>
      <c r="AL371" s="83">
        <v>0</v>
      </c>
      <c r="AN371" s="83">
        <v>0</v>
      </c>
      <c r="AP371" s="83">
        <v>1706</v>
      </c>
      <c r="AR371" s="83">
        <v>0</v>
      </c>
      <c r="AT371" s="204">
        <v>5190</v>
      </c>
      <c r="AV371" s="46">
        <v>2</v>
      </c>
      <c r="AX371" s="46">
        <v>0</v>
      </c>
      <c r="AZ371" s="46">
        <v>0</v>
      </c>
      <c r="BB371" s="46">
        <v>1</v>
      </c>
      <c r="BD371" s="46">
        <v>0</v>
      </c>
      <c r="BF371" s="209">
        <v>3</v>
      </c>
      <c r="BI371" s="83">
        <v>0</v>
      </c>
      <c r="BK371" s="83">
        <v>0</v>
      </c>
      <c r="BM371" s="83">
        <v>0</v>
      </c>
      <c r="BO371" s="83">
        <v>0</v>
      </c>
      <c r="BQ371" s="83">
        <v>0</v>
      </c>
      <c r="BS371" s="85">
        <v>5427</v>
      </c>
      <c r="BU371" s="46">
        <v>6</v>
      </c>
      <c r="BW371" s="46">
        <v>0</v>
      </c>
      <c r="BY371" s="46">
        <v>0</v>
      </c>
      <c r="CA371" s="46">
        <v>0</v>
      </c>
      <c r="CC371" s="46">
        <v>0</v>
      </c>
      <c r="CE371" s="209">
        <v>0</v>
      </c>
      <c r="CH371" s="41">
        <v>133953</v>
      </c>
      <c r="CJ371" s="41">
        <v>0</v>
      </c>
      <c r="CL371" s="41">
        <v>0</v>
      </c>
      <c r="CN371" s="41">
        <v>34319</v>
      </c>
      <c r="CP371" s="43">
        <v>168272</v>
      </c>
      <c r="CS371" s="39">
        <v>15.032299999999999</v>
      </c>
      <c r="CY371" s="39">
        <v>20.116599999999998</v>
      </c>
      <c r="DA371" s="44">
        <v>15.849299999999999</v>
      </c>
      <c r="DC371" s="1" t="str">
        <f t="shared" si="5"/>
        <v>No</v>
      </c>
    </row>
    <row r="372" spans="1:107">
      <c r="A372" s="7"/>
      <c r="B372" s="7"/>
      <c r="C372" s="37"/>
      <c r="D372" s="296"/>
      <c r="E372" s="297"/>
      <c r="F372" s="27"/>
      <c r="G372" s="27"/>
      <c r="H372" s="35"/>
      <c r="I372" s="35"/>
      <c r="J372" s="292"/>
      <c r="K372" s="8"/>
      <c r="L372" s="8"/>
      <c r="M372" s="8"/>
      <c r="N372" s="9"/>
      <c r="O372" s="8"/>
      <c r="P372" s="9"/>
      <c r="Q372" s="8"/>
      <c r="R372" s="9"/>
      <c r="S372" s="8"/>
      <c r="T372" s="9"/>
      <c r="U372" s="33"/>
      <c r="V372" s="9"/>
      <c r="W372" s="30"/>
      <c r="X372" s="9"/>
      <c r="Y372" s="30"/>
      <c r="Z372" s="9"/>
      <c r="AA372" s="30"/>
      <c r="AB372" s="9"/>
      <c r="AC372" s="30"/>
      <c r="AD372" s="9"/>
      <c r="AE372" s="80"/>
      <c r="AF372" s="46"/>
      <c r="AG372" s="88"/>
      <c r="AH372" s="47"/>
      <c r="DC372" s="1" t="str">
        <f t="shared" si="5"/>
        <v>No</v>
      </c>
    </row>
    <row r="373" spans="1:107">
      <c r="A373" s="7"/>
      <c r="B373" s="7"/>
      <c r="C373" s="37"/>
      <c r="D373" s="296"/>
      <c r="E373" s="297"/>
      <c r="F373" s="27"/>
      <c r="G373" s="27"/>
      <c r="H373" s="35"/>
      <c r="I373" s="35"/>
      <c r="J373" s="292"/>
      <c r="K373" s="8"/>
      <c r="L373" s="8"/>
      <c r="M373" s="8"/>
      <c r="N373" s="9"/>
      <c r="O373" s="8"/>
      <c r="P373" s="9"/>
      <c r="Q373" s="8"/>
      <c r="R373" s="9"/>
      <c r="S373" s="8"/>
      <c r="T373" s="9"/>
      <c r="U373" s="33"/>
      <c r="V373" s="9"/>
      <c r="W373" s="30"/>
      <c r="X373" s="9"/>
      <c r="Y373" s="30"/>
      <c r="Z373" s="9"/>
      <c r="AA373" s="30"/>
      <c r="AB373" s="9"/>
      <c r="AC373" s="30"/>
      <c r="AD373" s="9"/>
      <c r="AE373" s="80"/>
      <c r="AF373" s="46"/>
      <c r="AG373" s="88"/>
      <c r="AH373" s="47"/>
      <c r="DC373" s="1" t="str">
        <f t="shared" si="5"/>
        <v>No</v>
      </c>
    </row>
    <row r="374" spans="1:107">
      <c r="A374" s="7"/>
      <c r="B374" s="7"/>
      <c r="C374" s="37"/>
      <c r="D374" s="296"/>
      <c r="E374" s="297"/>
      <c r="F374" s="27"/>
      <c r="G374" s="27"/>
      <c r="H374" s="35"/>
      <c r="I374" s="35"/>
      <c r="J374" s="292"/>
      <c r="K374" s="8"/>
      <c r="L374" s="8"/>
      <c r="M374" s="8"/>
      <c r="N374" s="9"/>
      <c r="O374" s="8"/>
      <c r="P374" s="9"/>
      <c r="Q374" s="8"/>
      <c r="R374" s="9"/>
      <c r="S374" s="8"/>
      <c r="T374" s="9"/>
      <c r="U374" s="33"/>
      <c r="V374" s="9"/>
      <c r="W374" s="30"/>
      <c r="X374" s="9"/>
      <c r="Y374" s="30"/>
      <c r="Z374" s="9"/>
      <c r="AA374" s="30"/>
      <c r="AB374" s="9"/>
      <c r="AC374" s="30"/>
      <c r="AD374" s="9"/>
      <c r="AE374" s="80"/>
      <c r="AF374" s="46"/>
      <c r="AG374" s="88"/>
      <c r="AH374" s="47"/>
      <c r="DC374" s="1" t="str">
        <f t="shared" si="5"/>
        <v>No</v>
      </c>
    </row>
    <row r="375" spans="1:107">
      <c r="A375" s="7"/>
      <c r="B375" s="7"/>
      <c r="C375" s="37"/>
      <c r="D375" s="296"/>
      <c r="E375" s="297"/>
      <c r="F375" s="27"/>
      <c r="G375" s="27"/>
      <c r="H375" s="35"/>
      <c r="I375" s="35"/>
      <c r="J375" s="292"/>
      <c r="K375" s="8"/>
      <c r="L375" s="8"/>
      <c r="M375" s="8"/>
      <c r="N375" s="9"/>
      <c r="O375" s="8"/>
      <c r="P375" s="9"/>
      <c r="Q375" s="8"/>
      <c r="R375" s="9"/>
      <c r="S375" s="8"/>
      <c r="T375" s="9"/>
      <c r="U375" s="33"/>
      <c r="V375" s="9"/>
      <c r="W375" s="30"/>
      <c r="X375" s="9"/>
      <c r="Y375" s="30"/>
      <c r="Z375" s="9"/>
      <c r="AA375" s="30"/>
      <c r="AB375" s="9"/>
      <c r="AC375" s="30"/>
      <c r="AD375" s="9"/>
      <c r="AE375" s="80"/>
      <c r="AF375" s="46"/>
      <c r="AG375" s="88"/>
      <c r="AH375" s="47"/>
      <c r="DC375" s="1" t="str">
        <f t="shared" si="5"/>
        <v>No</v>
      </c>
    </row>
    <row r="376" spans="1:107">
      <c r="A376" s="7"/>
      <c r="B376" s="7"/>
      <c r="C376" s="37"/>
      <c r="D376" s="296"/>
      <c r="E376" s="297"/>
      <c r="F376" s="27"/>
      <c r="G376" s="27"/>
      <c r="H376" s="35"/>
      <c r="I376" s="35"/>
      <c r="J376" s="292"/>
      <c r="K376" s="8"/>
      <c r="L376" s="8"/>
      <c r="M376" s="8"/>
      <c r="N376" s="9"/>
      <c r="O376" s="8"/>
      <c r="P376" s="9"/>
      <c r="Q376" s="8"/>
      <c r="R376" s="9"/>
      <c r="S376" s="8"/>
      <c r="T376" s="9"/>
      <c r="U376" s="33"/>
      <c r="V376" s="9"/>
      <c r="W376" s="30"/>
      <c r="X376" s="9"/>
      <c r="Y376" s="30"/>
      <c r="Z376" s="9"/>
      <c r="AA376" s="30"/>
      <c r="AB376" s="9"/>
      <c r="AC376" s="30"/>
      <c r="AD376" s="9"/>
      <c r="AE376" s="80"/>
      <c r="AF376" s="46"/>
      <c r="AG376" s="88"/>
      <c r="AH376" s="47"/>
      <c r="DC376" s="1" t="str">
        <f t="shared" si="5"/>
        <v>No</v>
      </c>
    </row>
    <row r="377" spans="1:107">
      <c r="A377" s="7"/>
      <c r="B377" s="7"/>
      <c r="C377" s="37"/>
      <c r="D377" s="296"/>
      <c r="E377" s="297"/>
      <c r="F377" s="27"/>
      <c r="G377" s="27"/>
      <c r="H377" s="35"/>
      <c r="I377" s="35"/>
      <c r="J377" s="292"/>
      <c r="K377" s="8"/>
      <c r="L377" s="8"/>
      <c r="M377" s="8"/>
      <c r="N377" s="9"/>
      <c r="O377" s="8"/>
      <c r="P377" s="9"/>
      <c r="Q377" s="8"/>
      <c r="R377" s="9"/>
      <c r="S377" s="8"/>
      <c r="T377" s="9"/>
      <c r="U377" s="33"/>
      <c r="V377" s="9"/>
      <c r="W377" s="30"/>
      <c r="X377" s="9"/>
      <c r="Y377" s="30"/>
      <c r="Z377" s="9"/>
      <c r="AA377" s="30"/>
      <c r="AB377" s="9"/>
      <c r="AC377" s="30"/>
      <c r="AD377" s="9"/>
      <c r="AE377" s="80"/>
      <c r="AF377" s="46"/>
      <c r="AG377" s="88"/>
      <c r="AH377" s="47"/>
      <c r="DC377" s="1" t="str">
        <f t="shared" si="5"/>
        <v>No</v>
      </c>
    </row>
    <row r="378" spans="1:107">
      <c r="A378" s="7"/>
      <c r="B378" s="7"/>
      <c r="C378" s="37"/>
      <c r="D378" s="296"/>
      <c r="E378" s="297"/>
      <c r="F378" s="27"/>
      <c r="G378" s="27"/>
      <c r="H378" s="35"/>
      <c r="I378" s="35"/>
      <c r="J378" s="292"/>
      <c r="K378" s="8"/>
      <c r="L378" s="8"/>
      <c r="M378" s="8"/>
      <c r="N378" s="9"/>
      <c r="O378" s="8"/>
      <c r="P378" s="9"/>
      <c r="Q378" s="8"/>
      <c r="R378" s="9"/>
      <c r="S378" s="8"/>
      <c r="T378" s="9"/>
      <c r="U378" s="33"/>
      <c r="V378" s="9"/>
      <c r="W378" s="30"/>
      <c r="X378" s="9"/>
      <c r="Y378" s="30"/>
      <c r="Z378" s="9"/>
      <c r="AA378" s="30"/>
      <c r="AB378" s="9"/>
      <c r="AC378" s="30"/>
      <c r="AD378" s="9"/>
      <c r="AE378" s="80"/>
      <c r="AF378" s="46"/>
      <c r="AG378" s="88"/>
      <c r="AH378" s="47"/>
      <c r="DC378" s="1" t="str">
        <f t="shared" si="5"/>
        <v>No</v>
      </c>
    </row>
    <row r="379" spans="1:107">
      <c r="A379" s="7"/>
      <c r="B379" s="7"/>
      <c r="C379" s="37"/>
      <c r="D379" s="296"/>
      <c r="E379" s="297"/>
      <c r="F379" s="27"/>
      <c r="G379" s="27"/>
      <c r="H379" s="35"/>
      <c r="I379" s="35"/>
      <c r="J379" s="292"/>
      <c r="K379" s="8"/>
      <c r="L379" s="8"/>
      <c r="M379" s="8"/>
      <c r="N379" s="9"/>
      <c r="O379" s="8"/>
      <c r="P379" s="9"/>
      <c r="Q379" s="8"/>
      <c r="R379" s="9"/>
      <c r="S379" s="8"/>
      <c r="T379" s="9"/>
      <c r="U379" s="33"/>
      <c r="V379" s="9"/>
      <c r="W379" s="30"/>
      <c r="X379" s="9"/>
      <c r="Y379" s="30"/>
      <c r="Z379" s="9"/>
      <c r="AA379" s="30"/>
      <c r="AB379" s="9"/>
      <c r="AC379" s="30"/>
      <c r="AD379" s="9"/>
      <c r="AE379" s="80"/>
      <c r="AF379" s="46"/>
      <c r="AG379" s="88"/>
      <c r="AH379" s="47"/>
      <c r="DC379" s="1" t="str">
        <f t="shared" si="5"/>
        <v>No</v>
      </c>
    </row>
    <row r="380" spans="1:107">
      <c r="A380" s="7"/>
      <c r="B380" s="7"/>
      <c r="C380" s="37"/>
      <c r="D380" s="296"/>
      <c r="E380" s="297"/>
      <c r="F380" s="27"/>
      <c r="G380" s="27"/>
      <c r="H380" s="35"/>
      <c r="I380" s="35"/>
      <c r="J380" s="292"/>
      <c r="K380" s="8"/>
      <c r="L380" s="8"/>
      <c r="M380" s="8"/>
      <c r="N380" s="9"/>
      <c r="O380" s="8"/>
      <c r="P380" s="9"/>
      <c r="Q380" s="8"/>
      <c r="R380" s="9"/>
      <c r="S380" s="8"/>
      <c r="T380" s="9"/>
      <c r="U380" s="33"/>
      <c r="V380" s="9"/>
      <c r="W380" s="30"/>
      <c r="X380" s="9"/>
      <c r="Y380" s="30"/>
      <c r="Z380" s="9"/>
      <c r="AA380" s="30"/>
      <c r="AB380" s="9"/>
      <c r="AC380" s="30"/>
      <c r="AD380" s="9"/>
      <c r="AE380" s="80"/>
      <c r="AF380" s="46"/>
      <c r="AG380" s="88"/>
      <c r="AH380" s="47"/>
      <c r="DC380" s="1" t="str">
        <f t="shared" si="5"/>
        <v>No</v>
      </c>
    </row>
    <row r="381" spans="1:107">
      <c r="A381" s="7"/>
      <c r="B381" s="7"/>
      <c r="C381" s="37"/>
      <c r="D381" s="296"/>
      <c r="E381" s="297"/>
      <c r="F381" s="27"/>
      <c r="G381" s="27"/>
      <c r="H381" s="35"/>
      <c r="I381" s="35"/>
      <c r="J381" s="292"/>
      <c r="K381" s="8"/>
      <c r="L381" s="8"/>
      <c r="M381" s="8"/>
      <c r="N381" s="9"/>
      <c r="O381" s="8"/>
      <c r="P381" s="9"/>
      <c r="Q381" s="8"/>
      <c r="R381" s="9"/>
      <c r="S381" s="8"/>
      <c r="T381" s="9"/>
      <c r="U381" s="33"/>
      <c r="V381" s="9"/>
      <c r="W381" s="30"/>
      <c r="X381" s="9"/>
      <c r="Y381" s="30"/>
      <c r="Z381" s="9"/>
      <c r="AA381" s="30"/>
      <c r="AB381" s="9"/>
      <c r="AC381" s="30"/>
      <c r="AD381" s="9"/>
      <c r="AE381" s="80"/>
      <c r="AF381" s="46"/>
      <c r="AG381" s="88"/>
      <c r="AH381" s="47"/>
      <c r="DC381" s="1" t="str">
        <f t="shared" si="5"/>
        <v>No</v>
      </c>
    </row>
    <row r="382" spans="1:107">
      <c r="A382" s="7"/>
      <c r="B382" s="7"/>
      <c r="C382" s="37"/>
      <c r="D382" s="296"/>
      <c r="E382" s="297"/>
      <c r="F382" s="27"/>
      <c r="G382" s="27"/>
      <c r="H382" s="35"/>
      <c r="I382" s="35"/>
      <c r="J382" s="292"/>
      <c r="K382" s="8"/>
      <c r="L382" s="8"/>
      <c r="M382" s="8"/>
      <c r="N382" s="9"/>
      <c r="O382" s="8"/>
      <c r="P382" s="9"/>
      <c r="Q382" s="8"/>
      <c r="R382" s="9"/>
      <c r="S382" s="8"/>
      <c r="T382" s="9"/>
      <c r="U382" s="33"/>
      <c r="V382" s="9"/>
      <c r="W382" s="30"/>
      <c r="X382" s="9"/>
      <c r="Y382" s="30"/>
      <c r="Z382" s="9"/>
      <c r="AA382" s="30"/>
      <c r="AB382" s="9"/>
      <c r="AC382" s="30"/>
      <c r="AD382" s="9"/>
      <c r="AE382" s="80"/>
      <c r="AF382" s="46"/>
      <c r="AG382" s="88"/>
      <c r="AH382" s="47"/>
      <c r="DC382" s="1" t="str">
        <f t="shared" si="5"/>
        <v>No</v>
      </c>
    </row>
    <row r="383" spans="1:107">
      <c r="A383" s="7"/>
      <c r="B383" s="7"/>
      <c r="C383" s="37"/>
      <c r="D383" s="296"/>
      <c r="E383" s="297"/>
      <c r="F383" s="27"/>
      <c r="G383" s="27"/>
      <c r="H383" s="35"/>
      <c r="I383" s="35"/>
      <c r="J383" s="292"/>
      <c r="K383" s="8"/>
      <c r="L383" s="8"/>
      <c r="M383" s="8"/>
      <c r="N383" s="9"/>
      <c r="O383" s="8"/>
      <c r="P383" s="9"/>
      <c r="Q383" s="8"/>
      <c r="R383" s="9"/>
      <c r="S383" s="8"/>
      <c r="T383" s="9"/>
      <c r="U383" s="33"/>
      <c r="V383" s="9"/>
      <c r="W383" s="30"/>
      <c r="X383" s="9"/>
      <c r="Y383" s="30"/>
      <c r="Z383" s="9"/>
      <c r="AA383" s="30"/>
      <c r="AB383" s="9"/>
      <c r="AC383" s="30"/>
      <c r="AD383" s="9"/>
      <c r="AE383" s="80"/>
      <c r="AF383" s="46"/>
      <c r="AG383" s="88"/>
      <c r="AH383" s="47"/>
      <c r="DC383" s="1" t="str">
        <f t="shared" si="5"/>
        <v>No</v>
      </c>
    </row>
  </sheetData>
  <autoFilter ref="A1:DC531">
    <sortState ref="A2:DC531">
      <sortCondition descending="1" ref="I1:I531"/>
    </sortState>
  </autoFilter>
  <conditionalFormatting sqref="D3:DB383 A3:C258 A2:DB2 A260:C383 B259:C259">
    <cfRule type="expression" dxfId="140" priority="3">
      <formula>MOD(ROW(),2)=0</formula>
    </cfRule>
  </conditionalFormatting>
  <conditionalFormatting sqref="DC2:DC383">
    <cfRule type="expression" dxfId="139" priority="2">
      <formula>MOD(ROW(),2)=0</formula>
    </cfRule>
  </conditionalFormatting>
  <conditionalFormatting sqref="A259">
    <cfRule type="expression" dxfId="138" priority="1">
      <formula>MOD(ROW(),2)=0</formula>
    </cfRule>
  </conditionalFormatting>
  <pageMargins left="0.7" right="0.7" top="0.75" bottom="0.75" header="0.3" footer="0.3"/>
  <pageSetup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4203" r:id="rId3" name="Drop Down 107">
              <controlPr defaultSize="0" autoLine="0" autoPict="0" macro="[0]!ThisWorkbook.ComboBox" altText="This drop-down menu shows or hides columns indicating the presence of &quot;questionable&quot; data.">
                <anchor moveWithCells="1">
                  <from>
                    <xdr:col>107</xdr:col>
                    <xdr:colOff>47625</xdr:colOff>
                    <xdr:row>0</xdr:row>
                    <xdr:rowOff>228600</xdr:rowOff>
                  </from>
                  <to>
                    <xdr:col>111</xdr:col>
                    <xdr:colOff>66675</xdr:colOff>
                    <xdr:row>0</xdr:row>
                    <xdr:rowOff>466725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V136"/>
  <sheetViews>
    <sheetView workbookViewId="0"/>
  </sheetViews>
  <sheetFormatPr defaultColWidth="8.85546875" defaultRowHeight="12.75"/>
  <cols>
    <col min="1" max="1" width="9.85546875" style="100" customWidth="1"/>
    <col min="2" max="2" width="10.85546875" style="100" customWidth="1"/>
    <col min="3" max="3" width="11" style="100" customWidth="1"/>
    <col min="4" max="4" width="14.42578125" style="100" customWidth="1"/>
    <col min="5" max="5" width="10.42578125" style="100" customWidth="1"/>
    <col min="6" max="6" width="8.85546875" style="100"/>
    <col min="7" max="7" width="9.5703125" style="100" bestFit="1" customWidth="1"/>
    <col min="8" max="8" width="11" style="100" customWidth="1"/>
    <col min="9" max="9" width="10.85546875" style="100" customWidth="1"/>
    <col min="10" max="10" width="13.85546875" style="100" customWidth="1"/>
    <col min="11" max="11" width="8.85546875" style="100"/>
    <col min="12" max="12" width="10.85546875" style="100" customWidth="1"/>
    <col min="13" max="13" width="11" style="100" customWidth="1"/>
    <col min="14" max="14" width="11.140625" style="100" customWidth="1"/>
    <col min="15" max="15" width="11.42578125" style="100" customWidth="1"/>
    <col min="16" max="16" width="13.5703125" style="100" customWidth="1"/>
    <col min="17" max="17" width="8.85546875" style="100"/>
    <col min="18" max="18" width="10.85546875" style="100" customWidth="1"/>
    <col min="19" max="21" width="11.85546875" style="100" bestFit="1" customWidth="1"/>
    <col min="22" max="22" width="12.42578125" style="100" customWidth="1"/>
    <col min="23" max="23" width="12.5703125" style="100" bestFit="1" customWidth="1"/>
    <col min="24" max="24" width="9.5703125" style="100" customWidth="1"/>
    <col min="25" max="25" width="11.85546875" style="100" customWidth="1"/>
    <col min="26" max="26" width="11.42578125" style="100" customWidth="1"/>
    <col min="27" max="27" width="13.140625" style="100" customWidth="1"/>
    <col min="28" max="31" width="8.85546875" style="100"/>
    <col min="32" max="40" width="8.85546875" style="100" customWidth="1"/>
    <col min="41" max="46" width="8.85546875" style="307" customWidth="1"/>
    <col min="47" max="16384" width="8.85546875" style="100"/>
  </cols>
  <sheetData>
    <row r="1" spans="1:48" s="95" customFormat="1" ht="12" customHeight="1" thickBot="1">
      <c r="A1" s="285" t="s">
        <v>929</v>
      </c>
      <c r="B1" s="229"/>
      <c r="C1" s="229"/>
      <c r="D1" s="230"/>
      <c r="E1" s="230"/>
      <c r="F1" s="90" t="s">
        <v>79</v>
      </c>
      <c r="G1" s="91"/>
      <c r="H1" s="91"/>
      <c r="I1" s="91"/>
      <c r="J1" s="91"/>
      <c r="K1" s="91"/>
      <c r="L1" s="91"/>
      <c r="M1" s="91"/>
      <c r="N1" s="91"/>
      <c r="O1" s="91"/>
      <c r="P1" s="91"/>
      <c r="Q1" s="91"/>
      <c r="R1" s="91"/>
      <c r="S1" s="92"/>
      <c r="T1" s="92"/>
      <c r="U1" s="92"/>
      <c r="V1" s="92"/>
      <c r="W1" s="92"/>
      <c r="X1" s="92"/>
      <c r="Y1" s="92"/>
      <c r="Z1" s="92"/>
      <c r="AA1" s="92"/>
      <c r="AB1" s="92"/>
      <c r="AC1" s="93"/>
      <c r="AD1" s="94"/>
      <c r="AE1" s="94"/>
      <c r="AF1" s="94">
        <f>IF(AF4=1,0,1)</f>
        <v>0</v>
      </c>
      <c r="AG1" s="94"/>
      <c r="AH1" s="94"/>
      <c r="AI1" s="94"/>
      <c r="AJ1" s="94"/>
      <c r="AK1" s="94"/>
      <c r="AL1" s="94"/>
      <c r="AM1" s="94"/>
      <c r="AN1" s="94"/>
      <c r="AO1" s="303"/>
      <c r="AP1" s="303"/>
      <c r="AQ1" s="303"/>
      <c r="AR1" s="303"/>
      <c r="AS1" s="303"/>
      <c r="AT1" s="303"/>
      <c r="AU1" s="94"/>
      <c r="AV1" s="94"/>
    </row>
    <row r="2" spans="1:48" s="95" customFormat="1" ht="12.95" customHeight="1" thickTop="1">
      <c r="A2" s="226"/>
      <c r="B2" s="227"/>
      <c r="C2" s="227"/>
      <c r="D2" s="227"/>
      <c r="E2" s="232"/>
      <c r="F2" s="247"/>
      <c r="G2" s="94"/>
      <c r="H2" s="211"/>
      <c r="I2" s="211"/>
      <c r="J2" s="213" t="s">
        <v>899</v>
      </c>
      <c r="K2" s="211"/>
      <c r="L2" s="212"/>
      <c r="M2" s="211"/>
      <c r="N2" s="211"/>
      <c r="O2" s="211"/>
      <c r="P2" s="220" t="s">
        <v>900</v>
      </c>
      <c r="Q2" s="211"/>
      <c r="R2" s="219"/>
      <c r="S2" s="214"/>
      <c r="T2" s="215"/>
      <c r="U2" s="215"/>
      <c r="V2" s="221" t="s">
        <v>901</v>
      </c>
      <c r="W2" s="212"/>
      <c r="X2" s="214"/>
      <c r="Y2" s="215"/>
      <c r="Z2" s="215"/>
      <c r="AA2" s="221" t="s">
        <v>902</v>
      </c>
      <c r="AB2" s="222"/>
      <c r="AC2" s="93"/>
      <c r="AD2" s="94"/>
      <c r="AE2" s="94"/>
      <c r="AF2" s="94" t="s">
        <v>781</v>
      </c>
      <c r="AG2" s="94"/>
      <c r="AH2" s="94"/>
      <c r="AI2" s="94"/>
      <c r="AJ2" s="94"/>
      <c r="AK2" s="94"/>
      <c r="AL2" s="94"/>
      <c r="AM2" s="94"/>
      <c r="AN2" s="94"/>
      <c r="AO2" s="303"/>
      <c r="AP2" s="303"/>
      <c r="AQ2" s="303"/>
      <c r="AR2" s="303"/>
      <c r="AS2" s="303"/>
      <c r="AT2" s="303"/>
      <c r="AU2" s="94"/>
      <c r="AV2" s="94"/>
    </row>
    <row r="3" spans="1:48" s="95" customFormat="1" ht="23.1" customHeight="1">
      <c r="A3" s="226"/>
      <c r="B3" s="227"/>
      <c r="C3" s="227"/>
      <c r="D3" s="227"/>
      <c r="E3" s="253"/>
      <c r="F3" s="311" t="s">
        <v>926</v>
      </c>
      <c r="G3" s="255" t="s">
        <v>906</v>
      </c>
      <c r="H3" s="255" t="s">
        <v>907</v>
      </c>
      <c r="I3" s="255" t="s">
        <v>908</v>
      </c>
      <c r="J3" s="256" t="s">
        <v>909</v>
      </c>
      <c r="K3" s="255" t="s">
        <v>910</v>
      </c>
      <c r="L3" s="255" t="s">
        <v>925</v>
      </c>
      <c r="M3" s="257" t="s">
        <v>911</v>
      </c>
      <c r="N3" s="255" t="s">
        <v>912</v>
      </c>
      <c r="O3" s="255" t="s">
        <v>913</v>
      </c>
      <c r="P3" s="256" t="s">
        <v>914</v>
      </c>
      <c r="Q3" s="257" t="s">
        <v>915</v>
      </c>
      <c r="R3" s="258" t="s">
        <v>927</v>
      </c>
      <c r="S3" s="259" t="s">
        <v>916</v>
      </c>
      <c r="T3" s="259" t="s">
        <v>917</v>
      </c>
      <c r="U3" s="259" t="s">
        <v>918</v>
      </c>
      <c r="V3" s="259" t="s">
        <v>919</v>
      </c>
      <c r="W3" s="259" t="s">
        <v>928</v>
      </c>
      <c r="X3" s="259" t="s">
        <v>920</v>
      </c>
      <c r="Y3" s="259" t="s">
        <v>921</v>
      </c>
      <c r="Z3" s="259" t="s">
        <v>922</v>
      </c>
      <c r="AA3" s="259" t="s">
        <v>923</v>
      </c>
      <c r="AB3" s="260" t="s">
        <v>924</v>
      </c>
      <c r="AC3" s="93"/>
      <c r="AD3" s="94"/>
      <c r="AE3" s="94"/>
      <c r="AF3" s="94" t="s">
        <v>782</v>
      </c>
      <c r="AG3" s="94"/>
      <c r="AH3" s="94"/>
      <c r="AI3" s="94"/>
      <c r="AJ3" s="94"/>
      <c r="AK3" s="94"/>
      <c r="AL3" s="94"/>
      <c r="AM3" s="94"/>
      <c r="AN3" s="94"/>
      <c r="AO3" s="303"/>
      <c r="AP3" s="303"/>
      <c r="AQ3" s="303"/>
      <c r="AR3" s="303"/>
      <c r="AS3" s="303"/>
      <c r="AT3" s="303"/>
      <c r="AU3" s="94"/>
      <c r="AV3" s="94"/>
    </row>
    <row r="4" spans="1:48" s="99" customFormat="1">
      <c r="A4" s="228"/>
      <c r="B4" s="228"/>
      <c r="C4" s="228"/>
      <c r="D4" s="228"/>
      <c r="E4" s="228"/>
      <c r="F4" s="234">
        <f>IF($AF$1,SUMIFS('All Employees by Mode'!L:L,'All Employees by Mode'!$BE:$BE,"=No"),SUM('All Employees by Mode'!L:L))</f>
        <v>70385</v>
      </c>
      <c r="G4" s="235">
        <f>IF($AF$1,SUMIFS('All Employees by Mode'!M:M,'All Employees by Mode'!$BE:$BE,"=No"),SUM('All Employees by Mode'!M:M))</f>
        <v>289825313</v>
      </c>
      <c r="H4" s="235">
        <f>IF($AF$1,SUMIFS('All Employees by Mode'!O:O,'All Employees by Mode'!$BE:$BE,"=No"),SUM('All Employees by Mode'!O:O))</f>
        <v>87958157</v>
      </c>
      <c r="I4" s="235">
        <f>IF($AF$1,SUMIFS('All Employees by Mode'!Q:Q,'All Employees by Mode'!$BE:$BE,"=No"),SUM('All Employees by Mode'!Q:Q))</f>
        <v>61649263</v>
      </c>
      <c r="J4" s="235">
        <f>IF($AF$1,SUMIFS('All Employees by Mode'!S:S,'All Employees by Mode'!$BE:$BE,"=No"),SUM('All Employees by Mode'!S:S))</f>
        <v>44558167</v>
      </c>
      <c r="K4" s="235">
        <f>IF($AF$1,SUMIFS('All Employees by Mode'!U:U,'All Employees by Mode'!$BE:$BE,"=No"),SUM('All Employees by Mode'!U:U))</f>
        <v>34176965</v>
      </c>
      <c r="L4" s="235">
        <f>IF($AF$1,SUMIFS('All Employees by Mode'!W:W,'All Employees by Mode'!$BE:$BE,"=No"),SUM('All Employees by Mode'!W:W))</f>
        <v>518167865</v>
      </c>
      <c r="M4" s="235">
        <f>IF($AF$1,SUMIFS('All Employees by Mode'!Y:Y,'All Employees by Mode'!$BE:$BE,"=No"),SUM('All Employees by Mode'!Y:Y))</f>
        <v>151781.47000000009</v>
      </c>
      <c r="N4" s="235">
        <f>IF($AF$1,SUMIFS('All Employees by Mode'!AA:AA,'All Employees by Mode'!$BE:$BE,"=No"),SUM('All Employees by Mode'!AA:AA))</f>
        <v>45758.710000000043</v>
      </c>
      <c r="O4" s="235">
        <f>IF($AF$1,SUMIFS('All Employees by Mode'!AC:AC,'All Employees by Mode'!$BE:$BE,"=No"),SUM('All Employees by Mode'!AC:AC))</f>
        <v>31618.899999999969</v>
      </c>
      <c r="P4" s="235">
        <f>IF($AF$1,SUMIFS('All Employees by Mode'!AE:AE,'All Employees by Mode'!$BE:$BE,"=No"),SUM('All Employees by Mode'!AE:AE))</f>
        <v>25426.280000000017</v>
      </c>
      <c r="Q4" s="235">
        <f>IF($AF$1,SUMIFS('All Employees by Mode'!AG:AG,'All Employees by Mode'!$BE:$BE,"=No"),SUM('All Employees by Mode'!AG:AG))</f>
        <v>16086.990000000007</v>
      </c>
      <c r="R4" s="235">
        <f>IF($AF$1,SUMIFS('All Employees by Mode'!AI:AI,'All Employees by Mode'!$BE:$BE,"=No"),SUM('All Employees by Mode'!AI:AI))</f>
        <v>270672.35000000027</v>
      </c>
      <c r="S4" s="236">
        <f>IF($AF$1,SUMIFS('All Employees by Mode'!AK:AK,'All Employees by Mode'!$BE:$BE,"=No"),SUM('All Employees by Mode'!AK:AK))</f>
        <v>8665748654</v>
      </c>
      <c r="T4" s="236">
        <f>IF($AF$1,SUMIFS('All Employees by Mode'!AM:AM,'All Employees by Mode'!$BE:$BE,"=No"),SUM('All Employees by Mode'!AM:AM))</f>
        <v>3009769452</v>
      </c>
      <c r="U4" s="236">
        <f>IF($AF$1,SUMIFS('All Employees by Mode'!AO:AO,'All Employees by Mode'!$BE:$BE,"=No"),SUM('All Employees by Mode'!AO:AO))</f>
        <v>2211144124</v>
      </c>
      <c r="V4" s="236">
        <f>IF($AF$1,SUMIFS('All Employees by Mode'!AQ:AQ,'All Employees by Mode'!$BE:$BE,"=No"),SUM('All Employees by Mode'!AQ:AQ))</f>
        <v>1597133403</v>
      </c>
      <c r="W4" s="236">
        <f>IF($AF$1,SUMIFS('All Employees by Mode'!AS:AS,'All Employees by Mode'!$BE:$BE,"=No"),SUM('All Employees by Mode'!AS:AS))</f>
        <v>15483795633</v>
      </c>
      <c r="X4" s="237">
        <f>S4/G4</f>
        <v>29.899902683793531</v>
      </c>
      <c r="Y4" s="237">
        <f>T4/H4</f>
        <v>34.218195954242198</v>
      </c>
      <c r="Z4" s="237">
        <f>U4/I4</f>
        <v>35.866513505603464</v>
      </c>
      <c r="AA4" s="237">
        <f>V4/J4</f>
        <v>35.843786011215407</v>
      </c>
      <c r="AB4" s="254">
        <f>W4/SUM(G4:J4)</f>
        <v>31.991914792199605</v>
      </c>
      <c r="AC4" s="97"/>
      <c r="AD4" s="98"/>
      <c r="AE4" s="98"/>
      <c r="AF4" s="98">
        <v>1</v>
      </c>
      <c r="AG4" s="98"/>
      <c r="AH4" s="98"/>
      <c r="AI4" s="98"/>
      <c r="AJ4" s="98"/>
      <c r="AK4" s="98"/>
      <c r="AL4" s="98"/>
      <c r="AM4" s="98"/>
      <c r="AN4" s="98"/>
      <c r="AO4" s="304"/>
      <c r="AP4" s="304"/>
      <c r="AQ4" s="304"/>
      <c r="AR4" s="304"/>
      <c r="AS4" s="304"/>
      <c r="AT4" s="304"/>
      <c r="AU4" s="98"/>
      <c r="AV4" s="98"/>
    </row>
    <row r="5" spans="1:48">
      <c r="A5" s="228"/>
      <c r="B5" s="228"/>
      <c r="C5" s="228"/>
      <c r="D5" s="228"/>
      <c r="E5" s="228"/>
      <c r="F5" s="228"/>
      <c r="G5" s="228"/>
      <c r="H5" s="228"/>
      <c r="I5" s="228"/>
      <c r="J5" s="228"/>
      <c r="K5" s="228"/>
      <c r="L5" s="228"/>
      <c r="M5" s="228"/>
      <c r="N5" s="228"/>
      <c r="O5" s="228"/>
      <c r="P5" s="228"/>
      <c r="Q5" s="228"/>
      <c r="R5" s="228"/>
      <c r="S5" s="228"/>
      <c r="T5" s="228"/>
      <c r="U5" s="228"/>
      <c r="V5" s="228"/>
      <c r="W5" s="228"/>
      <c r="X5" s="228"/>
      <c r="Y5" s="228"/>
      <c r="Z5" s="228"/>
      <c r="AA5" s="228"/>
      <c r="AB5" s="233"/>
      <c r="AC5" s="97"/>
      <c r="AD5" s="98"/>
      <c r="AE5" s="98"/>
      <c r="AF5" s="98"/>
      <c r="AG5" s="98"/>
      <c r="AH5" s="98"/>
      <c r="AI5" s="98"/>
      <c r="AJ5" s="98"/>
      <c r="AK5" s="98"/>
      <c r="AL5" s="98"/>
      <c r="AM5" s="98"/>
      <c r="AN5" s="98"/>
      <c r="AO5" s="304"/>
      <c r="AP5" s="304"/>
      <c r="AQ5" s="304"/>
      <c r="AR5" s="304"/>
      <c r="AS5" s="304"/>
      <c r="AT5" s="304"/>
      <c r="AU5" s="98"/>
      <c r="AV5" s="98"/>
    </row>
    <row r="6" spans="1:48" ht="13.5" thickBot="1">
      <c r="A6" s="238" t="s">
        <v>847</v>
      </c>
      <c r="B6" s="231"/>
      <c r="C6" s="231"/>
      <c r="D6" s="231"/>
      <c r="E6" s="231"/>
      <c r="F6" s="231"/>
      <c r="G6" s="231"/>
      <c r="H6" s="231"/>
      <c r="I6" s="231"/>
      <c r="J6" s="231"/>
      <c r="K6" s="231"/>
      <c r="L6" s="231"/>
      <c r="M6" s="231"/>
      <c r="N6" s="231"/>
      <c r="O6" s="231"/>
      <c r="P6" s="231"/>
      <c r="Q6" s="231"/>
      <c r="R6" s="231"/>
      <c r="S6" s="231"/>
      <c r="T6" s="231"/>
      <c r="U6" s="231"/>
      <c r="V6" s="231"/>
      <c r="W6" s="231"/>
      <c r="X6" s="231"/>
      <c r="Y6" s="231"/>
      <c r="Z6" s="231"/>
      <c r="AA6" s="231"/>
      <c r="AB6" s="239"/>
      <c r="AC6" s="97"/>
      <c r="AD6" s="98"/>
      <c r="AE6" s="98"/>
      <c r="AF6" s="98"/>
      <c r="AG6" s="98"/>
      <c r="AH6" s="98"/>
      <c r="AI6" s="98"/>
      <c r="AJ6" s="98"/>
      <c r="AK6" s="98"/>
      <c r="AL6" s="98"/>
      <c r="AM6" s="98"/>
      <c r="AN6" s="98"/>
      <c r="AO6" s="304"/>
      <c r="AP6" s="304"/>
      <c r="AQ6" s="304"/>
      <c r="AR6" s="304"/>
      <c r="AS6" s="304"/>
      <c r="AT6" s="304"/>
      <c r="AU6" s="98"/>
      <c r="AV6" s="98"/>
    </row>
    <row r="7" spans="1:48" ht="13.5" thickTop="1">
      <c r="A7" s="103"/>
      <c r="B7" s="96"/>
      <c r="C7" s="96"/>
      <c r="D7" s="99"/>
      <c r="E7" s="99"/>
      <c r="F7" s="248"/>
      <c r="G7" s="214"/>
      <c r="H7" s="215"/>
      <c r="I7" s="215"/>
      <c r="J7" s="213" t="s">
        <v>899</v>
      </c>
      <c r="K7" s="215"/>
      <c r="L7" s="212"/>
      <c r="M7" s="211"/>
      <c r="N7" s="211"/>
      <c r="O7" s="211"/>
      <c r="P7" s="220" t="s">
        <v>900</v>
      </c>
      <c r="Q7" s="211"/>
      <c r="R7" s="219"/>
      <c r="S7" s="214"/>
      <c r="T7" s="215"/>
      <c r="U7" s="215"/>
      <c r="V7" s="221" t="s">
        <v>901</v>
      </c>
      <c r="W7" s="212"/>
      <c r="X7" s="214"/>
      <c r="Y7" s="215"/>
      <c r="Z7" s="215"/>
      <c r="AA7" s="221" t="s">
        <v>902</v>
      </c>
      <c r="AB7" s="222"/>
      <c r="AC7" s="97"/>
      <c r="AD7" s="98"/>
      <c r="AE7" s="98"/>
      <c r="AF7" s="98"/>
      <c r="AG7" s="98"/>
      <c r="AH7" s="98"/>
      <c r="AI7" s="98"/>
      <c r="AJ7" s="98"/>
      <c r="AK7" s="98"/>
      <c r="AL7" s="98"/>
      <c r="AM7" s="98"/>
      <c r="AN7" s="98"/>
      <c r="AO7" s="304"/>
      <c r="AP7" s="304"/>
      <c r="AQ7" s="304"/>
      <c r="AR7" s="304"/>
      <c r="AS7" s="304"/>
      <c r="AT7" s="304"/>
      <c r="AU7" s="98"/>
      <c r="AV7" s="98"/>
    </row>
    <row r="8" spans="1:48" s="95" customFormat="1" ht="23.1" customHeight="1">
      <c r="A8" s="104"/>
      <c r="B8" s="105"/>
      <c r="C8" s="105"/>
      <c r="D8" s="106" t="s">
        <v>848</v>
      </c>
      <c r="E8" s="273" t="s">
        <v>903</v>
      </c>
      <c r="F8" s="265" t="s">
        <v>926</v>
      </c>
      <c r="G8" s="265" t="s">
        <v>906</v>
      </c>
      <c r="H8" s="265" t="s">
        <v>907</v>
      </c>
      <c r="I8" s="265" t="s">
        <v>908</v>
      </c>
      <c r="J8" s="308" t="s">
        <v>909</v>
      </c>
      <c r="K8" s="265" t="s">
        <v>910</v>
      </c>
      <c r="L8" s="265" t="s">
        <v>925</v>
      </c>
      <c r="M8" s="309" t="s">
        <v>911</v>
      </c>
      <c r="N8" s="265" t="s">
        <v>912</v>
      </c>
      <c r="O8" s="265" t="s">
        <v>913</v>
      </c>
      <c r="P8" s="308" t="s">
        <v>914</v>
      </c>
      <c r="Q8" s="309" t="s">
        <v>915</v>
      </c>
      <c r="R8" s="310" t="s">
        <v>927</v>
      </c>
      <c r="S8" s="265" t="s">
        <v>916</v>
      </c>
      <c r="T8" s="265" t="s">
        <v>917</v>
      </c>
      <c r="U8" s="265" t="s">
        <v>918</v>
      </c>
      <c r="V8" s="265" t="s">
        <v>919</v>
      </c>
      <c r="W8" s="265" t="s">
        <v>928</v>
      </c>
      <c r="X8" s="265" t="s">
        <v>920</v>
      </c>
      <c r="Y8" s="265" t="s">
        <v>921</v>
      </c>
      <c r="Z8" s="265" t="s">
        <v>922</v>
      </c>
      <c r="AA8" s="265" t="s">
        <v>923</v>
      </c>
      <c r="AB8" s="269" t="s">
        <v>924</v>
      </c>
      <c r="AC8" s="93"/>
      <c r="AD8" s="94"/>
      <c r="AE8" s="94"/>
      <c r="AF8" s="98"/>
      <c r="AG8" s="94"/>
      <c r="AH8" s="94"/>
      <c r="AI8" s="94"/>
      <c r="AJ8" s="94"/>
      <c r="AK8" s="94"/>
      <c r="AL8" s="94"/>
      <c r="AM8" s="94"/>
      <c r="AN8" s="94"/>
      <c r="AO8" s="303"/>
      <c r="AP8" s="303"/>
      <c r="AQ8" s="303"/>
      <c r="AR8" s="303"/>
      <c r="AS8" s="303"/>
      <c r="AT8" s="303"/>
      <c r="AU8" s="94"/>
      <c r="AV8" s="94"/>
    </row>
    <row r="9" spans="1:48" s="95" customFormat="1" ht="11.25" customHeight="1">
      <c r="A9" s="167" t="s">
        <v>953</v>
      </c>
      <c r="B9" s="168">
        <f>D9</f>
        <v>200000</v>
      </c>
      <c r="C9" s="169"/>
      <c r="D9" s="250">
        <v>200000</v>
      </c>
      <c r="E9" s="266" t="str">
        <f>A9&amp;" "&amp;FIXED(B9,0,0)</f>
        <v>Under 200,000</v>
      </c>
      <c r="F9" s="155">
        <f>IF($AF$1,SUMIFS('All Employees by Mode'!L:L,'All Employees by Mode'!$H:$H,"&lt;"&amp;$D9,'All Employees by Mode'!$BE:$BE,"=No"),SUMIFS('All Employees by Mode'!L:L,'All Employees by Mode'!$H:$H,"&lt;"&amp;$D9))</f>
        <v>5308</v>
      </c>
      <c r="G9" s="156">
        <f>IF($AF$1,SUMIFS('All Employees by Mode'!M:M,'All Employees by Mode'!$H:$H,"&lt;"&amp;$D9,'All Employees by Mode'!$BE:$BE,"=No"),SUMIFS('All Employees by Mode'!M:M,'All Employees by Mode'!$H:$H,"&lt;"&amp;$D9))</f>
        <v>13984639</v>
      </c>
      <c r="H9" s="156">
        <f>IF($AF$1,SUMIFS('All Employees by Mode'!O:O,'All Employees by Mode'!$H:$H,"&lt;"&amp;$D9,'All Employees by Mode'!$BE:$BE,"=No"),SUMIFS('All Employees by Mode'!O:O,'All Employees by Mode'!$H:$H,"&lt;"&amp;$D9))</f>
        <v>2033712</v>
      </c>
      <c r="I9" s="156">
        <f>IF($AF$1,SUMIFS('All Employees by Mode'!Q:Q,'All Employees by Mode'!$H:$H,"&lt;"&amp;$D9,'All Employees by Mode'!$BE:$BE,"=No"),SUMIFS('All Employees by Mode'!Q:Q,'All Employees by Mode'!$H:$H,"&lt;"&amp;$D9))</f>
        <v>443290</v>
      </c>
      <c r="J9" s="156">
        <f>IF($AF$1,SUMIFS('All Employees by Mode'!S:S,'All Employees by Mode'!$H:$H,"&lt;"&amp;$D9,'All Employees by Mode'!$BE:$BE,"=No"),SUMIFS('All Employees by Mode'!S:S,'All Employees by Mode'!$H:$H,"&lt;"&amp;$D9))</f>
        <v>2092312</v>
      </c>
      <c r="K9" s="156">
        <f>IF($AF$1,SUMIFS('All Employees by Mode'!U:U,'All Employees by Mode'!$H:$H,"&lt;"&amp;$D9,'All Employees by Mode'!$BE:$BE,"=No"),SUMIFS('All Employees by Mode'!U:U,'All Employees by Mode'!$H:$H,"&lt;"&amp;$D9))</f>
        <v>18698</v>
      </c>
      <c r="L9" s="156">
        <f>IF($AF$1,SUMIFS('All Employees by Mode'!W:W,'All Employees by Mode'!$H:$H,"&lt;"&amp;$D9,'All Employees by Mode'!$BE:$BE,"=No"),SUMIFS('All Employees by Mode'!W:W,'All Employees by Mode'!$H:$H,"&lt;"&amp;$D9))</f>
        <v>18572651</v>
      </c>
      <c r="M9" s="156">
        <f>IF($AF$1,SUMIFS('All Employees by Mode'!Y:Y,'All Employees by Mode'!$H:$H,"&lt;"&amp;$D9,'All Employees by Mode'!$BE:$BE,"=No"),SUMIFS('All Employees by Mode'!Y:Y,'All Employees by Mode'!$H:$H,"&lt;"&amp;$D9))</f>
        <v>8757.24</v>
      </c>
      <c r="N9" s="156">
        <f>IF($AF$1,SUMIFS('All Employees by Mode'!AA:AA,'All Employees by Mode'!$H:$H,"&lt;"&amp;$D9,'All Employees by Mode'!$BE:$BE,"=No"),SUMIFS('All Employees by Mode'!AA:AA,'All Employees by Mode'!$H:$H,"&lt;"&amp;$D9))</f>
        <v>1180.5300000000002</v>
      </c>
      <c r="O9" s="156">
        <f>IF($AF$1,SUMIFS('All Employees by Mode'!AC:AC,'All Employees by Mode'!$H:$H,"&lt;"&amp;$D9,'All Employees by Mode'!$BE:$BE,"=No"),SUMIFS('All Employees by Mode'!AC:AC,'All Employees by Mode'!$H:$H,"&lt;"&amp;$D9))</f>
        <v>273.62999999999994</v>
      </c>
      <c r="P9" s="156">
        <f>IF($AF$1,SUMIFS('All Employees by Mode'!AE:AE,'All Employees by Mode'!$H:$H,"&lt;"&amp;$D9,'All Employees by Mode'!$BE:$BE,"=No"),SUMIFS('All Employees by Mode'!AE:AE,'All Employees by Mode'!$H:$H,"&lt;"&amp;$D9))</f>
        <v>1254.0400000000002</v>
      </c>
      <c r="Q9" s="156">
        <f>IF($AF$1,SUMIFS('All Employees by Mode'!AG:AG,'All Employees by Mode'!$H:$H,"&lt;"&amp;$D9,'All Employees by Mode'!$BE:$BE,"=No"),SUMIFS('All Employees by Mode'!AG:AG,'All Employees by Mode'!$H:$H,"&lt;"&amp;$D9))</f>
        <v>10.89</v>
      </c>
      <c r="R9" s="156">
        <f>IF($AF$1,SUMIFS('All Employees by Mode'!AI:AI,'All Employees by Mode'!$H:$H,"&lt;"&amp;$D9,'All Employees by Mode'!$BE:$BE,"=No"),SUMIFS('All Employees by Mode'!AI:AI,'All Employees by Mode'!$H:$H,"&lt;"&amp;$D9))</f>
        <v>11476.329999999998</v>
      </c>
      <c r="S9" s="157">
        <f>IF($AF$1,SUMIFS('All Employees by Mode'!AK:AK,'All Employees by Mode'!$H:$H,"&lt;"&amp;$D9,'All Employees by Mode'!$BE:$BE,"=No"),SUMIFS('All Employees by Mode'!AK:AK,'All Employees by Mode'!$H:$H,"&lt;"&amp;$D9))</f>
        <v>287286113</v>
      </c>
      <c r="T9" s="157">
        <f>IF($AF$1,SUMIFS('All Employees by Mode'!AM:AM,'All Employees by Mode'!$H:$H,"&lt;"&amp;$D9,'All Employees by Mode'!$BE:$BE,"=No"),SUMIFS('All Employees by Mode'!AM:AM,'All Employees by Mode'!$H:$H,"&lt;"&amp;$D9))</f>
        <v>50236491</v>
      </c>
      <c r="U9" s="157">
        <f>IF($AF$1,SUMIFS('All Employees by Mode'!AO:AO,'All Employees by Mode'!$H:$H,"&lt;"&amp;$D9,'All Employees by Mode'!$BE:$BE,"=No"),SUMIFS('All Employees by Mode'!AO:AO,'All Employees by Mode'!$H:$H,"&lt;"&amp;$D9))</f>
        <v>8991275</v>
      </c>
      <c r="V9" s="157">
        <f>IF($AF$1,SUMIFS('All Employees by Mode'!AQ:AQ,'All Employees by Mode'!$H:$H,"&lt;"&amp;$D9,'All Employees by Mode'!$BE:$BE,"=No"),SUMIFS('All Employees by Mode'!AQ:AQ,'All Employees by Mode'!$H:$H,"&lt;"&amp;$D9))</f>
        <v>58814299</v>
      </c>
      <c r="W9" s="157">
        <f>IF($AF$1,SUMIFS('All Employees by Mode'!AS:AS,'All Employees by Mode'!$H:$H,"&lt;"&amp;$D9,'All Employees by Mode'!$BE:$BE,"=No"),SUMIFS('All Employees by Mode'!AS:AS,'All Employees by Mode'!$H:$H,"&lt;"&amp;$D9))</f>
        <v>405328178</v>
      </c>
      <c r="X9" s="158">
        <f t="shared" ref="X9:AA10" si="0">IFERROR(S9/G9,"-")</f>
        <v>20.542976690352894</v>
      </c>
      <c r="Y9" s="158">
        <f t="shared" si="0"/>
        <v>24.701870766362198</v>
      </c>
      <c r="Z9" s="158">
        <f t="shared" si="0"/>
        <v>20.283053982720116</v>
      </c>
      <c r="AA9" s="158">
        <f t="shared" si="0"/>
        <v>28.109717384405386</v>
      </c>
      <c r="AB9" s="270">
        <f>IFERROR(W9/SUM(G9:J9),"-")</f>
        <v>21.845920273701243</v>
      </c>
      <c r="AC9" s="93"/>
      <c r="AD9" s="94"/>
      <c r="AE9" s="94"/>
      <c r="AF9" s="94"/>
      <c r="AG9" s="94"/>
      <c r="AH9" s="94" t="str">
        <f>IFERROR(AN9&amp;":"&amp;CHAR(10)&amp;"Vehicle Operations: $"&amp;FIXED(AI9,2,0)&amp;CHAR(10)&amp;"Vehicle Maintenance: $"&amp;FIXED(AJ9,2,0)&amp;CHAR(10)&amp;"Facility Maintenance: $"&amp;FIXED(AK9,2,0)&amp;CHAR(10)&amp;"General Administration: $"&amp;FIXED(AL9,2,0)&amp;CHAR(10)&amp;"Total: $"&amp;FIXED(AM9,2,0),"")</f>
        <v>Under 200,000:
Vehicle Operations: $20.54
Vehicle Maintenance: $24.70
Facility Maintenance: $20.28
General Administration: $28.11
Total: $21.85</v>
      </c>
      <c r="AI9" s="107">
        <f>X9</f>
        <v>20.542976690352894</v>
      </c>
      <c r="AJ9" s="107">
        <f t="shared" ref="AJ9:AM17" si="1">Y9</f>
        <v>24.701870766362198</v>
      </c>
      <c r="AK9" s="107">
        <f t="shared" si="1"/>
        <v>20.283053982720116</v>
      </c>
      <c r="AL9" s="107">
        <f t="shared" si="1"/>
        <v>28.109717384405386</v>
      </c>
      <c r="AM9" s="107">
        <f t="shared" si="1"/>
        <v>21.845920273701243</v>
      </c>
      <c r="AN9" s="108" t="str">
        <f>"Under "&amp;FIXED($B9,0,0)</f>
        <v>Under 200,000</v>
      </c>
      <c r="AO9" s="303"/>
      <c r="AP9" s="303"/>
      <c r="AQ9" s="303"/>
      <c r="AR9" s="303"/>
      <c r="AS9" s="303"/>
      <c r="AT9" s="303"/>
      <c r="AU9" s="94"/>
      <c r="AV9" s="94"/>
    </row>
    <row r="10" spans="1:48" s="95" customFormat="1" ht="11.25" customHeight="1">
      <c r="A10" s="167" t="str">
        <f>IF(D10&lt;&gt;"","Between","Over")</f>
        <v>Between</v>
      </c>
      <c r="B10" s="168">
        <f>D9</f>
        <v>200000</v>
      </c>
      <c r="C10" s="169" t="str">
        <f>IF(D10&lt;&gt;"","and","")</f>
        <v>and</v>
      </c>
      <c r="D10" s="250">
        <v>1000000</v>
      </c>
      <c r="E10" s="266" t="str">
        <f t="shared" ref="E10:E17" si="2">IFERROR(IF(A10="Between",A10&amp;" "&amp;FIXED(B10,0,0)&amp;" "&amp;C10&amp;" "&amp;FIXED(D10,0,0),A10&amp;" "&amp;FIXED(B10,0,0)),"invalid bin")</f>
        <v>Between 200,000 and 1,000,000</v>
      </c>
      <c r="F10" s="159">
        <f>IF($AF$1,IF($A10="Between",SUMIFS('All Employees by Mode'!L:L,'All Employees by Mode'!$H:$H,"&gt;="&amp;$B10,'All Employees by Mode'!$H:$H,"&lt;"&amp;$D10,'All Employees by Mode'!$BE:$BE,"=No"),SUMIFS('All Employees by Mode'!L:L,'All Employees by Mode'!$H:$H,"&gt;="&amp;$B10,'All Employees by Mode'!$BE:$BE,"=No")),IF($A10="Between",SUMIFS('All Employees by Mode'!L:L,'All Employees by Mode'!$H:$H,"&gt;="&amp;$B10,'All Employees by Mode'!$H:$H,"&lt;"&amp;$D10),SUMIFS('All Employees by Mode'!L:L,'All Employees by Mode'!$H:$H,"&gt;="&amp;$B10)))</f>
        <v>10378</v>
      </c>
      <c r="G10" s="160">
        <f>IF($AF$1,IF($A10="Between",SUMIFS('All Employees by Mode'!M:M,'All Employees by Mode'!$H:$H,"&gt;="&amp;$B10,'All Employees by Mode'!$H:$H,"&lt;"&amp;$D10,'All Employees by Mode'!$BE:$BE,"=No"),SUMIFS('All Employees by Mode'!M:M,'All Employees by Mode'!$H:$H,"&gt;="&amp;$B10,'All Employees by Mode'!$BE:$BE,"=No")),IF($A10="Between",SUMIFS('All Employees by Mode'!M:M,'All Employees by Mode'!$H:$H,"&gt;="&amp;$B10,'All Employees by Mode'!$H:$H,"&lt;"&amp;$D10),SUMIFS('All Employees by Mode'!M:M,'All Employees by Mode'!$H:$H,"&gt;="&amp;$B10)))</f>
        <v>40160001</v>
      </c>
      <c r="H10" s="160">
        <f>IF($AF$1,IF($A10="Between",SUMIFS('All Employees by Mode'!O:O,'All Employees by Mode'!$H:$H,"&gt;="&amp;$B10,'All Employees by Mode'!$H:$H,"&lt;"&amp;$D10,'All Employees by Mode'!$BE:$BE,"=No"),SUMIFS('All Employees by Mode'!O:O,'All Employees by Mode'!$H:$H,"&gt;="&amp;$B10,'All Employees by Mode'!$BE:$BE,"=No")),IF($A10="Between",SUMIFS('All Employees by Mode'!O:O,'All Employees by Mode'!$H:$H,"&gt;="&amp;$B10,'All Employees by Mode'!$H:$H,"&lt;"&amp;$D10),SUMIFS('All Employees by Mode'!O:O,'All Employees by Mode'!$H:$H,"&gt;="&amp;$B10)))</f>
        <v>7742221</v>
      </c>
      <c r="I10" s="160">
        <f>IF($AF$1,IF($A10="Between",SUMIFS('All Employees by Mode'!Q:Q,'All Employees by Mode'!$H:$H,"&gt;="&amp;$B10,'All Employees by Mode'!$H:$H,"&lt;"&amp;$D10,'All Employees by Mode'!$BE:$BE,"=No"),SUMIFS('All Employees by Mode'!Q:Q,'All Employees by Mode'!$H:$H,"&gt;="&amp;$B10,'All Employees by Mode'!$BE:$BE,"=No")),IF($A10="Between",SUMIFS('All Employees by Mode'!Q:Q,'All Employees by Mode'!$H:$H,"&gt;="&amp;$B10,'All Employees by Mode'!$H:$H,"&lt;"&amp;$D10),SUMIFS('All Employees by Mode'!Q:Q,'All Employees by Mode'!$H:$H,"&gt;="&amp;$B10)))</f>
        <v>1764592</v>
      </c>
      <c r="J10" s="160">
        <f>IF($AF$1,IF($A10="Between",SUMIFS('All Employees by Mode'!S:S,'All Employees by Mode'!$H:$H,"&gt;="&amp;$B10,'All Employees by Mode'!$H:$H,"&lt;"&amp;$D10,'All Employees by Mode'!$BE:$BE,"=No"),SUMIFS('All Employees by Mode'!S:S,'All Employees by Mode'!$H:$H,"&gt;="&amp;$B10,'All Employees by Mode'!$BE:$BE,"=No")),IF($A10="Between",SUMIFS('All Employees by Mode'!S:S,'All Employees by Mode'!$H:$H,"&gt;="&amp;$B10,'All Employees by Mode'!$H:$H,"&lt;"&amp;$D10),SUMIFS('All Employees by Mode'!S:S,'All Employees by Mode'!$H:$H,"&gt;="&amp;$B10)))</f>
        <v>5218458</v>
      </c>
      <c r="K10" s="160">
        <f>IF($AF$1,IF($A10="Between",SUMIFS('All Employees by Mode'!U:U,'All Employees by Mode'!$H:$H,"&gt;="&amp;$B10,'All Employees by Mode'!$H:$H,"&lt;"&amp;$D10,'All Employees by Mode'!$BE:$BE,"=No"),SUMIFS('All Employees by Mode'!U:U,'All Employees by Mode'!$H:$H,"&gt;="&amp;$B10,'All Employees by Mode'!$BE:$BE,"=No")),IF($A10="Between",SUMIFS('All Employees by Mode'!U:U,'All Employees by Mode'!$H:$H,"&gt;="&amp;$B10,'All Employees by Mode'!$H:$H,"&lt;"&amp;$D10),SUMIFS('All Employees by Mode'!U:U,'All Employees by Mode'!$H:$H,"&gt;="&amp;$B10)))</f>
        <v>212267</v>
      </c>
      <c r="L10" s="160">
        <f>IF($AF$1,IF($A10="Between",SUMIFS('All Employees by Mode'!W:W,'All Employees by Mode'!$H:$H,"&gt;="&amp;$B10,'All Employees by Mode'!$H:$H,"&lt;"&amp;$D10,'All Employees by Mode'!$BE:$BE,"=No"),SUMIFS('All Employees by Mode'!W:W,'All Employees by Mode'!$H:$H,"&gt;="&amp;$B10,'All Employees by Mode'!$BE:$BE,"=No")),IF($A10="Between",SUMIFS('All Employees by Mode'!W:W,'All Employees by Mode'!$H:$H,"&gt;="&amp;$B10,'All Employees by Mode'!$H:$H,"&lt;"&amp;$D10),SUMIFS('All Employees by Mode'!W:W,'All Employees by Mode'!$H:$H,"&gt;="&amp;$B10)))</f>
        <v>55097539</v>
      </c>
      <c r="M10" s="160">
        <f>IF($AF$1,IF($A10="Between",SUMIFS('All Employees by Mode'!Y:Y,'All Employees by Mode'!$H:$H,"&gt;="&amp;$B10,'All Employees by Mode'!$H:$H,"&lt;"&amp;$D10,'All Employees by Mode'!$BE:$BE,"=No"),SUMIFS('All Employees by Mode'!Y:Y,'All Employees by Mode'!$H:$H,"&gt;="&amp;$B10,'All Employees by Mode'!$BE:$BE,"=No")),IF($A10="Between",SUMIFS('All Employees by Mode'!Y:Y,'All Employees by Mode'!$H:$H,"&gt;="&amp;$B10,'All Employees by Mode'!$H:$H,"&lt;"&amp;$D10),SUMIFS('All Employees by Mode'!Y:Y,'All Employees by Mode'!$H:$H,"&gt;="&amp;$B10)))</f>
        <v>21740.589999999993</v>
      </c>
      <c r="N10" s="160">
        <f>IF($AF$1,IF($A10="Between",SUMIFS('All Employees by Mode'!AA:AA,'All Employees by Mode'!$H:$H,"&gt;="&amp;$B10,'All Employees by Mode'!$H:$H,"&lt;"&amp;$D10,'All Employees by Mode'!$BE:$BE,"=No"),SUMIFS('All Employees by Mode'!AA:AA,'All Employees by Mode'!$H:$H,"&gt;="&amp;$B10,'All Employees by Mode'!$BE:$BE,"=No")),IF($A10="Between",SUMIFS('All Employees by Mode'!AA:AA,'All Employees by Mode'!$H:$H,"&gt;="&amp;$B10,'All Employees by Mode'!$H:$H,"&lt;"&amp;$D10),SUMIFS('All Employees by Mode'!AA:AA,'All Employees by Mode'!$H:$H,"&gt;="&amp;$B10)))</f>
        <v>4090.4600000000014</v>
      </c>
      <c r="O10" s="160">
        <f>IF($AF$1,IF($A10="Between",SUMIFS('All Employees by Mode'!AC:AC,'All Employees by Mode'!$H:$H,"&gt;="&amp;$B10,'All Employees by Mode'!$H:$H,"&lt;"&amp;$D10,'All Employees by Mode'!$BE:$BE,"=No"),SUMIFS('All Employees by Mode'!AC:AC,'All Employees by Mode'!$H:$H,"&gt;="&amp;$B10,'All Employees by Mode'!$BE:$BE,"=No")),IF($A10="Between",SUMIFS('All Employees by Mode'!AC:AC,'All Employees by Mode'!$H:$H,"&gt;="&amp;$B10,'All Employees by Mode'!$H:$H,"&lt;"&amp;$D10),SUMIFS('All Employees by Mode'!AC:AC,'All Employees by Mode'!$H:$H,"&gt;="&amp;$B10)))</f>
        <v>992.1099999999999</v>
      </c>
      <c r="P10" s="160">
        <f>IF($AF$1,IF($A10="Between",SUMIFS('All Employees by Mode'!AE:AE,'All Employees by Mode'!$H:$H,"&gt;="&amp;$B10,'All Employees by Mode'!$H:$H,"&lt;"&amp;$D10,'All Employees by Mode'!$BE:$BE,"=No"),SUMIFS('All Employees by Mode'!AE:AE,'All Employees by Mode'!$H:$H,"&gt;="&amp;$B10,'All Employees by Mode'!$BE:$BE,"=No")),IF($A10="Between",SUMIFS('All Employees by Mode'!AE:AE,'All Employees by Mode'!$H:$H,"&gt;="&amp;$B10,'All Employees by Mode'!$H:$H,"&lt;"&amp;$D10),SUMIFS('All Employees by Mode'!AE:AE,'All Employees by Mode'!$H:$H,"&gt;="&amp;$B10)))</f>
        <v>3072.2299999999996</v>
      </c>
      <c r="Q10" s="160">
        <f>IF($AF$1,IF($A10="Between",SUMIFS('All Employees by Mode'!AG:AG,'All Employees by Mode'!$H:$H,"&gt;="&amp;$B10,'All Employees by Mode'!$H:$H,"&lt;"&amp;$D10,'All Employees by Mode'!$BE:$BE,"=No"),SUMIFS('All Employees by Mode'!AG:AG,'All Employees by Mode'!$H:$H,"&gt;="&amp;$B10,'All Employees by Mode'!$BE:$BE,"=No")),IF($A10="Between",SUMIFS('All Employees by Mode'!AG:AG,'All Employees by Mode'!$H:$H,"&gt;="&amp;$B10,'All Employees by Mode'!$H:$H,"&lt;"&amp;$D10),SUMIFS('All Employees by Mode'!AG:AG,'All Employees by Mode'!$H:$H,"&gt;="&amp;$B10)))</f>
        <v>100.2</v>
      </c>
      <c r="R10" s="160">
        <f>IF($AF$1,IF($A10="Between",SUMIFS('All Employees by Mode'!AI:AI,'All Employees by Mode'!$H:$H,"&gt;="&amp;$B10,'All Employees by Mode'!$H:$H,"&lt;"&amp;$D10,'All Employees by Mode'!$BE:$BE,"=No"),SUMIFS('All Employees by Mode'!AI:AI,'All Employees by Mode'!$H:$H,"&gt;="&amp;$B10,'All Employees by Mode'!$BE:$BE,"=No")),IF($A10="Between",SUMIFS('All Employees by Mode'!AI:AI,'All Employees by Mode'!$H:$H,"&gt;="&amp;$B10,'All Employees by Mode'!$H:$H,"&lt;"&amp;$D10),SUMIFS('All Employees by Mode'!AI:AI,'All Employees by Mode'!$H:$H,"&gt;="&amp;$B10)))</f>
        <v>29995.59</v>
      </c>
      <c r="S10" s="161">
        <f>IF($AF$1,IF($A10="Between",SUMIFS('All Employees by Mode'!AK:AK,'All Employees by Mode'!$H:$H,"&gt;="&amp;$B10,'All Employees by Mode'!$H:$H,"&lt;"&amp;$D10,'All Employees by Mode'!$BE:$BE,"=No"),SUMIFS('All Employees by Mode'!AK:AK,'All Employees by Mode'!$H:$H,"&gt;="&amp;$B10,'All Employees by Mode'!$BE:$BE,"=No")),IF($A10="Between",SUMIFS('All Employees by Mode'!AK:AK,'All Employees by Mode'!$H:$H,"&gt;="&amp;$B10,'All Employees by Mode'!$H:$H,"&lt;"&amp;$D10),SUMIFS('All Employees by Mode'!AK:AK,'All Employees by Mode'!$H:$H,"&gt;="&amp;$B10)))</f>
        <v>870917118</v>
      </c>
      <c r="T10" s="161">
        <f>IF($AF$1,IF($A10="Between",SUMIFS('All Employees by Mode'!AM:AM,'All Employees by Mode'!$H:$H,"&gt;="&amp;$B10,'All Employees by Mode'!$H:$H,"&lt;"&amp;$D10,'All Employees by Mode'!$BE:$BE,"=No"),SUMIFS('All Employees by Mode'!AM:AM,'All Employees by Mode'!$H:$H,"&gt;="&amp;$B10,'All Employees by Mode'!$BE:$BE,"=No")),IF($A10="Between",SUMIFS('All Employees by Mode'!AM:AM,'All Employees by Mode'!$H:$H,"&gt;="&amp;$B10,'All Employees by Mode'!$H:$H,"&lt;"&amp;$D10),SUMIFS('All Employees by Mode'!AM:AM,'All Employees by Mode'!$H:$H,"&gt;="&amp;$B10)))</f>
        <v>192195820</v>
      </c>
      <c r="U10" s="161">
        <f>IF($AF$1,IF($A10="Between",SUMIFS('All Employees by Mode'!AO:AO,'All Employees by Mode'!$H:$H,"&gt;="&amp;$B10,'All Employees by Mode'!$H:$H,"&lt;"&amp;$D10,'All Employees by Mode'!$BE:$BE,"=No"),SUMIFS('All Employees by Mode'!AO:AO,'All Employees by Mode'!$H:$H,"&gt;="&amp;$B10,'All Employees by Mode'!$BE:$BE,"=No")),IF($A10="Between",SUMIFS('All Employees by Mode'!AO:AO,'All Employees by Mode'!$H:$H,"&gt;="&amp;$B10,'All Employees by Mode'!$H:$H,"&lt;"&amp;$D10),SUMIFS('All Employees by Mode'!AO:AO,'All Employees by Mode'!$H:$H,"&gt;="&amp;$B10)))</f>
        <v>40367556</v>
      </c>
      <c r="V10" s="161">
        <f>IF($AF$1,IF($A10="Between",SUMIFS('All Employees by Mode'!AQ:AQ,'All Employees by Mode'!$H:$H,"&gt;="&amp;$B10,'All Employees by Mode'!$H:$H,"&lt;"&amp;$D10,'All Employees by Mode'!$BE:$BE,"=No"),SUMIFS('All Employees by Mode'!AQ:AQ,'All Employees by Mode'!$H:$H,"&gt;="&amp;$B10,'All Employees by Mode'!$BE:$BE,"=No")),IF($A10="Between",SUMIFS('All Employees by Mode'!AQ:AQ,'All Employees by Mode'!$H:$H,"&gt;="&amp;$B10,'All Employees by Mode'!$H:$H,"&lt;"&amp;$D10),SUMIFS('All Employees by Mode'!AQ:AQ,'All Employees by Mode'!$H:$H,"&gt;="&amp;$B10)))</f>
        <v>157965879</v>
      </c>
      <c r="W10" s="161">
        <f>IF($AF$1,IF($A10="Between",SUMIFS('All Employees by Mode'!AS:AS,'All Employees by Mode'!$H:$H,"&gt;="&amp;$B10,'All Employees by Mode'!$H:$H,"&lt;"&amp;$D10,'All Employees by Mode'!$BE:$BE,"=No"),SUMIFS('All Employees by Mode'!AS:AS,'All Employees by Mode'!$H:$H,"&gt;="&amp;$B10,'All Employees by Mode'!$BE:$BE,"=No")),IF($A10="Between",SUMIFS('All Employees by Mode'!AS:AS,'All Employees by Mode'!$H:$H,"&gt;="&amp;$B10,'All Employees by Mode'!$H:$H,"&lt;"&amp;$D10),SUMIFS('All Employees by Mode'!AS:AS,'All Employees by Mode'!$H:$H,"&gt;="&amp;$B10)))</f>
        <v>1261446373</v>
      </c>
      <c r="X10" s="162">
        <f t="shared" si="0"/>
        <v>21.686182677136884</v>
      </c>
      <c r="Y10" s="162">
        <f t="shared" si="0"/>
        <v>24.824377914296168</v>
      </c>
      <c r="Z10" s="162">
        <f t="shared" si="0"/>
        <v>22.87642469194012</v>
      </c>
      <c r="AA10" s="162">
        <f t="shared" si="0"/>
        <v>30.270604649879331</v>
      </c>
      <c r="AB10" s="271">
        <f>IFERROR(W10/SUM(G10:J10),"-")</f>
        <v>22.983330992693269</v>
      </c>
      <c r="AC10" s="93"/>
      <c r="AD10" s="94"/>
      <c r="AE10" s="94"/>
      <c r="AF10" s="94"/>
      <c r="AG10" s="94"/>
      <c r="AH10" s="94" t="str">
        <f t="shared" ref="AH10:AH17" si="3">IFERROR(AN10&amp;":"&amp;CHAR(10)&amp;"Vehicle Operations: $"&amp;FIXED(AI10,2,0)&amp;CHAR(10)&amp;"Vehicle Maintenance: $"&amp;FIXED(AJ10,2,0)&amp;CHAR(10)&amp;"Facility Maintenance: $"&amp;FIXED(AK10,2,0)&amp;CHAR(10)&amp;"General Administration: $"&amp;FIXED(AL10,2,0)&amp;CHAR(10)&amp;"Total: $"&amp;FIXED(AM10,2,0),"")</f>
        <v>200,000 to 1,000,000:
Vehicle Operations: $21.69
Vehicle Maintenance: $24.82
Facility Maintenance: $22.88
General Administration: $30.27
Total: $22.98</v>
      </c>
      <c r="AI10" s="107">
        <f t="shared" ref="AI10:AI17" si="4">X10</f>
        <v>21.686182677136884</v>
      </c>
      <c r="AJ10" s="107">
        <f t="shared" si="1"/>
        <v>24.824377914296168</v>
      </c>
      <c r="AK10" s="107">
        <f t="shared" si="1"/>
        <v>22.87642469194012</v>
      </c>
      <c r="AL10" s="107">
        <f t="shared" si="1"/>
        <v>30.270604649879331</v>
      </c>
      <c r="AM10" s="107">
        <f t="shared" si="1"/>
        <v>22.983330992693269</v>
      </c>
      <c r="AN10" s="108" t="str">
        <f t="shared" ref="AN10:AN17" si="5">IFERROR(IF($A10="Over","Over "&amp;FIXED($B10,0,0),FIXED($B10,0,0)&amp;" to "&amp;FIXED($D10,0,0)),"")</f>
        <v>200,000 to 1,000,000</v>
      </c>
      <c r="AO10" s="303"/>
      <c r="AP10" s="303"/>
      <c r="AQ10" s="303"/>
      <c r="AR10" s="303"/>
      <c r="AS10" s="303"/>
      <c r="AT10" s="303"/>
      <c r="AU10" s="94"/>
      <c r="AV10" s="94"/>
    </row>
    <row r="11" spans="1:48" s="95" customFormat="1" ht="11.25" customHeight="1">
      <c r="A11" s="167" t="str">
        <f t="shared" ref="A11:A17" si="6">IF(OR(A10="Over",A10=""),"",IF(D11="","Over","Between"))</f>
        <v>Over</v>
      </c>
      <c r="B11" s="168">
        <f>IF(D10="","",D10)</f>
        <v>1000000</v>
      </c>
      <c r="C11" s="169" t="str">
        <f t="shared" ref="C11:C17" si="7">IF(D11&lt;&gt;"","and","")</f>
        <v/>
      </c>
      <c r="D11" s="250"/>
      <c r="E11" s="266" t="str">
        <f t="shared" si="2"/>
        <v>Over 1,000,000</v>
      </c>
      <c r="F11" s="159">
        <f>IF($AF$1,IF($A11="","",IF($A11="Between",SUMIFS('All Employees by Mode'!L:L,'All Employees by Mode'!$H:$H,"&gt;="&amp;$B11,'All Employees by Mode'!$H:$H,"&lt;"&amp;$D11,'All Employees by Mode'!$BE:$BE,"=No"),SUMIFS('All Employees by Mode'!L:L,'All Employees by Mode'!$H:$H,"&gt;="&amp;$B11,'All Employees by Mode'!$BE:$BE,"=No"))),IF($A11="","",IF($A11="Between",SUMIFS('All Employees by Mode'!L:L,'All Employees by Mode'!$H:$H,"&gt;="&amp;$B11,'All Employees by Mode'!$H:$H,"&lt;"&amp;$D11),SUMIFS('All Employees by Mode'!L:L,'All Employees by Mode'!$H:$H,"&gt;="&amp;$B11))))</f>
        <v>54699</v>
      </c>
      <c r="G11" s="160">
        <f>IF($AF$1,IF($A11="","",IF($A11="Between",SUMIFS('All Employees by Mode'!M:M,'All Employees by Mode'!$H:$H,"&gt;="&amp;$B11,'All Employees by Mode'!$H:$H,"&lt;"&amp;$D11,'All Employees by Mode'!$BE:$BE,"=No"),SUMIFS('All Employees by Mode'!M:M,'All Employees by Mode'!$H:$H,"&gt;="&amp;$B11,'All Employees by Mode'!$BE:$BE,"=No"))),IF($A11="","",IF($A11="Between",SUMIFS('All Employees by Mode'!M:M,'All Employees by Mode'!$H:$H,"&gt;="&amp;$B11,'All Employees by Mode'!$H:$H,"&lt;"&amp;$D11),SUMIFS('All Employees by Mode'!M:M,'All Employees by Mode'!$H:$H,"&gt;="&amp;$B11))))</f>
        <v>235680673</v>
      </c>
      <c r="H11" s="160">
        <f>IF($AF$1,IF($A11="","",IF($A11="Between",SUMIFS('All Employees by Mode'!O:O,'All Employees by Mode'!$H:$H,"&gt;="&amp;$B11,'All Employees by Mode'!$H:$H,"&lt;"&amp;$D11,'All Employees by Mode'!$BE:$BE,"=No"),SUMIFS('All Employees by Mode'!O:O,'All Employees by Mode'!$H:$H,"&gt;="&amp;$B11,'All Employees by Mode'!$BE:$BE,"=No"))),IF($A11="","",IF($A11="Between",SUMIFS('All Employees by Mode'!O:O,'All Employees by Mode'!$H:$H,"&gt;="&amp;$B11,'All Employees by Mode'!$H:$H,"&lt;"&amp;$D11),SUMIFS('All Employees by Mode'!O:O,'All Employees by Mode'!$H:$H,"&gt;="&amp;$B11))))</f>
        <v>78182224</v>
      </c>
      <c r="I11" s="160">
        <f>IF($AF$1,IF($A11="","",IF($A11="Between",SUMIFS('All Employees by Mode'!Q:Q,'All Employees by Mode'!$H:$H,"&gt;="&amp;$B11,'All Employees by Mode'!$H:$H,"&lt;"&amp;$D11,'All Employees by Mode'!$BE:$BE,"=No"),SUMIFS('All Employees by Mode'!Q:Q,'All Employees by Mode'!$H:$H,"&gt;="&amp;$B11,'All Employees by Mode'!$BE:$BE,"=No"))),IF($A11="","",IF($A11="Between",SUMIFS('All Employees by Mode'!Q:Q,'All Employees by Mode'!$H:$H,"&gt;="&amp;$B11,'All Employees by Mode'!$H:$H,"&lt;"&amp;$D11),SUMIFS('All Employees by Mode'!Q:Q,'All Employees by Mode'!$H:$H,"&gt;="&amp;$B11))))</f>
        <v>59441381</v>
      </c>
      <c r="J11" s="160">
        <f>IF($AF$1,IF($A11="","",IF($A11="Between",SUMIFS('All Employees by Mode'!S:S,'All Employees by Mode'!$H:$H,"&gt;="&amp;$B11,'All Employees by Mode'!$H:$H,"&lt;"&amp;$D11,'All Employees by Mode'!$BE:$BE,"=No"),SUMIFS('All Employees by Mode'!S:S,'All Employees by Mode'!$H:$H,"&gt;="&amp;$B11,'All Employees by Mode'!$BE:$BE,"=No"))),IF($A11="","",IF($A11="Between",SUMIFS('All Employees by Mode'!S:S,'All Employees by Mode'!$H:$H,"&gt;="&amp;$B11,'All Employees by Mode'!$H:$H,"&lt;"&amp;$D11),SUMIFS('All Employees by Mode'!S:S,'All Employees by Mode'!$H:$H,"&gt;="&amp;$B11))))</f>
        <v>37247397</v>
      </c>
      <c r="K11" s="160">
        <f>IF($AF$1,IF($A11="","",IF($A11="Between",SUMIFS('All Employees by Mode'!U:U,'All Employees by Mode'!$H:$H,"&gt;="&amp;$B11,'All Employees by Mode'!$H:$H,"&lt;"&amp;$D11,'All Employees by Mode'!$BE:$BE,"=No"),SUMIFS('All Employees by Mode'!U:U,'All Employees by Mode'!$H:$H,"&gt;="&amp;$B11,'All Employees by Mode'!$BE:$BE,"=No"))),IF($A11="","",IF($A11="Between",SUMIFS('All Employees by Mode'!U:U,'All Employees by Mode'!$H:$H,"&gt;="&amp;$B11,'All Employees by Mode'!$H:$H,"&lt;"&amp;$D11),SUMIFS('All Employees by Mode'!U:U,'All Employees by Mode'!$H:$H,"&gt;="&amp;$B11))))</f>
        <v>33946000</v>
      </c>
      <c r="L11" s="160">
        <f>IF($AF$1,IF($A11="","",IF($A11="Between",SUMIFS('All Employees by Mode'!W:W,'All Employees by Mode'!$H:$H,"&gt;="&amp;$B11,'All Employees by Mode'!$H:$H,"&lt;"&amp;$D11,'All Employees by Mode'!$BE:$BE,"=No"),SUMIFS('All Employees by Mode'!W:W,'All Employees by Mode'!$H:$H,"&gt;="&amp;$B11,'All Employees by Mode'!$BE:$BE,"=No"))),IF($A11="","",IF($A11="Between",SUMIFS('All Employees by Mode'!W:W,'All Employees by Mode'!$H:$H,"&gt;="&amp;$B11,'All Employees by Mode'!$H:$H,"&lt;"&amp;$D11),SUMIFS('All Employees by Mode'!W:W,'All Employees by Mode'!$H:$H,"&gt;="&amp;$B11))))</f>
        <v>444497675</v>
      </c>
      <c r="M11" s="160">
        <f>IF($AF$1,IF($A11="","",IF($A11="Between",SUMIFS('All Employees by Mode'!Y:Y,'All Employees by Mode'!$H:$H,"&gt;="&amp;$B11,'All Employees by Mode'!$H:$H,"&lt;"&amp;$D11,'All Employees by Mode'!$BE:$BE,"=No"),SUMIFS('All Employees by Mode'!Y:Y,'All Employees by Mode'!$H:$H,"&gt;="&amp;$B11,'All Employees by Mode'!$BE:$BE,"=No"))),IF($A11="","",IF($A11="Between",SUMIFS('All Employees by Mode'!Y:Y,'All Employees by Mode'!$H:$H,"&gt;="&amp;$B11,'All Employees by Mode'!$H:$H,"&lt;"&amp;$D11),SUMIFS('All Employees by Mode'!Y:Y,'All Employees by Mode'!$H:$H,"&gt;="&amp;$B11))))</f>
        <v>121283.64000000004</v>
      </c>
      <c r="N11" s="160">
        <f>IF($AF$1,IF($A11="","",IF($A11="Between",SUMIFS('All Employees by Mode'!AA:AA,'All Employees by Mode'!$H:$H,"&gt;="&amp;$B11,'All Employees by Mode'!$H:$H,"&lt;"&amp;$D11,'All Employees by Mode'!$BE:$BE,"=No"),SUMIFS('All Employees by Mode'!AA:AA,'All Employees by Mode'!$H:$H,"&gt;="&amp;$B11,'All Employees by Mode'!$BE:$BE,"=No"))),IF($A11="","",IF($A11="Between",SUMIFS('All Employees by Mode'!AA:AA,'All Employees by Mode'!$H:$H,"&gt;="&amp;$B11,'All Employees by Mode'!$H:$H,"&lt;"&amp;$D11),SUMIFS('All Employees by Mode'!AA:AA,'All Employees by Mode'!$H:$H,"&gt;="&amp;$B11))))</f>
        <v>40487.720000000023</v>
      </c>
      <c r="O11" s="160">
        <f>IF($AF$1,IF($A11="","",IF($A11="Between",SUMIFS('All Employees by Mode'!AC:AC,'All Employees by Mode'!$H:$H,"&gt;="&amp;$B11,'All Employees by Mode'!$H:$H,"&lt;"&amp;$D11,'All Employees by Mode'!$BE:$BE,"=No"),SUMIFS('All Employees by Mode'!AC:AC,'All Employees by Mode'!$H:$H,"&gt;="&amp;$B11,'All Employees by Mode'!$BE:$BE,"=No"))),IF($A11="","",IF($A11="Between",SUMIFS('All Employees by Mode'!AC:AC,'All Employees by Mode'!$H:$H,"&gt;="&amp;$B11,'All Employees by Mode'!$H:$H,"&lt;"&amp;$D11),SUMIFS('All Employees by Mode'!AC:AC,'All Employees by Mode'!$H:$H,"&gt;="&amp;$B11))))</f>
        <v>30353.159999999985</v>
      </c>
      <c r="P11" s="160">
        <f>IF($AF$1,IF($A11="","",IF($A11="Between",SUMIFS('All Employees by Mode'!AE:AE,'All Employees by Mode'!$H:$H,"&gt;="&amp;$B11,'All Employees by Mode'!$H:$H,"&lt;"&amp;$D11,'All Employees by Mode'!$BE:$BE,"=No"),SUMIFS('All Employees by Mode'!AE:AE,'All Employees by Mode'!$H:$H,"&gt;="&amp;$B11,'All Employees by Mode'!$BE:$BE,"=No"))),IF($A11="","",IF($A11="Between",SUMIFS('All Employees by Mode'!AE:AE,'All Employees by Mode'!$H:$H,"&gt;="&amp;$B11,'All Employees by Mode'!$H:$H,"&lt;"&amp;$D11),SUMIFS('All Employees by Mode'!AE:AE,'All Employees by Mode'!$H:$H,"&gt;="&amp;$B11))))</f>
        <v>21100.010000000006</v>
      </c>
      <c r="Q11" s="160">
        <f>IF($AF$1,IF($A11="","",IF($A11="Between",SUMIFS('All Employees by Mode'!AG:AG,'All Employees by Mode'!$H:$H,"&gt;="&amp;$B11,'All Employees by Mode'!$H:$H,"&lt;"&amp;$D11,'All Employees by Mode'!$BE:$BE,"=No"),SUMIFS('All Employees by Mode'!AG:AG,'All Employees by Mode'!$H:$H,"&gt;="&amp;$B11,'All Employees by Mode'!$BE:$BE,"=No"))),IF($A11="","",IF($A11="Between",SUMIFS('All Employees by Mode'!AG:AG,'All Employees by Mode'!$H:$H,"&gt;="&amp;$B11,'All Employees by Mode'!$H:$H,"&lt;"&amp;$D11),SUMIFS('All Employees by Mode'!AG:AG,'All Employees by Mode'!$H:$H,"&gt;="&amp;$B11))))</f>
        <v>15975.9</v>
      </c>
      <c r="R11" s="160">
        <f>IF($AF$1,IF($A11="","",IF($A11="Between",SUMIFS('All Employees by Mode'!AI:AI,'All Employees by Mode'!$H:$H,"&gt;="&amp;$B11,'All Employees by Mode'!$H:$H,"&lt;"&amp;$D11,'All Employees by Mode'!$BE:$BE,"=No"),SUMIFS('All Employees by Mode'!AI:AI,'All Employees by Mode'!$H:$H,"&gt;="&amp;$B11,'All Employees by Mode'!$BE:$BE,"=No"))),IF($A11="","",IF($A11="Between",SUMIFS('All Employees by Mode'!AI:AI,'All Employees by Mode'!$H:$H,"&gt;="&amp;$B11,'All Employees by Mode'!$H:$H,"&lt;"&amp;$D11),SUMIFS('All Employees by Mode'!AI:AI,'All Employees by Mode'!$H:$H,"&gt;="&amp;$B11))))</f>
        <v>229200.43000000008</v>
      </c>
      <c r="S11" s="161">
        <f>IF($AF$1,IF($A11="","",IF($A11="Between",SUMIFS('All Employees by Mode'!AK:AK,'All Employees by Mode'!$H:$H,"&gt;="&amp;$B11,'All Employees by Mode'!$H:$H,"&lt;"&amp;$D11,'All Employees by Mode'!$BE:$BE,"=No"),SUMIFS('All Employees by Mode'!AK:AK,'All Employees by Mode'!$H:$H,"&gt;="&amp;$B11,'All Employees by Mode'!$BE:$BE,"=No"))),IF($A11="","",IF($A11="Between",SUMIFS('All Employees by Mode'!AK:AK,'All Employees by Mode'!$H:$H,"&gt;="&amp;$B11,'All Employees by Mode'!$H:$H,"&lt;"&amp;$D11),SUMIFS('All Employees by Mode'!AK:AK,'All Employees by Mode'!$H:$H,"&gt;="&amp;$B11))))</f>
        <v>7507545423</v>
      </c>
      <c r="T11" s="161">
        <f>IF($AF$1,IF($A11="","",IF($A11="Between",SUMIFS('All Employees by Mode'!AM:AM,'All Employees by Mode'!$H:$H,"&gt;="&amp;$B11,'All Employees by Mode'!$H:$H,"&lt;"&amp;$D11,'All Employees by Mode'!$BE:$BE,"=No"),SUMIFS('All Employees by Mode'!AM:AM,'All Employees by Mode'!$H:$H,"&gt;="&amp;$B11,'All Employees by Mode'!$BE:$BE,"=No"))),IF($A11="","",IF($A11="Between",SUMIFS('All Employees by Mode'!AM:AM,'All Employees by Mode'!$H:$H,"&gt;="&amp;$B11,'All Employees by Mode'!$H:$H,"&lt;"&amp;$D11),SUMIFS('All Employees by Mode'!AM:AM,'All Employees by Mode'!$H:$H,"&gt;="&amp;$B11))))</f>
        <v>2767337141</v>
      </c>
      <c r="U11" s="161">
        <f>IF($AF$1,IF($A11="","",IF($A11="Between",SUMIFS('All Employees by Mode'!AO:AO,'All Employees by Mode'!$H:$H,"&gt;="&amp;$B11,'All Employees by Mode'!$H:$H,"&lt;"&amp;$D11,'All Employees by Mode'!$BE:$BE,"=No"),SUMIFS('All Employees by Mode'!AO:AO,'All Employees by Mode'!$H:$H,"&gt;="&amp;$B11,'All Employees by Mode'!$BE:$BE,"=No"))),IF($A11="","",IF($A11="Between",SUMIFS('All Employees by Mode'!AO:AO,'All Employees by Mode'!$H:$H,"&gt;="&amp;$B11,'All Employees by Mode'!$H:$H,"&lt;"&amp;$D11),SUMIFS('All Employees by Mode'!AO:AO,'All Employees by Mode'!$H:$H,"&gt;="&amp;$B11))))</f>
        <v>2161785293</v>
      </c>
      <c r="V11" s="161">
        <f>IF($AF$1,IF($A11="","",IF($A11="Between",SUMIFS('All Employees by Mode'!AQ:AQ,'All Employees by Mode'!$H:$H,"&gt;="&amp;$B11,'All Employees by Mode'!$H:$H,"&lt;"&amp;$D11,'All Employees by Mode'!$BE:$BE,"=No"),SUMIFS('All Employees by Mode'!AQ:AQ,'All Employees by Mode'!$H:$H,"&gt;="&amp;$B11,'All Employees by Mode'!$BE:$BE,"=No"))),IF($A11="","",IF($A11="Between",SUMIFS('All Employees by Mode'!AQ:AQ,'All Employees by Mode'!$H:$H,"&gt;="&amp;$B11,'All Employees by Mode'!$H:$H,"&lt;"&amp;$D11),SUMIFS('All Employees by Mode'!AQ:AQ,'All Employees by Mode'!$H:$H,"&gt;="&amp;$B11))))</f>
        <v>1380353225</v>
      </c>
      <c r="W11" s="161">
        <f>IF($AF$1,IF($A11="","",IF($A11="Between",SUMIFS('All Employees by Mode'!AS:AS,'All Employees by Mode'!$H:$H,"&gt;="&amp;$B11,'All Employees by Mode'!$H:$H,"&lt;"&amp;$D11,'All Employees by Mode'!$BE:$BE,"=No"),SUMIFS('All Employees by Mode'!AS:AS,'All Employees by Mode'!$H:$H,"&gt;="&amp;$B11,'All Employees by Mode'!$BE:$BE,"=No"))),IF($A11="","",IF($A11="Between",SUMIFS('All Employees by Mode'!AS:AS,'All Employees by Mode'!$H:$H,"&gt;="&amp;$B11,'All Employees by Mode'!$H:$H,"&lt;"&amp;$D11),SUMIFS('All Employees by Mode'!AS:AS,'All Employees by Mode'!$H:$H,"&gt;="&amp;$B11))))</f>
        <v>13817021082</v>
      </c>
      <c r="X11" s="162">
        <f>IFERROR(IF($A11="","",S11/G11),"-")</f>
        <v>31.854735169565643</v>
      </c>
      <c r="Y11" s="162">
        <f>IFERROR(IF($A11="","",T11/H11),"-")</f>
        <v>35.395989003843127</v>
      </c>
      <c r="Z11" s="162">
        <f>IFERROR(IF($A11="","",U11/I11),"-")</f>
        <v>36.368355792406639</v>
      </c>
      <c r="AA11" s="162">
        <f>IFERROR(IF($A11="","",V11/J11),"-")</f>
        <v>37.059052072820016</v>
      </c>
      <c r="AB11" s="271">
        <f>IFERROR(IF($A11="","",W11/SUM(G11:J11)),"-")</f>
        <v>33.654767288429646</v>
      </c>
      <c r="AC11" s="93"/>
      <c r="AD11" s="94"/>
      <c r="AE11" s="94"/>
      <c r="AF11" s="94"/>
      <c r="AG11" s="94"/>
      <c r="AH11" s="94" t="str">
        <f t="shared" si="3"/>
        <v>Over 1,000,000:
Vehicle Operations: $31.85
Vehicle Maintenance: $35.40
Facility Maintenance: $36.37
General Administration: $37.06
Total: $33.65</v>
      </c>
      <c r="AI11" s="107">
        <f t="shared" si="4"/>
        <v>31.854735169565643</v>
      </c>
      <c r="AJ11" s="107">
        <f t="shared" si="1"/>
        <v>35.395989003843127</v>
      </c>
      <c r="AK11" s="107">
        <f t="shared" si="1"/>
        <v>36.368355792406639</v>
      </c>
      <c r="AL11" s="107">
        <f t="shared" si="1"/>
        <v>37.059052072820016</v>
      </c>
      <c r="AM11" s="107">
        <f t="shared" si="1"/>
        <v>33.654767288429646</v>
      </c>
      <c r="AN11" s="108" t="str">
        <f t="shared" si="5"/>
        <v>Over 1,000,000</v>
      </c>
      <c r="AO11" s="303"/>
      <c r="AP11" s="303"/>
      <c r="AQ11" s="303"/>
      <c r="AR11" s="303"/>
      <c r="AS11" s="303"/>
      <c r="AT11" s="303"/>
      <c r="AU11" s="94"/>
      <c r="AV11" s="94"/>
    </row>
    <row r="12" spans="1:48" s="95" customFormat="1" ht="11.25" customHeight="1">
      <c r="A12" s="167" t="str">
        <f t="shared" si="6"/>
        <v/>
      </c>
      <c r="B12" s="168" t="str">
        <f t="shared" ref="B12:B17" si="8">IF(D11="","",D11)</f>
        <v/>
      </c>
      <c r="C12" s="169" t="str">
        <f t="shared" si="7"/>
        <v/>
      </c>
      <c r="D12" s="250"/>
      <c r="E12" s="266" t="str">
        <f t="shared" si="2"/>
        <v>invalid bin</v>
      </c>
      <c r="F12" s="159" t="str">
        <f>IF($AF$1,IF($A12="","",IF($A12="Between",SUMIFS('All Employees by Mode'!L:L,'All Employees by Mode'!$H:$H,"&gt;="&amp;$B12,'All Employees by Mode'!$H:$H,"&lt;"&amp;$D12,'All Employees by Mode'!$BE:$BE,"=No"),SUMIFS('All Employees by Mode'!L:L,'All Employees by Mode'!$H:$H,"&gt;="&amp;$B12,'All Employees by Mode'!$BE:$BE,"=No"))),IF($A12="","",IF($A12="Between",SUMIFS('All Employees by Mode'!L:L,'All Employees by Mode'!$H:$H,"&gt;="&amp;$B12,'All Employees by Mode'!$H:$H,"&lt;"&amp;$D12),SUMIFS('All Employees by Mode'!L:L,'All Employees by Mode'!$H:$H,"&gt;="&amp;$B12))))</f>
        <v/>
      </c>
      <c r="G12" s="160" t="str">
        <f>IF($AF$1,IF($A12="","",IF($A12="Between",SUMIFS('All Employees by Mode'!M:M,'All Employees by Mode'!$H:$H,"&gt;="&amp;$B12,'All Employees by Mode'!$H:$H,"&lt;"&amp;$D12,'All Employees by Mode'!$BE:$BE,"=No"),SUMIFS('All Employees by Mode'!M:M,'All Employees by Mode'!$H:$H,"&gt;="&amp;$B12,'All Employees by Mode'!$BE:$BE,"=No"))),IF($A12="","",IF($A12="Between",SUMIFS('All Employees by Mode'!M:M,'All Employees by Mode'!$H:$H,"&gt;="&amp;$B12,'All Employees by Mode'!$H:$H,"&lt;"&amp;$D12),SUMIFS('All Employees by Mode'!M:M,'All Employees by Mode'!$H:$H,"&gt;="&amp;$B12))))</f>
        <v/>
      </c>
      <c r="H12" s="160" t="str">
        <f>IF($AF$1,IF($A12="","",IF($A12="Between",SUMIFS('All Employees by Mode'!O:O,'All Employees by Mode'!$H:$H,"&gt;="&amp;$B12,'All Employees by Mode'!$H:$H,"&lt;"&amp;$D12,'All Employees by Mode'!$BE:$BE,"=No"),SUMIFS('All Employees by Mode'!O:O,'All Employees by Mode'!$H:$H,"&gt;="&amp;$B12,'All Employees by Mode'!$BE:$BE,"=No"))),IF($A12="","",IF($A12="Between",SUMIFS('All Employees by Mode'!O:O,'All Employees by Mode'!$H:$H,"&gt;="&amp;$B12,'All Employees by Mode'!$H:$H,"&lt;"&amp;$D12),SUMIFS('All Employees by Mode'!O:O,'All Employees by Mode'!$H:$H,"&gt;="&amp;$B12))))</f>
        <v/>
      </c>
      <c r="I12" s="160" t="str">
        <f>IF($AF$1,IF($A12="","",IF($A12="Between",SUMIFS('All Employees by Mode'!Q:Q,'All Employees by Mode'!$H:$H,"&gt;="&amp;$B12,'All Employees by Mode'!$H:$H,"&lt;"&amp;$D12,'All Employees by Mode'!$BE:$BE,"=No"),SUMIFS('All Employees by Mode'!Q:Q,'All Employees by Mode'!$H:$H,"&gt;="&amp;$B12,'All Employees by Mode'!$BE:$BE,"=No"))),IF($A12="","",IF($A12="Between",SUMIFS('All Employees by Mode'!Q:Q,'All Employees by Mode'!$H:$H,"&gt;="&amp;$B12,'All Employees by Mode'!$H:$H,"&lt;"&amp;$D12),SUMIFS('All Employees by Mode'!Q:Q,'All Employees by Mode'!$H:$H,"&gt;="&amp;$B12))))</f>
        <v/>
      </c>
      <c r="J12" s="160" t="str">
        <f>IF($AF$1,IF($A12="","",IF($A12="Between",SUMIFS('All Employees by Mode'!S:S,'All Employees by Mode'!$H:$H,"&gt;="&amp;$B12,'All Employees by Mode'!$H:$H,"&lt;"&amp;$D12,'All Employees by Mode'!$BE:$BE,"=No"),SUMIFS('All Employees by Mode'!S:S,'All Employees by Mode'!$H:$H,"&gt;="&amp;$B12,'All Employees by Mode'!$BE:$BE,"=No"))),IF($A12="","",IF($A12="Between",SUMIFS('All Employees by Mode'!S:S,'All Employees by Mode'!$H:$H,"&gt;="&amp;$B12,'All Employees by Mode'!$H:$H,"&lt;"&amp;$D12),SUMIFS('All Employees by Mode'!S:S,'All Employees by Mode'!$H:$H,"&gt;="&amp;$B12))))</f>
        <v/>
      </c>
      <c r="K12" s="160" t="str">
        <f>IF($AF$1,IF($A12="","",IF($A12="Between",SUMIFS('All Employees by Mode'!U:U,'All Employees by Mode'!$H:$H,"&gt;="&amp;$B12,'All Employees by Mode'!$H:$H,"&lt;"&amp;$D12,'All Employees by Mode'!$BE:$BE,"=No"),SUMIFS('All Employees by Mode'!U:U,'All Employees by Mode'!$H:$H,"&gt;="&amp;$B12,'All Employees by Mode'!$BE:$BE,"=No"))),IF($A12="","",IF($A12="Between",SUMIFS('All Employees by Mode'!U:U,'All Employees by Mode'!$H:$H,"&gt;="&amp;$B12,'All Employees by Mode'!$H:$H,"&lt;"&amp;$D12),SUMIFS('All Employees by Mode'!U:U,'All Employees by Mode'!$H:$H,"&gt;="&amp;$B12))))</f>
        <v/>
      </c>
      <c r="L12" s="160" t="str">
        <f>IF($AF$1,IF($A12="","",IF($A12="Between",SUMIFS('All Employees by Mode'!W:W,'All Employees by Mode'!$H:$H,"&gt;="&amp;$B12,'All Employees by Mode'!$H:$H,"&lt;"&amp;$D12,'All Employees by Mode'!$BE:$BE,"=No"),SUMIFS('All Employees by Mode'!W:W,'All Employees by Mode'!$H:$H,"&gt;="&amp;$B12,'All Employees by Mode'!$BE:$BE,"=No"))),IF($A12="","",IF($A12="Between",SUMIFS('All Employees by Mode'!W:W,'All Employees by Mode'!$H:$H,"&gt;="&amp;$B12,'All Employees by Mode'!$H:$H,"&lt;"&amp;$D12),SUMIFS('All Employees by Mode'!W:W,'All Employees by Mode'!$H:$H,"&gt;="&amp;$B12))))</f>
        <v/>
      </c>
      <c r="M12" s="160" t="str">
        <f>IF($AF$1,IF($A12="","",IF($A12="Between",SUMIFS('All Employees by Mode'!Y:Y,'All Employees by Mode'!$H:$H,"&gt;="&amp;$B12,'All Employees by Mode'!$H:$H,"&lt;"&amp;$D12,'All Employees by Mode'!$BE:$BE,"=No"),SUMIFS('All Employees by Mode'!Y:Y,'All Employees by Mode'!$H:$H,"&gt;="&amp;$B12,'All Employees by Mode'!$BE:$BE,"=No"))),IF($A12="","",IF($A12="Between",SUMIFS('All Employees by Mode'!Y:Y,'All Employees by Mode'!$H:$H,"&gt;="&amp;$B12,'All Employees by Mode'!$H:$H,"&lt;"&amp;$D12),SUMIFS('All Employees by Mode'!Y:Y,'All Employees by Mode'!$H:$H,"&gt;="&amp;$B12))))</f>
        <v/>
      </c>
      <c r="N12" s="160" t="str">
        <f>IF($AF$1,IF($A12="","",IF($A12="Between",SUMIFS('All Employees by Mode'!AA:AA,'All Employees by Mode'!$H:$H,"&gt;="&amp;$B12,'All Employees by Mode'!$H:$H,"&lt;"&amp;$D12,'All Employees by Mode'!$BE:$BE,"=No"),SUMIFS('All Employees by Mode'!AA:AA,'All Employees by Mode'!$H:$H,"&gt;="&amp;$B12,'All Employees by Mode'!$BE:$BE,"=No"))),IF($A12="","",IF($A12="Between",SUMIFS('All Employees by Mode'!AA:AA,'All Employees by Mode'!$H:$H,"&gt;="&amp;$B12,'All Employees by Mode'!$H:$H,"&lt;"&amp;$D12),SUMIFS('All Employees by Mode'!AA:AA,'All Employees by Mode'!$H:$H,"&gt;="&amp;$B12))))</f>
        <v/>
      </c>
      <c r="O12" s="160" t="str">
        <f>IF($AF$1,IF($A12="","",IF($A12="Between",SUMIFS('All Employees by Mode'!AC:AC,'All Employees by Mode'!$H:$H,"&gt;="&amp;$B12,'All Employees by Mode'!$H:$H,"&lt;"&amp;$D12,'All Employees by Mode'!$BE:$BE,"=No"),SUMIFS('All Employees by Mode'!AC:AC,'All Employees by Mode'!$H:$H,"&gt;="&amp;$B12,'All Employees by Mode'!$BE:$BE,"=No"))),IF($A12="","",IF($A12="Between",SUMIFS('All Employees by Mode'!AC:AC,'All Employees by Mode'!$H:$H,"&gt;="&amp;$B12,'All Employees by Mode'!$H:$H,"&lt;"&amp;$D12),SUMIFS('All Employees by Mode'!AC:AC,'All Employees by Mode'!$H:$H,"&gt;="&amp;$B12))))</f>
        <v/>
      </c>
      <c r="P12" s="160" t="str">
        <f>IF($AF$1,IF($A12="","",IF($A12="Between",SUMIFS('All Employees by Mode'!AE:AE,'All Employees by Mode'!$H:$H,"&gt;="&amp;$B12,'All Employees by Mode'!$H:$H,"&lt;"&amp;$D12,'All Employees by Mode'!$BE:$BE,"=No"),SUMIFS('All Employees by Mode'!AE:AE,'All Employees by Mode'!$H:$H,"&gt;="&amp;$B12,'All Employees by Mode'!$BE:$BE,"=No"))),IF($A12="","",IF($A12="Between",SUMIFS('All Employees by Mode'!AE:AE,'All Employees by Mode'!$H:$H,"&gt;="&amp;$B12,'All Employees by Mode'!$H:$H,"&lt;"&amp;$D12),SUMIFS('All Employees by Mode'!AE:AE,'All Employees by Mode'!$H:$H,"&gt;="&amp;$B12))))</f>
        <v/>
      </c>
      <c r="Q12" s="160" t="str">
        <f>IF($AF$1,IF($A12="","",IF($A12="Between",SUMIFS('All Employees by Mode'!AG:AG,'All Employees by Mode'!$H:$H,"&gt;="&amp;$B12,'All Employees by Mode'!$H:$H,"&lt;"&amp;$D12,'All Employees by Mode'!$BE:$BE,"=No"),SUMIFS('All Employees by Mode'!AG:AG,'All Employees by Mode'!$H:$H,"&gt;="&amp;$B12,'All Employees by Mode'!$BE:$BE,"=No"))),IF($A12="","",IF($A12="Between",SUMIFS('All Employees by Mode'!AG:AG,'All Employees by Mode'!$H:$H,"&gt;="&amp;$B12,'All Employees by Mode'!$H:$H,"&lt;"&amp;$D12),SUMIFS('All Employees by Mode'!AG:AG,'All Employees by Mode'!$H:$H,"&gt;="&amp;$B12))))</f>
        <v/>
      </c>
      <c r="R12" s="160" t="str">
        <f>IF($AF$1,IF($A12="","",IF($A12="Between",SUMIFS('All Employees by Mode'!AI:AI,'All Employees by Mode'!$H:$H,"&gt;="&amp;$B12,'All Employees by Mode'!$H:$H,"&lt;"&amp;$D12,'All Employees by Mode'!$BE:$BE,"=No"),SUMIFS('All Employees by Mode'!AI:AI,'All Employees by Mode'!$H:$H,"&gt;="&amp;$B12,'All Employees by Mode'!$BE:$BE,"=No"))),IF($A12="","",IF($A12="Between",SUMIFS('All Employees by Mode'!AI:AI,'All Employees by Mode'!$H:$H,"&gt;="&amp;$B12,'All Employees by Mode'!$H:$H,"&lt;"&amp;$D12),SUMIFS('All Employees by Mode'!AI:AI,'All Employees by Mode'!$H:$H,"&gt;="&amp;$B12))))</f>
        <v/>
      </c>
      <c r="S12" s="161" t="str">
        <f>IF($AF$1,IF($A12="","",IF($A12="Between",SUMIFS('All Employees by Mode'!AK:AK,'All Employees by Mode'!$H:$H,"&gt;="&amp;$B12,'All Employees by Mode'!$H:$H,"&lt;"&amp;$D12,'All Employees by Mode'!$BE:$BE,"=No"),SUMIFS('All Employees by Mode'!AK:AK,'All Employees by Mode'!$H:$H,"&gt;="&amp;$B12,'All Employees by Mode'!$BE:$BE,"=No"))),IF($A12="","",IF($A12="Between",SUMIFS('All Employees by Mode'!AK:AK,'All Employees by Mode'!$H:$H,"&gt;="&amp;$B12,'All Employees by Mode'!$H:$H,"&lt;"&amp;$D12),SUMIFS('All Employees by Mode'!AK:AK,'All Employees by Mode'!$H:$H,"&gt;="&amp;$B12))))</f>
        <v/>
      </c>
      <c r="T12" s="161" t="str">
        <f>IF($AF$1,IF($A12="","",IF($A12="Between",SUMIFS('All Employees by Mode'!AM:AM,'All Employees by Mode'!$H:$H,"&gt;="&amp;$B12,'All Employees by Mode'!$H:$H,"&lt;"&amp;$D12,'All Employees by Mode'!$BE:$BE,"=No"),SUMIFS('All Employees by Mode'!AM:AM,'All Employees by Mode'!$H:$H,"&gt;="&amp;$B12,'All Employees by Mode'!$BE:$BE,"=No"))),IF($A12="","",IF($A12="Between",SUMIFS('All Employees by Mode'!AM:AM,'All Employees by Mode'!$H:$H,"&gt;="&amp;$B12,'All Employees by Mode'!$H:$H,"&lt;"&amp;$D12),SUMIFS('All Employees by Mode'!AM:AM,'All Employees by Mode'!$H:$H,"&gt;="&amp;$B12))))</f>
        <v/>
      </c>
      <c r="U12" s="161" t="str">
        <f>IF($AF$1,IF($A12="","",IF($A12="Between",SUMIFS('All Employees by Mode'!AO:AO,'All Employees by Mode'!$H:$H,"&gt;="&amp;$B12,'All Employees by Mode'!$H:$H,"&lt;"&amp;$D12,'All Employees by Mode'!$BE:$BE,"=No"),SUMIFS('All Employees by Mode'!AO:AO,'All Employees by Mode'!$H:$H,"&gt;="&amp;$B12,'All Employees by Mode'!$BE:$BE,"=No"))),IF($A12="","",IF($A12="Between",SUMIFS('All Employees by Mode'!AO:AO,'All Employees by Mode'!$H:$H,"&gt;="&amp;$B12,'All Employees by Mode'!$H:$H,"&lt;"&amp;$D12),SUMIFS('All Employees by Mode'!AO:AO,'All Employees by Mode'!$H:$H,"&gt;="&amp;$B12))))</f>
        <v/>
      </c>
      <c r="V12" s="161" t="str">
        <f>IF($AF$1,IF($A12="","",IF($A12="Between",SUMIFS('All Employees by Mode'!AQ:AQ,'All Employees by Mode'!$H:$H,"&gt;="&amp;$B12,'All Employees by Mode'!$H:$H,"&lt;"&amp;$D12,'All Employees by Mode'!$BE:$BE,"=No"),SUMIFS('All Employees by Mode'!AQ:AQ,'All Employees by Mode'!$H:$H,"&gt;="&amp;$B12,'All Employees by Mode'!$BE:$BE,"=No"))),IF($A12="","",IF($A12="Between",SUMIFS('All Employees by Mode'!AQ:AQ,'All Employees by Mode'!$H:$H,"&gt;="&amp;$B12,'All Employees by Mode'!$H:$H,"&lt;"&amp;$D12),SUMIFS('All Employees by Mode'!AQ:AQ,'All Employees by Mode'!$H:$H,"&gt;="&amp;$B12))))</f>
        <v/>
      </c>
      <c r="W12" s="161" t="str">
        <f>IF($AF$1,IF($A12="","",IF($A12="Between",SUMIFS('All Employees by Mode'!AS:AS,'All Employees by Mode'!$H:$H,"&gt;="&amp;$B12,'All Employees by Mode'!$H:$H,"&lt;"&amp;$D12,'All Employees by Mode'!$BE:$BE,"=No"),SUMIFS('All Employees by Mode'!AS:AS,'All Employees by Mode'!$H:$H,"&gt;="&amp;$B12,'All Employees by Mode'!$BE:$BE,"=No"))),IF($A12="","",IF($A12="Between",SUMIFS('All Employees by Mode'!AS:AS,'All Employees by Mode'!$H:$H,"&gt;="&amp;$B12,'All Employees by Mode'!$H:$H,"&lt;"&amp;$D12),SUMIFS('All Employees by Mode'!AS:AS,'All Employees by Mode'!$H:$H,"&gt;="&amp;$B12))))</f>
        <v/>
      </c>
      <c r="X12" s="162" t="str">
        <f t="shared" ref="X12:X17" si="9">IFERROR(IF($A12="","",S12/G12),"-")</f>
        <v/>
      </c>
      <c r="Y12" s="162" t="str">
        <f t="shared" ref="Y12:Y17" si="10">IFERROR(IF($A12="","",T12/H12),"-")</f>
        <v/>
      </c>
      <c r="Z12" s="162" t="str">
        <f t="shared" ref="Z12:Z17" si="11">IFERROR(IF($A12="","",U12/I12),"-")</f>
        <v/>
      </c>
      <c r="AA12" s="162" t="str">
        <f t="shared" ref="AA12:AA17" si="12">IFERROR(IF($A12="","",V12/J12),"-")</f>
        <v/>
      </c>
      <c r="AB12" s="271" t="str">
        <f t="shared" ref="AB12:AB17" si="13">IFERROR(IF($A12="","",W12/SUM(G12:J12)),"-")</f>
        <v/>
      </c>
      <c r="AC12" s="93"/>
      <c r="AD12" s="94"/>
      <c r="AE12" s="94"/>
      <c r="AF12" s="94"/>
      <c r="AG12" s="94"/>
      <c r="AH12" s="94" t="str">
        <f t="shared" si="3"/>
        <v/>
      </c>
      <c r="AI12" s="107" t="str">
        <f t="shared" si="4"/>
        <v/>
      </c>
      <c r="AJ12" s="107" t="str">
        <f t="shared" si="1"/>
        <v/>
      </c>
      <c r="AK12" s="107" t="str">
        <f t="shared" si="1"/>
        <v/>
      </c>
      <c r="AL12" s="107" t="str">
        <f t="shared" si="1"/>
        <v/>
      </c>
      <c r="AM12" s="107" t="str">
        <f t="shared" si="1"/>
        <v/>
      </c>
      <c r="AN12" s="108" t="str">
        <f t="shared" si="5"/>
        <v/>
      </c>
      <c r="AO12" s="303"/>
      <c r="AP12" s="303"/>
      <c r="AQ12" s="303"/>
      <c r="AR12" s="303"/>
      <c r="AS12" s="303"/>
      <c r="AT12" s="303"/>
      <c r="AU12" s="94"/>
      <c r="AV12" s="94"/>
    </row>
    <row r="13" spans="1:48" s="95" customFormat="1" ht="11.25" customHeight="1">
      <c r="A13" s="167" t="str">
        <f t="shared" si="6"/>
        <v/>
      </c>
      <c r="B13" s="168" t="str">
        <f t="shared" si="8"/>
        <v/>
      </c>
      <c r="C13" s="169" t="str">
        <f t="shared" si="7"/>
        <v/>
      </c>
      <c r="D13" s="250"/>
      <c r="E13" s="266" t="str">
        <f t="shared" si="2"/>
        <v>invalid bin</v>
      </c>
      <c r="F13" s="159" t="str">
        <f>IF($AF$1,IF($A13="","",IF($A13="Between",SUMIFS('All Employees by Mode'!L:L,'All Employees by Mode'!$H:$H,"&gt;="&amp;$B13,'All Employees by Mode'!$H:$H,"&lt;"&amp;$D13,'All Employees by Mode'!$BE:$BE,"=No"),SUMIFS('All Employees by Mode'!L:L,'All Employees by Mode'!$H:$H,"&gt;="&amp;$B13,'All Employees by Mode'!$BE:$BE,"=No"))),IF($A13="","",IF($A13="Between",SUMIFS('All Employees by Mode'!L:L,'All Employees by Mode'!$H:$H,"&gt;="&amp;$B13,'All Employees by Mode'!$H:$H,"&lt;"&amp;$D13),SUMIFS('All Employees by Mode'!L:L,'All Employees by Mode'!$H:$H,"&gt;="&amp;$B13))))</f>
        <v/>
      </c>
      <c r="G13" s="160" t="str">
        <f>IF($AF$1,IF($A13="","",IF($A13="Between",SUMIFS('All Employees by Mode'!M:M,'All Employees by Mode'!$H:$H,"&gt;="&amp;$B13,'All Employees by Mode'!$H:$H,"&lt;"&amp;$D13,'All Employees by Mode'!$BE:$BE,"=No"),SUMIFS('All Employees by Mode'!M:M,'All Employees by Mode'!$H:$H,"&gt;="&amp;$B13,'All Employees by Mode'!$BE:$BE,"=No"))),IF($A13="","",IF($A13="Between",SUMIFS('All Employees by Mode'!M:M,'All Employees by Mode'!$H:$H,"&gt;="&amp;$B13,'All Employees by Mode'!$H:$H,"&lt;"&amp;$D13),SUMIFS('All Employees by Mode'!M:M,'All Employees by Mode'!$H:$H,"&gt;="&amp;$B13))))</f>
        <v/>
      </c>
      <c r="H13" s="160" t="str">
        <f>IF($AF$1,IF($A13="","",IF($A13="Between",SUMIFS('All Employees by Mode'!O:O,'All Employees by Mode'!$H:$H,"&gt;="&amp;$B13,'All Employees by Mode'!$H:$H,"&lt;"&amp;$D13,'All Employees by Mode'!$BE:$BE,"=No"),SUMIFS('All Employees by Mode'!O:O,'All Employees by Mode'!$H:$H,"&gt;="&amp;$B13,'All Employees by Mode'!$BE:$BE,"=No"))),IF($A13="","",IF($A13="Between",SUMIFS('All Employees by Mode'!O:O,'All Employees by Mode'!$H:$H,"&gt;="&amp;$B13,'All Employees by Mode'!$H:$H,"&lt;"&amp;$D13),SUMIFS('All Employees by Mode'!O:O,'All Employees by Mode'!$H:$H,"&gt;="&amp;$B13))))</f>
        <v/>
      </c>
      <c r="I13" s="160" t="str">
        <f>IF($AF$1,IF($A13="","",IF($A13="Between",SUMIFS('All Employees by Mode'!Q:Q,'All Employees by Mode'!$H:$H,"&gt;="&amp;$B13,'All Employees by Mode'!$H:$H,"&lt;"&amp;$D13,'All Employees by Mode'!$BE:$BE,"=No"),SUMIFS('All Employees by Mode'!Q:Q,'All Employees by Mode'!$H:$H,"&gt;="&amp;$B13,'All Employees by Mode'!$BE:$BE,"=No"))),IF($A13="","",IF($A13="Between",SUMIFS('All Employees by Mode'!Q:Q,'All Employees by Mode'!$H:$H,"&gt;="&amp;$B13,'All Employees by Mode'!$H:$H,"&lt;"&amp;$D13),SUMIFS('All Employees by Mode'!Q:Q,'All Employees by Mode'!$H:$H,"&gt;="&amp;$B13))))</f>
        <v/>
      </c>
      <c r="J13" s="160" t="str">
        <f>IF($AF$1,IF($A13="","",IF($A13="Between",SUMIFS('All Employees by Mode'!S:S,'All Employees by Mode'!$H:$H,"&gt;="&amp;$B13,'All Employees by Mode'!$H:$H,"&lt;"&amp;$D13,'All Employees by Mode'!$BE:$BE,"=No"),SUMIFS('All Employees by Mode'!S:S,'All Employees by Mode'!$H:$H,"&gt;="&amp;$B13,'All Employees by Mode'!$BE:$BE,"=No"))),IF($A13="","",IF($A13="Between",SUMIFS('All Employees by Mode'!S:S,'All Employees by Mode'!$H:$H,"&gt;="&amp;$B13,'All Employees by Mode'!$H:$H,"&lt;"&amp;$D13),SUMIFS('All Employees by Mode'!S:S,'All Employees by Mode'!$H:$H,"&gt;="&amp;$B13))))</f>
        <v/>
      </c>
      <c r="K13" s="160" t="str">
        <f>IF($AF$1,IF($A13="","",IF($A13="Between",SUMIFS('All Employees by Mode'!U:U,'All Employees by Mode'!$H:$H,"&gt;="&amp;$B13,'All Employees by Mode'!$H:$H,"&lt;"&amp;$D13,'All Employees by Mode'!$BE:$BE,"=No"),SUMIFS('All Employees by Mode'!U:U,'All Employees by Mode'!$H:$H,"&gt;="&amp;$B13,'All Employees by Mode'!$BE:$BE,"=No"))),IF($A13="","",IF($A13="Between",SUMIFS('All Employees by Mode'!U:U,'All Employees by Mode'!$H:$H,"&gt;="&amp;$B13,'All Employees by Mode'!$H:$H,"&lt;"&amp;$D13),SUMIFS('All Employees by Mode'!U:U,'All Employees by Mode'!$H:$H,"&gt;="&amp;$B13))))</f>
        <v/>
      </c>
      <c r="L13" s="160" t="str">
        <f>IF($AF$1,IF($A13="","",IF($A13="Between",SUMIFS('All Employees by Mode'!W:W,'All Employees by Mode'!$H:$H,"&gt;="&amp;$B13,'All Employees by Mode'!$H:$H,"&lt;"&amp;$D13,'All Employees by Mode'!$BE:$BE,"=No"),SUMIFS('All Employees by Mode'!W:W,'All Employees by Mode'!$H:$H,"&gt;="&amp;$B13,'All Employees by Mode'!$BE:$BE,"=No"))),IF($A13="","",IF($A13="Between",SUMIFS('All Employees by Mode'!W:W,'All Employees by Mode'!$H:$H,"&gt;="&amp;$B13,'All Employees by Mode'!$H:$H,"&lt;"&amp;$D13),SUMIFS('All Employees by Mode'!W:W,'All Employees by Mode'!$H:$H,"&gt;="&amp;$B13))))</f>
        <v/>
      </c>
      <c r="M13" s="160" t="str">
        <f>IF($AF$1,IF($A13="","",IF($A13="Between",SUMIFS('All Employees by Mode'!Y:Y,'All Employees by Mode'!$H:$H,"&gt;="&amp;$B13,'All Employees by Mode'!$H:$H,"&lt;"&amp;$D13,'All Employees by Mode'!$BE:$BE,"=No"),SUMIFS('All Employees by Mode'!Y:Y,'All Employees by Mode'!$H:$H,"&gt;="&amp;$B13,'All Employees by Mode'!$BE:$BE,"=No"))),IF($A13="","",IF($A13="Between",SUMIFS('All Employees by Mode'!Y:Y,'All Employees by Mode'!$H:$H,"&gt;="&amp;$B13,'All Employees by Mode'!$H:$H,"&lt;"&amp;$D13),SUMIFS('All Employees by Mode'!Y:Y,'All Employees by Mode'!$H:$H,"&gt;="&amp;$B13))))</f>
        <v/>
      </c>
      <c r="N13" s="160" t="str">
        <f>IF($AF$1,IF($A13="","",IF($A13="Between",SUMIFS('All Employees by Mode'!AA:AA,'All Employees by Mode'!$H:$H,"&gt;="&amp;$B13,'All Employees by Mode'!$H:$H,"&lt;"&amp;$D13,'All Employees by Mode'!$BE:$BE,"=No"),SUMIFS('All Employees by Mode'!AA:AA,'All Employees by Mode'!$H:$H,"&gt;="&amp;$B13,'All Employees by Mode'!$BE:$BE,"=No"))),IF($A13="","",IF($A13="Between",SUMIFS('All Employees by Mode'!AA:AA,'All Employees by Mode'!$H:$H,"&gt;="&amp;$B13,'All Employees by Mode'!$H:$H,"&lt;"&amp;$D13),SUMIFS('All Employees by Mode'!AA:AA,'All Employees by Mode'!$H:$H,"&gt;="&amp;$B13))))</f>
        <v/>
      </c>
      <c r="O13" s="160" t="str">
        <f>IF($AF$1,IF($A13="","",IF($A13="Between",SUMIFS('All Employees by Mode'!AC:AC,'All Employees by Mode'!$H:$H,"&gt;="&amp;$B13,'All Employees by Mode'!$H:$H,"&lt;"&amp;$D13,'All Employees by Mode'!$BE:$BE,"=No"),SUMIFS('All Employees by Mode'!AC:AC,'All Employees by Mode'!$H:$H,"&gt;="&amp;$B13,'All Employees by Mode'!$BE:$BE,"=No"))),IF($A13="","",IF($A13="Between",SUMIFS('All Employees by Mode'!AC:AC,'All Employees by Mode'!$H:$H,"&gt;="&amp;$B13,'All Employees by Mode'!$H:$H,"&lt;"&amp;$D13),SUMIFS('All Employees by Mode'!AC:AC,'All Employees by Mode'!$H:$H,"&gt;="&amp;$B13))))</f>
        <v/>
      </c>
      <c r="P13" s="160" t="str">
        <f>IF($AF$1,IF($A13="","",IF($A13="Between",SUMIFS('All Employees by Mode'!AE:AE,'All Employees by Mode'!$H:$H,"&gt;="&amp;$B13,'All Employees by Mode'!$H:$H,"&lt;"&amp;$D13,'All Employees by Mode'!$BE:$BE,"=No"),SUMIFS('All Employees by Mode'!AE:AE,'All Employees by Mode'!$H:$H,"&gt;="&amp;$B13,'All Employees by Mode'!$BE:$BE,"=No"))),IF($A13="","",IF($A13="Between",SUMIFS('All Employees by Mode'!AE:AE,'All Employees by Mode'!$H:$H,"&gt;="&amp;$B13,'All Employees by Mode'!$H:$H,"&lt;"&amp;$D13),SUMIFS('All Employees by Mode'!AE:AE,'All Employees by Mode'!$H:$H,"&gt;="&amp;$B13))))</f>
        <v/>
      </c>
      <c r="Q13" s="160" t="str">
        <f>IF($AF$1,IF($A13="","",IF($A13="Between",SUMIFS('All Employees by Mode'!AG:AG,'All Employees by Mode'!$H:$H,"&gt;="&amp;$B13,'All Employees by Mode'!$H:$H,"&lt;"&amp;$D13,'All Employees by Mode'!$BE:$BE,"=No"),SUMIFS('All Employees by Mode'!AG:AG,'All Employees by Mode'!$H:$H,"&gt;="&amp;$B13,'All Employees by Mode'!$BE:$BE,"=No"))),IF($A13="","",IF($A13="Between",SUMIFS('All Employees by Mode'!AG:AG,'All Employees by Mode'!$H:$H,"&gt;="&amp;$B13,'All Employees by Mode'!$H:$H,"&lt;"&amp;$D13),SUMIFS('All Employees by Mode'!AG:AG,'All Employees by Mode'!$H:$H,"&gt;="&amp;$B13))))</f>
        <v/>
      </c>
      <c r="R13" s="160" t="str">
        <f>IF($AF$1,IF($A13="","",IF($A13="Between",SUMIFS('All Employees by Mode'!AI:AI,'All Employees by Mode'!$H:$H,"&gt;="&amp;$B13,'All Employees by Mode'!$H:$H,"&lt;"&amp;$D13,'All Employees by Mode'!$BE:$BE,"=No"),SUMIFS('All Employees by Mode'!AI:AI,'All Employees by Mode'!$H:$H,"&gt;="&amp;$B13,'All Employees by Mode'!$BE:$BE,"=No"))),IF($A13="","",IF($A13="Between",SUMIFS('All Employees by Mode'!AI:AI,'All Employees by Mode'!$H:$H,"&gt;="&amp;$B13,'All Employees by Mode'!$H:$H,"&lt;"&amp;$D13),SUMIFS('All Employees by Mode'!AI:AI,'All Employees by Mode'!$H:$H,"&gt;="&amp;$B13))))</f>
        <v/>
      </c>
      <c r="S13" s="161" t="str">
        <f>IF($AF$1,IF($A13="","",IF($A13="Between",SUMIFS('All Employees by Mode'!AK:AK,'All Employees by Mode'!$H:$H,"&gt;="&amp;$B13,'All Employees by Mode'!$H:$H,"&lt;"&amp;$D13,'All Employees by Mode'!$BE:$BE,"=No"),SUMIFS('All Employees by Mode'!AK:AK,'All Employees by Mode'!$H:$H,"&gt;="&amp;$B13,'All Employees by Mode'!$BE:$BE,"=No"))),IF($A13="","",IF($A13="Between",SUMIFS('All Employees by Mode'!AK:AK,'All Employees by Mode'!$H:$H,"&gt;="&amp;$B13,'All Employees by Mode'!$H:$H,"&lt;"&amp;$D13),SUMIFS('All Employees by Mode'!AK:AK,'All Employees by Mode'!$H:$H,"&gt;="&amp;$B13))))</f>
        <v/>
      </c>
      <c r="T13" s="161" t="str">
        <f>IF($AF$1,IF($A13="","",IF($A13="Between",SUMIFS('All Employees by Mode'!AM:AM,'All Employees by Mode'!$H:$H,"&gt;="&amp;$B13,'All Employees by Mode'!$H:$H,"&lt;"&amp;$D13,'All Employees by Mode'!$BE:$BE,"=No"),SUMIFS('All Employees by Mode'!AM:AM,'All Employees by Mode'!$H:$H,"&gt;="&amp;$B13,'All Employees by Mode'!$BE:$BE,"=No"))),IF($A13="","",IF($A13="Between",SUMIFS('All Employees by Mode'!AM:AM,'All Employees by Mode'!$H:$H,"&gt;="&amp;$B13,'All Employees by Mode'!$H:$H,"&lt;"&amp;$D13),SUMIFS('All Employees by Mode'!AM:AM,'All Employees by Mode'!$H:$H,"&gt;="&amp;$B13))))</f>
        <v/>
      </c>
      <c r="U13" s="161" t="str">
        <f>IF($AF$1,IF($A13="","",IF($A13="Between",SUMIFS('All Employees by Mode'!AO:AO,'All Employees by Mode'!$H:$H,"&gt;="&amp;$B13,'All Employees by Mode'!$H:$H,"&lt;"&amp;$D13,'All Employees by Mode'!$BE:$BE,"=No"),SUMIFS('All Employees by Mode'!AO:AO,'All Employees by Mode'!$H:$H,"&gt;="&amp;$B13,'All Employees by Mode'!$BE:$BE,"=No"))),IF($A13="","",IF($A13="Between",SUMIFS('All Employees by Mode'!AO:AO,'All Employees by Mode'!$H:$H,"&gt;="&amp;$B13,'All Employees by Mode'!$H:$H,"&lt;"&amp;$D13),SUMIFS('All Employees by Mode'!AO:AO,'All Employees by Mode'!$H:$H,"&gt;="&amp;$B13))))</f>
        <v/>
      </c>
      <c r="V13" s="161" t="str">
        <f>IF($AF$1,IF($A13="","",IF($A13="Between",SUMIFS('All Employees by Mode'!AQ:AQ,'All Employees by Mode'!$H:$H,"&gt;="&amp;$B13,'All Employees by Mode'!$H:$H,"&lt;"&amp;$D13,'All Employees by Mode'!$BE:$BE,"=No"),SUMIFS('All Employees by Mode'!AQ:AQ,'All Employees by Mode'!$H:$H,"&gt;="&amp;$B13,'All Employees by Mode'!$BE:$BE,"=No"))),IF($A13="","",IF($A13="Between",SUMIFS('All Employees by Mode'!AQ:AQ,'All Employees by Mode'!$H:$H,"&gt;="&amp;$B13,'All Employees by Mode'!$H:$H,"&lt;"&amp;$D13),SUMIFS('All Employees by Mode'!AQ:AQ,'All Employees by Mode'!$H:$H,"&gt;="&amp;$B13))))</f>
        <v/>
      </c>
      <c r="W13" s="161" t="str">
        <f>IF($AF$1,IF($A13="","",IF($A13="Between",SUMIFS('All Employees by Mode'!AS:AS,'All Employees by Mode'!$H:$H,"&gt;="&amp;$B13,'All Employees by Mode'!$H:$H,"&lt;"&amp;$D13,'All Employees by Mode'!$BE:$BE,"=No"),SUMIFS('All Employees by Mode'!AS:AS,'All Employees by Mode'!$H:$H,"&gt;="&amp;$B13,'All Employees by Mode'!$BE:$BE,"=No"))),IF($A13="","",IF($A13="Between",SUMIFS('All Employees by Mode'!AS:AS,'All Employees by Mode'!$H:$H,"&gt;="&amp;$B13,'All Employees by Mode'!$H:$H,"&lt;"&amp;$D13),SUMIFS('All Employees by Mode'!AS:AS,'All Employees by Mode'!$H:$H,"&gt;="&amp;$B13))))</f>
        <v/>
      </c>
      <c r="X13" s="162" t="str">
        <f t="shared" si="9"/>
        <v/>
      </c>
      <c r="Y13" s="162" t="str">
        <f t="shared" si="10"/>
        <v/>
      </c>
      <c r="Z13" s="162" t="str">
        <f t="shared" si="11"/>
        <v/>
      </c>
      <c r="AA13" s="162" t="str">
        <f t="shared" si="12"/>
        <v/>
      </c>
      <c r="AB13" s="271" t="str">
        <f t="shared" si="13"/>
        <v/>
      </c>
      <c r="AC13" s="93"/>
      <c r="AD13" s="94"/>
      <c r="AE13" s="94"/>
      <c r="AF13" s="94"/>
      <c r="AG13" s="94"/>
      <c r="AH13" s="94" t="str">
        <f t="shared" si="3"/>
        <v/>
      </c>
      <c r="AI13" s="107" t="str">
        <f t="shared" si="4"/>
        <v/>
      </c>
      <c r="AJ13" s="107" t="str">
        <f t="shared" si="1"/>
        <v/>
      </c>
      <c r="AK13" s="107" t="str">
        <f t="shared" si="1"/>
        <v/>
      </c>
      <c r="AL13" s="107" t="str">
        <f t="shared" si="1"/>
        <v/>
      </c>
      <c r="AM13" s="107" t="str">
        <f t="shared" si="1"/>
        <v/>
      </c>
      <c r="AN13" s="108" t="str">
        <f t="shared" si="5"/>
        <v/>
      </c>
      <c r="AO13" s="303"/>
      <c r="AP13" s="303"/>
      <c r="AQ13" s="303"/>
      <c r="AR13" s="303"/>
      <c r="AS13" s="303"/>
      <c r="AT13" s="303"/>
      <c r="AU13" s="94"/>
      <c r="AV13" s="94"/>
    </row>
    <row r="14" spans="1:48" s="95" customFormat="1" ht="11.25" customHeight="1">
      <c r="A14" s="167" t="str">
        <f t="shared" si="6"/>
        <v/>
      </c>
      <c r="B14" s="168" t="str">
        <f t="shared" si="8"/>
        <v/>
      </c>
      <c r="C14" s="169" t="str">
        <f t="shared" si="7"/>
        <v/>
      </c>
      <c r="D14" s="250"/>
      <c r="E14" s="266" t="str">
        <f t="shared" si="2"/>
        <v>invalid bin</v>
      </c>
      <c r="F14" s="159" t="str">
        <f>IF($AF$1,IF($A14="","",IF($A14="Between",SUMIFS('All Employees by Mode'!L:L,'All Employees by Mode'!$H:$H,"&gt;="&amp;$B14,'All Employees by Mode'!$H:$H,"&lt;"&amp;$D14,'All Employees by Mode'!$BE:$BE,"=No"),SUMIFS('All Employees by Mode'!L:L,'All Employees by Mode'!$H:$H,"&gt;="&amp;$B14,'All Employees by Mode'!$BE:$BE,"=No"))),IF($A14="","",IF($A14="Between",SUMIFS('All Employees by Mode'!L:L,'All Employees by Mode'!$H:$H,"&gt;="&amp;$B14,'All Employees by Mode'!$H:$H,"&lt;"&amp;$D14),SUMIFS('All Employees by Mode'!L:L,'All Employees by Mode'!$H:$H,"&gt;="&amp;$B14))))</f>
        <v/>
      </c>
      <c r="G14" s="160" t="str">
        <f>IF($AF$1,IF($A14="","",IF($A14="Between",SUMIFS('All Employees by Mode'!M:M,'All Employees by Mode'!$H:$H,"&gt;="&amp;$B14,'All Employees by Mode'!$H:$H,"&lt;"&amp;$D14,'All Employees by Mode'!$BE:$BE,"=No"),SUMIFS('All Employees by Mode'!M:M,'All Employees by Mode'!$H:$H,"&gt;="&amp;$B14,'All Employees by Mode'!$BE:$BE,"=No"))),IF($A14="","",IF($A14="Between",SUMIFS('All Employees by Mode'!M:M,'All Employees by Mode'!$H:$H,"&gt;="&amp;$B14,'All Employees by Mode'!$H:$H,"&lt;"&amp;$D14),SUMIFS('All Employees by Mode'!M:M,'All Employees by Mode'!$H:$H,"&gt;="&amp;$B14))))</f>
        <v/>
      </c>
      <c r="H14" s="160" t="str">
        <f>IF($AF$1,IF($A14="","",IF($A14="Between",SUMIFS('All Employees by Mode'!O:O,'All Employees by Mode'!$H:$H,"&gt;="&amp;$B14,'All Employees by Mode'!$H:$H,"&lt;"&amp;$D14,'All Employees by Mode'!$BE:$BE,"=No"),SUMIFS('All Employees by Mode'!O:O,'All Employees by Mode'!$H:$H,"&gt;="&amp;$B14,'All Employees by Mode'!$BE:$BE,"=No"))),IF($A14="","",IF($A14="Between",SUMIFS('All Employees by Mode'!O:O,'All Employees by Mode'!$H:$H,"&gt;="&amp;$B14,'All Employees by Mode'!$H:$H,"&lt;"&amp;$D14),SUMIFS('All Employees by Mode'!O:O,'All Employees by Mode'!$H:$H,"&gt;="&amp;$B14))))</f>
        <v/>
      </c>
      <c r="I14" s="160" t="str">
        <f>IF($AF$1,IF($A14="","",IF($A14="Between",SUMIFS('All Employees by Mode'!Q:Q,'All Employees by Mode'!$H:$H,"&gt;="&amp;$B14,'All Employees by Mode'!$H:$H,"&lt;"&amp;$D14,'All Employees by Mode'!$BE:$BE,"=No"),SUMIFS('All Employees by Mode'!Q:Q,'All Employees by Mode'!$H:$H,"&gt;="&amp;$B14,'All Employees by Mode'!$BE:$BE,"=No"))),IF($A14="","",IF($A14="Between",SUMIFS('All Employees by Mode'!Q:Q,'All Employees by Mode'!$H:$H,"&gt;="&amp;$B14,'All Employees by Mode'!$H:$H,"&lt;"&amp;$D14),SUMIFS('All Employees by Mode'!Q:Q,'All Employees by Mode'!$H:$H,"&gt;="&amp;$B14))))</f>
        <v/>
      </c>
      <c r="J14" s="160" t="str">
        <f>IF($AF$1,IF($A14="","",IF($A14="Between",SUMIFS('All Employees by Mode'!S:S,'All Employees by Mode'!$H:$H,"&gt;="&amp;$B14,'All Employees by Mode'!$H:$H,"&lt;"&amp;$D14,'All Employees by Mode'!$BE:$BE,"=No"),SUMIFS('All Employees by Mode'!S:S,'All Employees by Mode'!$H:$H,"&gt;="&amp;$B14,'All Employees by Mode'!$BE:$BE,"=No"))),IF($A14="","",IF($A14="Between",SUMIFS('All Employees by Mode'!S:S,'All Employees by Mode'!$H:$H,"&gt;="&amp;$B14,'All Employees by Mode'!$H:$H,"&lt;"&amp;$D14),SUMIFS('All Employees by Mode'!S:S,'All Employees by Mode'!$H:$H,"&gt;="&amp;$B14))))</f>
        <v/>
      </c>
      <c r="K14" s="160" t="str">
        <f>IF($AF$1,IF($A14="","",IF($A14="Between",SUMIFS('All Employees by Mode'!U:U,'All Employees by Mode'!$H:$H,"&gt;="&amp;$B14,'All Employees by Mode'!$H:$H,"&lt;"&amp;$D14,'All Employees by Mode'!$BE:$BE,"=No"),SUMIFS('All Employees by Mode'!U:U,'All Employees by Mode'!$H:$H,"&gt;="&amp;$B14,'All Employees by Mode'!$BE:$BE,"=No"))),IF($A14="","",IF($A14="Between",SUMIFS('All Employees by Mode'!U:U,'All Employees by Mode'!$H:$H,"&gt;="&amp;$B14,'All Employees by Mode'!$H:$H,"&lt;"&amp;$D14),SUMIFS('All Employees by Mode'!U:U,'All Employees by Mode'!$H:$H,"&gt;="&amp;$B14))))</f>
        <v/>
      </c>
      <c r="L14" s="160" t="str">
        <f>IF($AF$1,IF($A14="","",IF($A14="Between",SUMIFS('All Employees by Mode'!W:W,'All Employees by Mode'!$H:$H,"&gt;="&amp;$B14,'All Employees by Mode'!$H:$H,"&lt;"&amp;$D14,'All Employees by Mode'!$BE:$BE,"=No"),SUMIFS('All Employees by Mode'!W:W,'All Employees by Mode'!$H:$H,"&gt;="&amp;$B14,'All Employees by Mode'!$BE:$BE,"=No"))),IF($A14="","",IF($A14="Between",SUMIFS('All Employees by Mode'!W:W,'All Employees by Mode'!$H:$H,"&gt;="&amp;$B14,'All Employees by Mode'!$H:$H,"&lt;"&amp;$D14),SUMIFS('All Employees by Mode'!W:W,'All Employees by Mode'!$H:$H,"&gt;="&amp;$B14))))</f>
        <v/>
      </c>
      <c r="M14" s="160" t="str">
        <f>IF($AF$1,IF($A14="","",IF($A14="Between",SUMIFS('All Employees by Mode'!Y:Y,'All Employees by Mode'!$H:$H,"&gt;="&amp;$B14,'All Employees by Mode'!$H:$H,"&lt;"&amp;$D14,'All Employees by Mode'!$BE:$BE,"=No"),SUMIFS('All Employees by Mode'!Y:Y,'All Employees by Mode'!$H:$H,"&gt;="&amp;$B14,'All Employees by Mode'!$BE:$BE,"=No"))),IF($A14="","",IF($A14="Between",SUMIFS('All Employees by Mode'!Y:Y,'All Employees by Mode'!$H:$H,"&gt;="&amp;$B14,'All Employees by Mode'!$H:$H,"&lt;"&amp;$D14),SUMIFS('All Employees by Mode'!Y:Y,'All Employees by Mode'!$H:$H,"&gt;="&amp;$B14))))</f>
        <v/>
      </c>
      <c r="N14" s="160" t="str">
        <f>IF($AF$1,IF($A14="","",IF($A14="Between",SUMIFS('All Employees by Mode'!AA:AA,'All Employees by Mode'!$H:$H,"&gt;="&amp;$B14,'All Employees by Mode'!$H:$H,"&lt;"&amp;$D14,'All Employees by Mode'!$BE:$BE,"=No"),SUMIFS('All Employees by Mode'!AA:AA,'All Employees by Mode'!$H:$H,"&gt;="&amp;$B14,'All Employees by Mode'!$BE:$BE,"=No"))),IF($A14="","",IF($A14="Between",SUMIFS('All Employees by Mode'!AA:AA,'All Employees by Mode'!$H:$H,"&gt;="&amp;$B14,'All Employees by Mode'!$H:$H,"&lt;"&amp;$D14),SUMIFS('All Employees by Mode'!AA:AA,'All Employees by Mode'!$H:$H,"&gt;="&amp;$B14))))</f>
        <v/>
      </c>
      <c r="O14" s="160" t="str">
        <f>IF($AF$1,IF($A14="","",IF($A14="Between",SUMIFS('All Employees by Mode'!AC:AC,'All Employees by Mode'!$H:$H,"&gt;="&amp;$B14,'All Employees by Mode'!$H:$H,"&lt;"&amp;$D14,'All Employees by Mode'!$BE:$BE,"=No"),SUMIFS('All Employees by Mode'!AC:AC,'All Employees by Mode'!$H:$H,"&gt;="&amp;$B14,'All Employees by Mode'!$BE:$BE,"=No"))),IF($A14="","",IF($A14="Between",SUMIFS('All Employees by Mode'!AC:AC,'All Employees by Mode'!$H:$H,"&gt;="&amp;$B14,'All Employees by Mode'!$H:$H,"&lt;"&amp;$D14),SUMIFS('All Employees by Mode'!AC:AC,'All Employees by Mode'!$H:$H,"&gt;="&amp;$B14))))</f>
        <v/>
      </c>
      <c r="P14" s="160" t="str">
        <f>IF($AF$1,IF($A14="","",IF($A14="Between",SUMIFS('All Employees by Mode'!AE:AE,'All Employees by Mode'!$H:$H,"&gt;="&amp;$B14,'All Employees by Mode'!$H:$H,"&lt;"&amp;$D14,'All Employees by Mode'!$BE:$BE,"=No"),SUMIFS('All Employees by Mode'!AE:AE,'All Employees by Mode'!$H:$H,"&gt;="&amp;$B14,'All Employees by Mode'!$BE:$BE,"=No"))),IF($A14="","",IF($A14="Between",SUMIFS('All Employees by Mode'!AE:AE,'All Employees by Mode'!$H:$H,"&gt;="&amp;$B14,'All Employees by Mode'!$H:$H,"&lt;"&amp;$D14),SUMIFS('All Employees by Mode'!AE:AE,'All Employees by Mode'!$H:$H,"&gt;="&amp;$B14))))</f>
        <v/>
      </c>
      <c r="Q14" s="160" t="str">
        <f>IF($AF$1,IF($A14="","",IF($A14="Between",SUMIFS('All Employees by Mode'!AG:AG,'All Employees by Mode'!$H:$H,"&gt;="&amp;$B14,'All Employees by Mode'!$H:$H,"&lt;"&amp;$D14,'All Employees by Mode'!$BE:$BE,"=No"),SUMIFS('All Employees by Mode'!AG:AG,'All Employees by Mode'!$H:$H,"&gt;="&amp;$B14,'All Employees by Mode'!$BE:$BE,"=No"))),IF($A14="","",IF($A14="Between",SUMIFS('All Employees by Mode'!AG:AG,'All Employees by Mode'!$H:$H,"&gt;="&amp;$B14,'All Employees by Mode'!$H:$H,"&lt;"&amp;$D14),SUMIFS('All Employees by Mode'!AG:AG,'All Employees by Mode'!$H:$H,"&gt;="&amp;$B14))))</f>
        <v/>
      </c>
      <c r="R14" s="160" t="str">
        <f>IF($AF$1,IF($A14="","",IF($A14="Between",SUMIFS('All Employees by Mode'!AI:AI,'All Employees by Mode'!$H:$H,"&gt;="&amp;$B14,'All Employees by Mode'!$H:$H,"&lt;"&amp;$D14,'All Employees by Mode'!$BE:$BE,"=No"),SUMIFS('All Employees by Mode'!AI:AI,'All Employees by Mode'!$H:$H,"&gt;="&amp;$B14,'All Employees by Mode'!$BE:$BE,"=No"))),IF($A14="","",IF($A14="Between",SUMIFS('All Employees by Mode'!AI:AI,'All Employees by Mode'!$H:$H,"&gt;="&amp;$B14,'All Employees by Mode'!$H:$H,"&lt;"&amp;$D14),SUMIFS('All Employees by Mode'!AI:AI,'All Employees by Mode'!$H:$H,"&gt;="&amp;$B14))))</f>
        <v/>
      </c>
      <c r="S14" s="161" t="str">
        <f>IF($AF$1,IF($A14="","",IF($A14="Between",SUMIFS('All Employees by Mode'!AK:AK,'All Employees by Mode'!$H:$H,"&gt;="&amp;$B14,'All Employees by Mode'!$H:$H,"&lt;"&amp;$D14,'All Employees by Mode'!$BE:$BE,"=No"),SUMIFS('All Employees by Mode'!AK:AK,'All Employees by Mode'!$H:$H,"&gt;="&amp;$B14,'All Employees by Mode'!$BE:$BE,"=No"))),IF($A14="","",IF($A14="Between",SUMIFS('All Employees by Mode'!AK:AK,'All Employees by Mode'!$H:$H,"&gt;="&amp;$B14,'All Employees by Mode'!$H:$H,"&lt;"&amp;$D14),SUMIFS('All Employees by Mode'!AK:AK,'All Employees by Mode'!$H:$H,"&gt;="&amp;$B14))))</f>
        <v/>
      </c>
      <c r="T14" s="161" t="str">
        <f>IF($AF$1,IF($A14="","",IF($A14="Between",SUMIFS('All Employees by Mode'!AM:AM,'All Employees by Mode'!$H:$H,"&gt;="&amp;$B14,'All Employees by Mode'!$H:$H,"&lt;"&amp;$D14,'All Employees by Mode'!$BE:$BE,"=No"),SUMIFS('All Employees by Mode'!AM:AM,'All Employees by Mode'!$H:$H,"&gt;="&amp;$B14,'All Employees by Mode'!$BE:$BE,"=No"))),IF($A14="","",IF($A14="Between",SUMIFS('All Employees by Mode'!AM:AM,'All Employees by Mode'!$H:$H,"&gt;="&amp;$B14,'All Employees by Mode'!$H:$H,"&lt;"&amp;$D14),SUMIFS('All Employees by Mode'!AM:AM,'All Employees by Mode'!$H:$H,"&gt;="&amp;$B14))))</f>
        <v/>
      </c>
      <c r="U14" s="161" t="str">
        <f>IF($AF$1,IF($A14="","",IF($A14="Between",SUMIFS('All Employees by Mode'!AO:AO,'All Employees by Mode'!$H:$H,"&gt;="&amp;$B14,'All Employees by Mode'!$H:$H,"&lt;"&amp;$D14,'All Employees by Mode'!$BE:$BE,"=No"),SUMIFS('All Employees by Mode'!AO:AO,'All Employees by Mode'!$H:$H,"&gt;="&amp;$B14,'All Employees by Mode'!$BE:$BE,"=No"))),IF($A14="","",IF($A14="Between",SUMIFS('All Employees by Mode'!AO:AO,'All Employees by Mode'!$H:$H,"&gt;="&amp;$B14,'All Employees by Mode'!$H:$H,"&lt;"&amp;$D14),SUMIFS('All Employees by Mode'!AO:AO,'All Employees by Mode'!$H:$H,"&gt;="&amp;$B14))))</f>
        <v/>
      </c>
      <c r="V14" s="161" t="str">
        <f>IF($AF$1,IF($A14="","",IF($A14="Between",SUMIFS('All Employees by Mode'!AQ:AQ,'All Employees by Mode'!$H:$H,"&gt;="&amp;$B14,'All Employees by Mode'!$H:$H,"&lt;"&amp;$D14,'All Employees by Mode'!$BE:$BE,"=No"),SUMIFS('All Employees by Mode'!AQ:AQ,'All Employees by Mode'!$H:$H,"&gt;="&amp;$B14,'All Employees by Mode'!$BE:$BE,"=No"))),IF($A14="","",IF($A14="Between",SUMIFS('All Employees by Mode'!AQ:AQ,'All Employees by Mode'!$H:$H,"&gt;="&amp;$B14,'All Employees by Mode'!$H:$H,"&lt;"&amp;$D14),SUMIFS('All Employees by Mode'!AQ:AQ,'All Employees by Mode'!$H:$H,"&gt;="&amp;$B14))))</f>
        <v/>
      </c>
      <c r="W14" s="161" t="str">
        <f>IF($AF$1,IF($A14="","",IF($A14="Between",SUMIFS('All Employees by Mode'!AS:AS,'All Employees by Mode'!$H:$H,"&gt;="&amp;$B14,'All Employees by Mode'!$H:$H,"&lt;"&amp;$D14,'All Employees by Mode'!$BE:$BE,"=No"),SUMIFS('All Employees by Mode'!AS:AS,'All Employees by Mode'!$H:$H,"&gt;="&amp;$B14,'All Employees by Mode'!$BE:$BE,"=No"))),IF($A14="","",IF($A14="Between",SUMIFS('All Employees by Mode'!AS:AS,'All Employees by Mode'!$H:$H,"&gt;="&amp;$B14,'All Employees by Mode'!$H:$H,"&lt;"&amp;$D14),SUMIFS('All Employees by Mode'!AS:AS,'All Employees by Mode'!$H:$H,"&gt;="&amp;$B14))))</f>
        <v/>
      </c>
      <c r="X14" s="162" t="str">
        <f t="shared" si="9"/>
        <v/>
      </c>
      <c r="Y14" s="162" t="str">
        <f t="shared" si="10"/>
        <v/>
      </c>
      <c r="Z14" s="162" t="str">
        <f t="shared" si="11"/>
        <v/>
      </c>
      <c r="AA14" s="162" t="str">
        <f t="shared" si="12"/>
        <v/>
      </c>
      <c r="AB14" s="271" t="str">
        <f t="shared" si="13"/>
        <v/>
      </c>
      <c r="AC14" s="93"/>
      <c r="AD14" s="94"/>
      <c r="AE14" s="94"/>
      <c r="AF14" s="94"/>
      <c r="AG14" s="94"/>
      <c r="AH14" s="94" t="str">
        <f t="shared" si="3"/>
        <v/>
      </c>
      <c r="AI14" s="107" t="str">
        <f t="shared" si="4"/>
        <v/>
      </c>
      <c r="AJ14" s="107" t="str">
        <f t="shared" si="1"/>
        <v/>
      </c>
      <c r="AK14" s="107" t="str">
        <f t="shared" si="1"/>
        <v/>
      </c>
      <c r="AL14" s="107" t="str">
        <f t="shared" si="1"/>
        <v/>
      </c>
      <c r="AM14" s="107" t="str">
        <f t="shared" si="1"/>
        <v/>
      </c>
      <c r="AN14" s="108" t="str">
        <f t="shared" si="5"/>
        <v/>
      </c>
      <c r="AO14" s="303"/>
      <c r="AP14" s="303"/>
      <c r="AQ14" s="303"/>
      <c r="AR14" s="303"/>
      <c r="AS14" s="303"/>
      <c r="AT14" s="303"/>
      <c r="AU14" s="94"/>
      <c r="AV14" s="94"/>
    </row>
    <row r="15" spans="1:48" s="95" customFormat="1" ht="11.25" customHeight="1">
      <c r="A15" s="167" t="str">
        <f t="shared" si="6"/>
        <v/>
      </c>
      <c r="B15" s="168" t="str">
        <f t="shared" si="8"/>
        <v/>
      </c>
      <c r="C15" s="169" t="str">
        <f t="shared" si="7"/>
        <v/>
      </c>
      <c r="D15" s="250"/>
      <c r="E15" s="266" t="str">
        <f t="shared" si="2"/>
        <v>invalid bin</v>
      </c>
      <c r="F15" s="159" t="str">
        <f>IF($AF$1,IF($A15="","",IF($A15="Between",SUMIFS('All Employees by Mode'!L:L,'All Employees by Mode'!$H:$H,"&gt;="&amp;$B15,'All Employees by Mode'!$H:$H,"&lt;"&amp;$D15,'All Employees by Mode'!$BE:$BE,"=No"),SUMIFS('All Employees by Mode'!L:L,'All Employees by Mode'!$H:$H,"&gt;="&amp;$B15,'All Employees by Mode'!$BE:$BE,"=No"))),IF($A15="","",IF($A15="Between",SUMIFS('All Employees by Mode'!L:L,'All Employees by Mode'!$H:$H,"&gt;="&amp;$B15,'All Employees by Mode'!$H:$H,"&lt;"&amp;$D15),SUMIFS('All Employees by Mode'!L:L,'All Employees by Mode'!$H:$H,"&gt;="&amp;$B15))))</f>
        <v/>
      </c>
      <c r="G15" s="160" t="str">
        <f>IF($AF$1,IF($A15="","",IF($A15="Between",SUMIFS('All Employees by Mode'!M:M,'All Employees by Mode'!$H:$H,"&gt;="&amp;$B15,'All Employees by Mode'!$H:$H,"&lt;"&amp;$D15,'All Employees by Mode'!$BE:$BE,"=No"),SUMIFS('All Employees by Mode'!M:M,'All Employees by Mode'!$H:$H,"&gt;="&amp;$B15,'All Employees by Mode'!$BE:$BE,"=No"))),IF($A15="","",IF($A15="Between",SUMIFS('All Employees by Mode'!M:M,'All Employees by Mode'!$H:$H,"&gt;="&amp;$B15,'All Employees by Mode'!$H:$H,"&lt;"&amp;$D15),SUMIFS('All Employees by Mode'!M:M,'All Employees by Mode'!$H:$H,"&gt;="&amp;$B15))))</f>
        <v/>
      </c>
      <c r="H15" s="160" t="str">
        <f>IF($AF$1,IF($A15="","",IF($A15="Between",SUMIFS('All Employees by Mode'!O:O,'All Employees by Mode'!$H:$H,"&gt;="&amp;$B15,'All Employees by Mode'!$H:$H,"&lt;"&amp;$D15,'All Employees by Mode'!$BE:$BE,"=No"),SUMIFS('All Employees by Mode'!O:O,'All Employees by Mode'!$H:$H,"&gt;="&amp;$B15,'All Employees by Mode'!$BE:$BE,"=No"))),IF($A15="","",IF($A15="Between",SUMIFS('All Employees by Mode'!O:O,'All Employees by Mode'!$H:$H,"&gt;="&amp;$B15,'All Employees by Mode'!$H:$H,"&lt;"&amp;$D15),SUMIFS('All Employees by Mode'!O:O,'All Employees by Mode'!$H:$H,"&gt;="&amp;$B15))))</f>
        <v/>
      </c>
      <c r="I15" s="160" t="str">
        <f>IF($AF$1,IF($A15="","",IF($A15="Between",SUMIFS('All Employees by Mode'!Q:Q,'All Employees by Mode'!$H:$H,"&gt;="&amp;$B15,'All Employees by Mode'!$H:$H,"&lt;"&amp;$D15,'All Employees by Mode'!$BE:$BE,"=No"),SUMIFS('All Employees by Mode'!Q:Q,'All Employees by Mode'!$H:$H,"&gt;="&amp;$B15,'All Employees by Mode'!$BE:$BE,"=No"))),IF($A15="","",IF($A15="Between",SUMIFS('All Employees by Mode'!Q:Q,'All Employees by Mode'!$H:$H,"&gt;="&amp;$B15,'All Employees by Mode'!$H:$H,"&lt;"&amp;$D15),SUMIFS('All Employees by Mode'!Q:Q,'All Employees by Mode'!$H:$H,"&gt;="&amp;$B15))))</f>
        <v/>
      </c>
      <c r="J15" s="160" t="str">
        <f>IF($AF$1,IF($A15="","",IF($A15="Between",SUMIFS('All Employees by Mode'!S:S,'All Employees by Mode'!$H:$H,"&gt;="&amp;$B15,'All Employees by Mode'!$H:$H,"&lt;"&amp;$D15,'All Employees by Mode'!$BE:$BE,"=No"),SUMIFS('All Employees by Mode'!S:S,'All Employees by Mode'!$H:$H,"&gt;="&amp;$B15,'All Employees by Mode'!$BE:$BE,"=No"))),IF($A15="","",IF($A15="Between",SUMIFS('All Employees by Mode'!S:S,'All Employees by Mode'!$H:$H,"&gt;="&amp;$B15,'All Employees by Mode'!$H:$H,"&lt;"&amp;$D15),SUMIFS('All Employees by Mode'!S:S,'All Employees by Mode'!$H:$H,"&gt;="&amp;$B15))))</f>
        <v/>
      </c>
      <c r="K15" s="160" t="str">
        <f>IF($AF$1,IF($A15="","",IF($A15="Between",SUMIFS('All Employees by Mode'!U:U,'All Employees by Mode'!$H:$H,"&gt;="&amp;$B15,'All Employees by Mode'!$H:$H,"&lt;"&amp;$D15,'All Employees by Mode'!$BE:$BE,"=No"),SUMIFS('All Employees by Mode'!U:U,'All Employees by Mode'!$H:$H,"&gt;="&amp;$B15,'All Employees by Mode'!$BE:$BE,"=No"))),IF($A15="","",IF($A15="Between",SUMIFS('All Employees by Mode'!U:U,'All Employees by Mode'!$H:$H,"&gt;="&amp;$B15,'All Employees by Mode'!$H:$H,"&lt;"&amp;$D15),SUMIFS('All Employees by Mode'!U:U,'All Employees by Mode'!$H:$H,"&gt;="&amp;$B15))))</f>
        <v/>
      </c>
      <c r="L15" s="160" t="str">
        <f>IF($AF$1,IF($A15="","",IF($A15="Between",SUMIFS('All Employees by Mode'!W:W,'All Employees by Mode'!$H:$H,"&gt;="&amp;$B15,'All Employees by Mode'!$H:$H,"&lt;"&amp;$D15,'All Employees by Mode'!$BE:$BE,"=No"),SUMIFS('All Employees by Mode'!W:W,'All Employees by Mode'!$H:$H,"&gt;="&amp;$B15,'All Employees by Mode'!$BE:$BE,"=No"))),IF($A15="","",IF($A15="Between",SUMIFS('All Employees by Mode'!W:W,'All Employees by Mode'!$H:$H,"&gt;="&amp;$B15,'All Employees by Mode'!$H:$H,"&lt;"&amp;$D15),SUMIFS('All Employees by Mode'!W:W,'All Employees by Mode'!$H:$H,"&gt;="&amp;$B15))))</f>
        <v/>
      </c>
      <c r="M15" s="160" t="str">
        <f>IF($AF$1,IF($A15="","",IF($A15="Between",SUMIFS('All Employees by Mode'!Y:Y,'All Employees by Mode'!$H:$H,"&gt;="&amp;$B15,'All Employees by Mode'!$H:$H,"&lt;"&amp;$D15,'All Employees by Mode'!$BE:$BE,"=No"),SUMIFS('All Employees by Mode'!Y:Y,'All Employees by Mode'!$H:$H,"&gt;="&amp;$B15,'All Employees by Mode'!$BE:$BE,"=No"))),IF($A15="","",IF($A15="Between",SUMIFS('All Employees by Mode'!Y:Y,'All Employees by Mode'!$H:$H,"&gt;="&amp;$B15,'All Employees by Mode'!$H:$H,"&lt;"&amp;$D15),SUMIFS('All Employees by Mode'!Y:Y,'All Employees by Mode'!$H:$H,"&gt;="&amp;$B15))))</f>
        <v/>
      </c>
      <c r="N15" s="160" t="str">
        <f>IF($AF$1,IF($A15="","",IF($A15="Between",SUMIFS('All Employees by Mode'!AA:AA,'All Employees by Mode'!$H:$H,"&gt;="&amp;$B15,'All Employees by Mode'!$H:$H,"&lt;"&amp;$D15,'All Employees by Mode'!$BE:$BE,"=No"),SUMIFS('All Employees by Mode'!AA:AA,'All Employees by Mode'!$H:$H,"&gt;="&amp;$B15,'All Employees by Mode'!$BE:$BE,"=No"))),IF($A15="","",IF($A15="Between",SUMIFS('All Employees by Mode'!AA:AA,'All Employees by Mode'!$H:$H,"&gt;="&amp;$B15,'All Employees by Mode'!$H:$H,"&lt;"&amp;$D15),SUMIFS('All Employees by Mode'!AA:AA,'All Employees by Mode'!$H:$H,"&gt;="&amp;$B15))))</f>
        <v/>
      </c>
      <c r="O15" s="160" t="str">
        <f>IF($AF$1,IF($A15="","",IF($A15="Between",SUMIFS('All Employees by Mode'!AC:AC,'All Employees by Mode'!$H:$H,"&gt;="&amp;$B15,'All Employees by Mode'!$H:$H,"&lt;"&amp;$D15,'All Employees by Mode'!$BE:$BE,"=No"),SUMIFS('All Employees by Mode'!AC:AC,'All Employees by Mode'!$H:$H,"&gt;="&amp;$B15,'All Employees by Mode'!$BE:$BE,"=No"))),IF($A15="","",IF($A15="Between",SUMIFS('All Employees by Mode'!AC:AC,'All Employees by Mode'!$H:$H,"&gt;="&amp;$B15,'All Employees by Mode'!$H:$H,"&lt;"&amp;$D15),SUMIFS('All Employees by Mode'!AC:AC,'All Employees by Mode'!$H:$H,"&gt;="&amp;$B15))))</f>
        <v/>
      </c>
      <c r="P15" s="160" t="str">
        <f>IF($AF$1,IF($A15="","",IF($A15="Between",SUMIFS('All Employees by Mode'!AE:AE,'All Employees by Mode'!$H:$H,"&gt;="&amp;$B15,'All Employees by Mode'!$H:$H,"&lt;"&amp;$D15,'All Employees by Mode'!$BE:$BE,"=No"),SUMIFS('All Employees by Mode'!AE:AE,'All Employees by Mode'!$H:$H,"&gt;="&amp;$B15,'All Employees by Mode'!$BE:$BE,"=No"))),IF($A15="","",IF($A15="Between",SUMIFS('All Employees by Mode'!AE:AE,'All Employees by Mode'!$H:$H,"&gt;="&amp;$B15,'All Employees by Mode'!$H:$H,"&lt;"&amp;$D15),SUMIFS('All Employees by Mode'!AE:AE,'All Employees by Mode'!$H:$H,"&gt;="&amp;$B15))))</f>
        <v/>
      </c>
      <c r="Q15" s="160" t="str">
        <f>IF($AF$1,IF($A15="","",IF($A15="Between",SUMIFS('All Employees by Mode'!AG:AG,'All Employees by Mode'!$H:$H,"&gt;="&amp;$B15,'All Employees by Mode'!$H:$H,"&lt;"&amp;$D15,'All Employees by Mode'!$BE:$BE,"=No"),SUMIFS('All Employees by Mode'!AG:AG,'All Employees by Mode'!$H:$H,"&gt;="&amp;$B15,'All Employees by Mode'!$BE:$BE,"=No"))),IF($A15="","",IF($A15="Between",SUMIFS('All Employees by Mode'!AG:AG,'All Employees by Mode'!$H:$H,"&gt;="&amp;$B15,'All Employees by Mode'!$H:$H,"&lt;"&amp;$D15),SUMIFS('All Employees by Mode'!AG:AG,'All Employees by Mode'!$H:$H,"&gt;="&amp;$B15))))</f>
        <v/>
      </c>
      <c r="R15" s="160" t="str">
        <f>IF($AF$1,IF($A15="","",IF($A15="Between",SUMIFS('All Employees by Mode'!AI:AI,'All Employees by Mode'!$H:$H,"&gt;="&amp;$B15,'All Employees by Mode'!$H:$H,"&lt;"&amp;$D15,'All Employees by Mode'!$BE:$BE,"=No"),SUMIFS('All Employees by Mode'!AI:AI,'All Employees by Mode'!$H:$H,"&gt;="&amp;$B15,'All Employees by Mode'!$BE:$BE,"=No"))),IF($A15="","",IF($A15="Between",SUMIFS('All Employees by Mode'!AI:AI,'All Employees by Mode'!$H:$H,"&gt;="&amp;$B15,'All Employees by Mode'!$H:$H,"&lt;"&amp;$D15),SUMIFS('All Employees by Mode'!AI:AI,'All Employees by Mode'!$H:$H,"&gt;="&amp;$B15))))</f>
        <v/>
      </c>
      <c r="S15" s="161" t="str">
        <f>IF($AF$1,IF($A15="","",IF($A15="Between",SUMIFS('All Employees by Mode'!AK:AK,'All Employees by Mode'!$H:$H,"&gt;="&amp;$B15,'All Employees by Mode'!$H:$H,"&lt;"&amp;$D15,'All Employees by Mode'!$BE:$BE,"=No"),SUMIFS('All Employees by Mode'!AK:AK,'All Employees by Mode'!$H:$H,"&gt;="&amp;$B15,'All Employees by Mode'!$BE:$BE,"=No"))),IF($A15="","",IF($A15="Between",SUMIFS('All Employees by Mode'!AK:AK,'All Employees by Mode'!$H:$H,"&gt;="&amp;$B15,'All Employees by Mode'!$H:$H,"&lt;"&amp;$D15),SUMIFS('All Employees by Mode'!AK:AK,'All Employees by Mode'!$H:$H,"&gt;="&amp;$B15))))</f>
        <v/>
      </c>
      <c r="T15" s="161" t="str">
        <f>IF($AF$1,IF($A15="","",IF($A15="Between",SUMIFS('All Employees by Mode'!AM:AM,'All Employees by Mode'!$H:$H,"&gt;="&amp;$B15,'All Employees by Mode'!$H:$H,"&lt;"&amp;$D15,'All Employees by Mode'!$BE:$BE,"=No"),SUMIFS('All Employees by Mode'!AM:AM,'All Employees by Mode'!$H:$H,"&gt;="&amp;$B15,'All Employees by Mode'!$BE:$BE,"=No"))),IF($A15="","",IF($A15="Between",SUMIFS('All Employees by Mode'!AM:AM,'All Employees by Mode'!$H:$H,"&gt;="&amp;$B15,'All Employees by Mode'!$H:$H,"&lt;"&amp;$D15),SUMIFS('All Employees by Mode'!AM:AM,'All Employees by Mode'!$H:$H,"&gt;="&amp;$B15))))</f>
        <v/>
      </c>
      <c r="U15" s="161" t="str">
        <f>IF($AF$1,IF($A15="","",IF($A15="Between",SUMIFS('All Employees by Mode'!AO:AO,'All Employees by Mode'!$H:$H,"&gt;="&amp;$B15,'All Employees by Mode'!$H:$H,"&lt;"&amp;$D15,'All Employees by Mode'!$BE:$BE,"=No"),SUMIFS('All Employees by Mode'!AO:AO,'All Employees by Mode'!$H:$H,"&gt;="&amp;$B15,'All Employees by Mode'!$BE:$BE,"=No"))),IF($A15="","",IF($A15="Between",SUMIFS('All Employees by Mode'!AO:AO,'All Employees by Mode'!$H:$H,"&gt;="&amp;$B15,'All Employees by Mode'!$H:$H,"&lt;"&amp;$D15),SUMIFS('All Employees by Mode'!AO:AO,'All Employees by Mode'!$H:$H,"&gt;="&amp;$B15))))</f>
        <v/>
      </c>
      <c r="V15" s="161" t="str">
        <f>IF($AF$1,IF($A15="","",IF($A15="Between",SUMIFS('All Employees by Mode'!AQ:AQ,'All Employees by Mode'!$H:$H,"&gt;="&amp;$B15,'All Employees by Mode'!$H:$H,"&lt;"&amp;$D15,'All Employees by Mode'!$BE:$BE,"=No"),SUMIFS('All Employees by Mode'!AQ:AQ,'All Employees by Mode'!$H:$H,"&gt;="&amp;$B15,'All Employees by Mode'!$BE:$BE,"=No"))),IF($A15="","",IF($A15="Between",SUMIFS('All Employees by Mode'!AQ:AQ,'All Employees by Mode'!$H:$H,"&gt;="&amp;$B15,'All Employees by Mode'!$H:$H,"&lt;"&amp;$D15),SUMIFS('All Employees by Mode'!AQ:AQ,'All Employees by Mode'!$H:$H,"&gt;="&amp;$B15))))</f>
        <v/>
      </c>
      <c r="W15" s="161" t="str">
        <f>IF($AF$1,IF($A15="","",IF($A15="Between",SUMIFS('All Employees by Mode'!AS:AS,'All Employees by Mode'!$H:$H,"&gt;="&amp;$B15,'All Employees by Mode'!$H:$H,"&lt;"&amp;$D15,'All Employees by Mode'!$BE:$BE,"=No"),SUMIFS('All Employees by Mode'!AS:AS,'All Employees by Mode'!$H:$H,"&gt;="&amp;$B15,'All Employees by Mode'!$BE:$BE,"=No"))),IF($A15="","",IF($A15="Between",SUMIFS('All Employees by Mode'!AS:AS,'All Employees by Mode'!$H:$H,"&gt;="&amp;$B15,'All Employees by Mode'!$H:$H,"&lt;"&amp;$D15),SUMIFS('All Employees by Mode'!AS:AS,'All Employees by Mode'!$H:$H,"&gt;="&amp;$B15))))</f>
        <v/>
      </c>
      <c r="X15" s="162" t="str">
        <f t="shared" si="9"/>
        <v/>
      </c>
      <c r="Y15" s="162" t="str">
        <f t="shared" si="10"/>
        <v/>
      </c>
      <c r="Z15" s="162" t="str">
        <f t="shared" si="11"/>
        <v/>
      </c>
      <c r="AA15" s="162" t="str">
        <f t="shared" si="12"/>
        <v/>
      </c>
      <c r="AB15" s="271" t="str">
        <f t="shared" si="13"/>
        <v/>
      </c>
      <c r="AC15" s="93"/>
      <c r="AD15" s="94"/>
      <c r="AE15" s="94"/>
      <c r="AF15" s="94"/>
      <c r="AG15" s="94"/>
      <c r="AH15" s="94" t="str">
        <f t="shared" si="3"/>
        <v/>
      </c>
      <c r="AI15" s="107" t="str">
        <f t="shared" si="4"/>
        <v/>
      </c>
      <c r="AJ15" s="107" t="str">
        <f t="shared" si="1"/>
        <v/>
      </c>
      <c r="AK15" s="107" t="str">
        <f t="shared" si="1"/>
        <v/>
      </c>
      <c r="AL15" s="107" t="str">
        <f t="shared" si="1"/>
        <v/>
      </c>
      <c r="AM15" s="107" t="str">
        <f t="shared" si="1"/>
        <v/>
      </c>
      <c r="AN15" s="108" t="str">
        <f t="shared" si="5"/>
        <v/>
      </c>
      <c r="AO15" s="303"/>
      <c r="AP15" s="303"/>
      <c r="AQ15" s="303"/>
      <c r="AR15" s="303"/>
      <c r="AS15" s="303"/>
      <c r="AT15" s="303"/>
      <c r="AU15" s="94"/>
      <c r="AV15" s="94"/>
    </row>
    <row r="16" spans="1:48" s="95" customFormat="1" ht="11.25" customHeight="1">
      <c r="A16" s="167" t="str">
        <f t="shared" si="6"/>
        <v/>
      </c>
      <c r="B16" s="168" t="str">
        <f t="shared" si="8"/>
        <v/>
      </c>
      <c r="C16" s="169" t="str">
        <f t="shared" si="7"/>
        <v/>
      </c>
      <c r="D16" s="250"/>
      <c r="E16" s="266" t="str">
        <f t="shared" si="2"/>
        <v>invalid bin</v>
      </c>
      <c r="F16" s="159" t="str">
        <f>IF($AF$1,IF($A16="","",IF($A16="Between",SUMIFS('All Employees by Mode'!L:L,'All Employees by Mode'!$H:$H,"&gt;="&amp;$B16,'All Employees by Mode'!$H:$H,"&lt;"&amp;$D16,'All Employees by Mode'!$BE:$BE,"=No"),SUMIFS('All Employees by Mode'!L:L,'All Employees by Mode'!$H:$H,"&gt;="&amp;$B16,'All Employees by Mode'!$BE:$BE,"=No"))),IF($A16="","",IF($A16="Between",SUMIFS('All Employees by Mode'!L:L,'All Employees by Mode'!$H:$H,"&gt;="&amp;$B16,'All Employees by Mode'!$H:$H,"&lt;"&amp;$D16),SUMIFS('All Employees by Mode'!L:L,'All Employees by Mode'!$H:$H,"&gt;="&amp;$B16))))</f>
        <v/>
      </c>
      <c r="G16" s="160" t="str">
        <f>IF($AF$1,IF($A16="","",IF($A16="Between",SUMIFS('All Employees by Mode'!M:M,'All Employees by Mode'!$H:$H,"&gt;="&amp;$B16,'All Employees by Mode'!$H:$H,"&lt;"&amp;$D16,'All Employees by Mode'!$BE:$BE,"=No"),SUMIFS('All Employees by Mode'!M:M,'All Employees by Mode'!$H:$H,"&gt;="&amp;$B16,'All Employees by Mode'!$BE:$BE,"=No"))),IF($A16="","",IF($A16="Between",SUMIFS('All Employees by Mode'!M:M,'All Employees by Mode'!$H:$H,"&gt;="&amp;$B16,'All Employees by Mode'!$H:$H,"&lt;"&amp;$D16),SUMIFS('All Employees by Mode'!M:M,'All Employees by Mode'!$H:$H,"&gt;="&amp;$B16))))</f>
        <v/>
      </c>
      <c r="H16" s="160" t="str">
        <f>IF($AF$1,IF($A16="","",IF($A16="Between",SUMIFS('All Employees by Mode'!O:O,'All Employees by Mode'!$H:$H,"&gt;="&amp;$B16,'All Employees by Mode'!$H:$H,"&lt;"&amp;$D16,'All Employees by Mode'!$BE:$BE,"=No"),SUMIFS('All Employees by Mode'!O:O,'All Employees by Mode'!$H:$H,"&gt;="&amp;$B16,'All Employees by Mode'!$BE:$BE,"=No"))),IF($A16="","",IF($A16="Between",SUMIFS('All Employees by Mode'!O:O,'All Employees by Mode'!$H:$H,"&gt;="&amp;$B16,'All Employees by Mode'!$H:$H,"&lt;"&amp;$D16),SUMIFS('All Employees by Mode'!O:O,'All Employees by Mode'!$H:$H,"&gt;="&amp;$B16))))</f>
        <v/>
      </c>
      <c r="I16" s="160" t="str">
        <f>IF($AF$1,IF($A16="","",IF($A16="Between",SUMIFS('All Employees by Mode'!Q:Q,'All Employees by Mode'!$H:$H,"&gt;="&amp;$B16,'All Employees by Mode'!$H:$H,"&lt;"&amp;$D16,'All Employees by Mode'!$BE:$BE,"=No"),SUMIFS('All Employees by Mode'!Q:Q,'All Employees by Mode'!$H:$H,"&gt;="&amp;$B16,'All Employees by Mode'!$BE:$BE,"=No"))),IF($A16="","",IF($A16="Between",SUMIFS('All Employees by Mode'!Q:Q,'All Employees by Mode'!$H:$H,"&gt;="&amp;$B16,'All Employees by Mode'!$H:$H,"&lt;"&amp;$D16),SUMIFS('All Employees by Mode'!Q:Q,'All Employees by Mode'!$H:$H,"&gt;="&amp;$B16))))</f>
        <v/>
      </c>
      <c r="J16" s="160" t="str">
        <f>IF($AF$1,IF($A16="","",IF($A16="Between",SUMIFS('All Employees by Mode'!S:S,'All Employees by Mode'!$H:$H,"&gt;="&amp;$B16,'All Employees by Mode'!$H:$H,"&lt;"&amp;$D16,'All Employees by Mode'!$BE:$BE,"=No"),SUMIFS('All Employees by Mode'!S:S,'All Employees by Mode'!$H:$H,"&gt;="&amp;$B16,'All Employees by Mode'!$BE:$BE,"=No"))),IF($A16="","",IF($A16="Between",SUMIFS('All Employees by Mode'!S:S,'All Employees by Mode'!$H:$H,"&gt;="&amp;$B16,'All Employees by Mode'!$H:$H,"&lt;"&amp;$D16),SUMIFS('All Employees by Mode'!S:S,'All Employees by Mode'!$H:$H,"&gt;="&amp;$B16))))</f>
        <v/>
      </c>
      <c r="K16" s="160" t="str">
        <f>IF($AF$1,IF($A16="","",IF($A16="Between",SUMIFS('All Employees by Mode'!U:U,'All Employees by Mode'!$H:$H,"&gt;="&amp;$B16,'All Employees by Mode'!$H:$H,"&lt;"&amp;$D16,'All Employees by Mode'!$BE:$BE,"=No"),SUMIFS('All Employees by Mode'!U:U,'All Employees by Mode'!$H:$H,"&gt;="&amp;$B16,'All Employees by Mode'!$BE:$BE,"=No"))),IF($A16="","",IF($A16="Between",SUMIFS('All Employees by Mode'!U:U,'All Employees by Mode'!$H:$H,"&gt;="&amp;$B16,'All Employees by Mode'!$H:$H,"&lt;"&amp;$D16),SUMIFS('All Employees by Mode'!U:U,'All Employees by Mode'!$H:$H,"&gt;="&amp;$B16))))</f>
        <v/>
      </c>
      <c r="L16" s="160" t="str">
        <f>IF($AF$1,IF($A16="","",IF($A16="Between",SUMIFS('All Employees by Mode'!W:W,'All Employees by Mode'!$H:$H,"&gt;="&amp;$B16,'All Employees by Mode'!$H:$H,"&lt;"&amp;$D16,'All Employees by Mode'!$BE:$BE,"=No"),SUMIFS('All Employees by Mode'!W:W,'All Employees by Mode'!$H:$H,"&gt;="&amp;$B16,'All Employees by Mode'!$BE:$BE,"=No"))),IF($A16="","",IF($A16="Between",SUMIFS('All Employees by Mode'!W:W,'All Employees by Mode'!$H:$H,"&gt;="&amp;$B16,'All Employees by Mode'!$H:$H,"&lt;"&amp;$D16),SUMIFS('All Employees by Mode'!W:W,'All Employees by Mode'!$H:$H,"&gt;="&amp;$B16))))</f>
        <v/>
      </c>
      <c r="M16" s="160" t="str">
        <f>IF($AF$1,IF($A16="","",IF($A16="Between",SUMIFS('All Employees by Mode'!Y:Y,'All Employees by Mode'!$H:$H,"&gt;="&amp;$B16,'All Employees by Mode'!$H:$H,"&lt;"&amp;$D16,'All Employees by Mode'!$BE:$BE,"=No"),SUMIFS('All Employees by Mode'!Y:Y,'All Employees by Mode'!$H:$H,"&gt;="&amp;$B16,'All Employees by Mode'!$BE:$BE,"=No"))),IF($A16="","",IF($A16="Between",SUMIFS('All Employees by Mode'!Y:Y,'All Employees by Mode'!$H:$H,"&gt;="&amp;$B16,'All Employees by Mode'!$H:$H,"&lt;"&amp;$D16),SUMIFS('All Employees by Mode'!Y:Y,'All Employees by Mode'!$H:$H,"&gt;="&amp;$B16))))</f>
        <v/>
      </c>
      <c r="N16" s="160" t="str">
        <f>IF($AF$1,IF($A16="","",IF($A16="Between",SUMIFS('All Employees by Mode'!AA:AA,'All Employees by Mode'!$H:$H,"&gt;="&amp;$B16,'All Employees by Mode'!$H:$H,"&lt;"&amp;$D16,'All Employees by Mode'!$BE:$BE,"=No"),SUMIFS('All Employees by Mode'!AA:AA,'All Employees by Mode'!$H:$H,"&gt;="&amp;$B16,'All Employees by Mode'!$BE:$BE,"=No"))),IF($A16="","",IF($A16="Between",SUMIFS('All Employees by Mode'!AA:AA,'All Employees by Mode'!$H:$H,"&gt;="&amp;$B16,'All Employees by Mode'!$H:$H,"&lt;"&amp;$D16),SUMIFS('All Employees by Mode'!AA:AA,'All Employees by Mode'!$H:$H,"&gt;="&amp;$B16))))</f>
        <v/>
      </c>
      <c r="O16" s="160" t="str">
        <f>IF($AF$1,IF($A16="","",IF($A16="Between",SUMIFS('All Employees by Mode'!AC:AC,'All Employees by Mode'!$H:$H,"&gt;="&amp;$B16,'All Employees by Mode'!$H:$H,"&lt;"&amp;$D16,'All Employees by Mode'!$BE:$BE,"=No"),SUMIFS('All Employees by Mode'!AC:AC,'All Employees by Mode'!$H:$H,"&gt;="&amp;$B16,'All Employees by Mode'!$BE:$BE,"=No"))),IF($A16="","",IF($A16="Between",SUMIFS('All Employees by Mode'!AC:AC,'All Employees by Mode'!$H:$H,"&gt;="&amp;$B16,'All Employees by Mode'!$H:$H,"&lt;"&amp;$D16),SUMIFS('All Employees by Mode'!AC:AC,'All Employees by Mode'!$H:$H,"&gt;="&amp;$B16))))</f>
        <v/>
      </c>
      <c r="P16" s="160" t="str">
        <f>IF($AF$1,IF($A16="","",IF($A16="Between",SUMIFS('All Employees by Mode'!AE:AE,'All Employees by Mode'!$H:$H,"&gt;="&amp;$B16,'All Employees by Mode'!$H:$H,"&lt;"&amp;$D16,'All Employees by Mode'!$BE:$BE,"=No"),SUMIFS('All Employees by Mode'!AE:AE,'All Employees by Mode'!$H:$H,"&gt;="&amp;$B16,'All Employees by Mode'!$BE:$BE,"=No"))),IF($A16="","",IF($A16="Between",SUMIFS('All Employees by Mode'!AE:AE,'All Employees by Mode'!$H:$H,"&gt;="&amp;$B16,'All Employees by Mode'!$H:$H,"&lt;"&amp;$D16),SUMIFS('All Employees by Mode'!AE:AE,'All Employees by Mode'!$H:$H,"&gt;="&amp;$B16))))</f>
        <v/>
      </c>
      <c r="Q16" s="160" t="str">
        <f>IF($AF$1,IF($A16="","",IF($A16="Between",SUMIFS('All Employees by Mode'!AG:AG,'All Employees by Mode'!$H:$H,"&gt;="&amp;$B16,'All Employees by Mode'!$H:$H,"&lt;"&amp;$D16,'All Employees by Mode'!$BE:$BE,"=No"),SUMIFS('All Employees by Mode'!AG:AG,'All Employees by Mode'!$H:$H,"&gt;="&amp;$B16,'All Employees by Mode'!$BE:$BE,"=No"))),IF($A16="","",IF($A16="Between",SUMIFS('All Employees by Mode'!AG:AG,'All Employees by Mode'!$H:$H,"&gt;="&amp;$B16,'All Employees by Mode'!$H:$H,"&lt;"&amp;$D16),SUMIFS('All Employees by Mode'!AG:AG,'All Employees by Mode'!$H:$H,"&gt;="&amp;$B16))))</f>
        <v/>
      </c>
      <c r="R16" s="160" t="str">
        <f>IF($AF$1,IF($A16="","",IF($A16="Between",SUMIFS('All Employees by Mode'!AI:AI,'All Employees by Mode'!$H:$H,"&gt;="&amp;$B16,'All Employees by Mode'!$H:$H,"&lt;"&amp;$D16,'All Employees by Mode'!$BE:$BE,"=No"),SUMIFS('All Employees by Mode'!AI:AI,'All Employees by Mode'!$H:$H,"&gt;="&amp;$B16,'All Employees by Mode'!$BE:$BE,"=No"))),IF($A16="","",IF($A16="Between",SUMIFS('All Employees by Mode'!AI:AI,'All Employees by Mode'!$H:$H,"&gt;="&amp;$B16,'All Employees by Mode'!$H:$H,"&lt;"&amp;$D16),SUMIFS('All Employees by Mode'!AI:AI,'All Employees by Mode'!$H:$H,"&gt;="&amp;$B16))))</f>
        <v/>
      </c>
      <c r="S16" s="161" t="str">
        <f>IF($AF$1,IF($A16="","",IF($A16="Between",SUMIFS('All Employees by Mode'!AK:AK,'All Employees by Mode'!$H:$H,"&gt;="&amp;$B16,'All Employees by Mode'!$H:$H,"&lt;"&amp;$D16,'All Employees by Mode'!$BE:$BE,"=No"),SUMIFS('All Employees by Mode'!AK:AK,'All Employees by Mode'!$H:$H,"&gt;="&amp;$B16,'All Employees by Mode'!$BE:$BE,"=No"))),IF($A16="","",IF($A16="Between",SUMIFS('All Employees by Mode'!AK:AK,'All Employees by Mode'!$H:$H,"&gt;="&amp;$B16,'All Employees by Mode'!$H:$H,"&lt;"&amp;$D16),SUMIFS('All Employees by Mode'!AK:AK,'All Employees by Mode'!$H:$H,"&gt;="&amp;$B16))))</f>
        <v/>
      </c>
      <c r="T16" s="161" t="str">
        <f>IF($AF$1,IF($A16="","",IF($A16="Between",SUMIFS('All Employees by Mode'!AM:AM,'All Employees by Mode'!$H:$H,"&gt;="&amp;$B16,'All Employees by Mode'!$H:$H,"&lt;"&amp;$D16,'All Employees by Mode'!$BE:$BE,"=No"),SUMIFS('All Employees by Mode'!AM:AM,'All Employees by Mode'!$H:$H,"&gt;="&amp;$B16,'All Employees by Mode'!$BE:$BE,"=No"))),IF($A16="","",IF($A16="Between",SUMIFS('All Employees by Mode'!AM:AM,'All Employees by Mode'!$H:$H,"&gt;="&amp;$B16,'All Employees by Mode'!$H:$H,"&lt;"&amp;$D16),SUMIFS('All Employees by Mode'!AM:AM,'All Employees by Mode'!$H:$H,"&gt;="&amp;$B16))))</f>
        <v/>
      </c>
      <c r="U16" s="161" t="str">
        <f>IF($AF$1,IF($A16="","",IF($A16="Between",SUMIFS('All Employees by Mode'!AO:AO,'All Employees by Mode'!$H:$H,"&gt;="&amp;$B16,'All Employees by Mode'!$H:$H,"&lt;"&amp;$D16,'All Employees by Mode'!$BE:$BE,"=No"),SUMIFS('All Employees by Mode'!AO:AO,'All Employees by Mode'!$H:$H,"&gt;="&amp;$B16,'All Employees by Mode'!$BE:$BE,"=No"))),IF($A16="","",IF($A16="Between",SUMIFS('All Employees by Mode'!AO:AO,'All Employees by Mode'!$H:$H,"&gt;="&amp;$B16,'All Employees by Mode'!$H:$H,"&lt;"&amp;$D16),SUMIFS('All Employees by Mode'!AO:AO,'All Employees by Mode'!$H:$H,"&gt;="&amp;$B16))))</f>
        <v/>
      </c>
      <c r="V16" s="161" t="str">
        <f>IF($AF$1,IF($A16="","",IF($A16="Between",SUMIFS('All Employees by Mode'!AQ:AQ,'All Employees by Mode'!$H:$H,"&gt;="&amp;$B16,'All Employees by Mode'!$H:$H,"&lt;"&amp;$D16,'All Employees by Mode'!$BE:$BE,"=No"),SUMIFS('All Employees by Mode'!AQ:AQ,'All Employees by Mode'!$H:$H,"&gt;="&amp;$B16,'All Employees by Mode'!$BE:$BE,"=No"))),IF($A16="","",IF($A16="Between",SUMIFS('All Employees by Mode'!AQ:AQ,'All Employees by Mode'!$H:$H,"&gt;="&amp;$B16,'All Employees by Mode'!$H:$H,"&lt;"&amp;$D16),SUMIFS('All Employees by Mode'!AQ:AQ,'All Employees by Mode'!$H:$H,"&gt;="&amp;$B16))))</f>
        <v/>
      </c>
      <c r="W16" s="161" t="str">
        <f>IF($AF$1,IF($A16="","",IF($A16="Between",SUMIFS('All Employees by Mode'!AS:AS,'All Employees by Mode'!$H:$H,"&gt;="&amp;$B16,'All Employees by Mode'!$H:$H,"&lt;"&amp;$D16,'All Employees by Mode'!$BE:$BE,"=No"),SUMIFS('All Employees by Mode'!AS:AS,'All Employees by Mode'!$H:$H,"&gt;="&amp;$B16,'All Employees by Mode'!$BE:$BE,"=No"))),IF($A16="","",IF($A16="Between",SUMIFS('All Employees by Mode'!AS:AS,'All Employees by Mode'!$H:$H,"&gt;="&amp;$B16,'All Employees by Mode'!$H:$H,"&lt;"&amp;$D16),SUMIFS('All Employees by Mode'!AS:AS,'All Employees by Mode'!$H:$H,"&gt;="&amp;$B16))))</f>
        <v/>
      </c>
      <c r="X16" s="162" t="str">
        <f t="shared" si="9"/>
        <v/>
      </c>
      <c r="Y16" s="162" t="str">
        <f t="shared" si="10"/>
        <v/>
      </c>
      <c r="Z16" s="162" t="str">
        <f t="shared" si="11"/>
        <v/>
      </c>
      <c r="AA16" s="162" t="str">
        <f t="shared" si="12"/>
        <v/>
      </c>
      <c r="AB16" s="271" t="str">
        <f t="shared" si="13"/>
        <v/>
      </c>
      <c r="AC16" s="93"/>
      <c r="AD16" s="94"/>
      <c r="AE16" s="94"/>
      <c r="AF16" s="94"/>
      <c r="AG16" s="94"/>
      <c r="AH16" s="94" t="str">
        <f t="shared" si="3"/>
        <v/>
      </c>
      <c r="AI16" s="107" t="str">
        <f t="shared" si="4"/>
        <v/>
      </c>
      <c r="AJ16" s="107" t="str">
        <f t="shared" si="1"/>
        <v/>
      </c>
      <c r="AK16" s="107" t="str">
        <f t="shared" si="1"/>
        <v/>
      </c>
      <c r="AL16" s="107" t="str">
        <f t="shared" si="1"/>
        <v/>
      </c>
      <c r="AM16" s="107" t="str">
        <f t="shared" si="1"/>
        <v/>
      </c>
      <c r="AN16" s="108" t="str">
        <f t="shared" si="5"/>
        <v/>
      </c>
      <c r="AO16" s="303"/>
      <c r="AP16" s="303"/>
      <c r="AQ16" s="303"/>
      <c r="AR16" s="303"/>
      <c r="AS16" s="303"/>
      <c r="AT16" s="303"/>
      <c r="AU16" s="94"/>
      <c r="AV16" s="94"/>
    </row>
    <row r="17" spans="1:48" s="95" customFormat="1" ht="11.25" customHeight="1">
      <c r="A17" s="170" t="str">
        <f t="shared" si="6"/>
        <v/>
      </c>
      <c r="B17" s="171" t="str">
        <f t="shared" si="8"/>
        <v/>
      </c>
      <c r="C17" s="172" t="str">
        <f t="shared" si="7"/>
        <v/>
      </c>
      <c r="D17" s="252"/>
      <c r="E17" s="267" t="str">
        <f t="shared" si="2"/>
        <v>invalid bin</v>
      </c>
      <c r="F17" s="159" t="str">
        <f>IF($AF$1,IF($A17="","",IF($A17="Between",SUMIFS('All Employees by Mode'!L:L,'All Employees by Mode'!$H:$H,"&gt;="&amp;$B17,'All Employees by Mode'!$H:$H,"&lt;"&amp;$D17,'All Employees by Mode'!$BE:$BE,"=No"),SUMIFS('All Employees by Mode'!L:L,'All Employees by Mode'!$H:$H,"&gt;="&amp;$B17,'All Employees by Mode'!$BE:$BE,"=No"))),IF($A17="","",IF($A17="Between",SUMIFS('All Employees by Mode'!L:L,'All Employees by Mode'!$H:$H,"&gt;="&amp;$B17,'All Employees by Mode'!$H:$H,"&lt;"&amp;$D17),SUMIFS('All Employees by Mode'!L:L,'All Employees by Mode'!$H:$H,"&gt;="&amp;$B17))))</f>
        <v/>
      </c>
      <c r="G17" s="160" t="str">
        <f>IF($AF$1,IF($A17="","",IF($A17="Between",SUMIFS('All Employees by Mode'!M:M,'All Employees by Mode'!$H:$H,"&gt;="&amp;$B17,'All Employees by Mode'!$H:$H,"&lt;"&amp;$D17,'All Employees by Mode'!$BE:$BE,"=No"),SUMIFS('All Employees by Mode'!M:M,'All Employees by Mode'!$H:$H,"&gt;="&amp;$B17,'All Employees by Mode'!$BE:$BE,"=No"))),IF($A17="","",IF($A17="Between",SUMIFS('All Employees by Mode'!M:M,'All Employees by Mode'!$H:$H,"&gt;="&amp;$B17,'All Employees by Mode'!$H:$H,"&lt;"&amp;$D17),SUMIFS('All Employees by Mode'!M:M,'All Employees by Mode'!$H:$H,"&gt;="&amp;$B17))))</f>
        <v/>
      </c>
      <c r="H17" s="160" t="str">
        <f>IF($AF$1,IF($A17="","",IF($A17="Between",SUMIFS('All Employees by Mode'!O:O,'All Employees by Mode'!$H:$H,"&gt;="&amp;$B17,'All Employees by Mode'!$H:$H,"&lt;"&amp;$D17,'All Employees by Mode'!$BE:$BE,"=No"),SUMIFS('All Employees by Mode'!O:O,'All Employees by Mode'!$H:$H,"&gt;="&amp;$B17,'All Employees by Mode'!$BE:$BE,"=No"))),IF($A17="","",IF($A17="Between",SUMIFS('All Employees by Mode'!O:O,'All Employees by Mode'!$H:$H,"&gt;="&amp;$B17,'All Employees by Mode'!$H:$H,"&lt;"&amp;$D17),SUMIFS('All Employees by Mode'!O:O,'All Employees by Mode'!$H:$H,"&gt;="&amp;$B17))))</f>
        <v/>
      </c>
      <c r="I17" s="160" t="str">
        <f>IF($AF$1,IF($A17="","",IF($A17="Between",SUMIFS('All Employees by Mode'!Q:Q,'All Employees by Mode'!$H:$H,"&gt;="&amp;$B17,'All Employees by Mode'!$H:$H,"&lt;"&amp;$D17,'All Employees by Mode'!$BE:$BE,"=No"),SUMIFS('All Employees by Mode'!Q:Q,'All Employees by Mode'!$H:$H,"&gt;="&amp;$B17,'All Employees by Mode'!$BE:$BE,"=No"))),IF($A17="","",IF($A17="Between",SUMIFS('All Employees by Mode'!Q:Q,'All Employees by Mode'!$H:$H,"&gt;="&amp;$B17,'All Employees by Mode'!$H:$H,"&lt;"&amp;$D17),SUMIFS('All Employees by Mode'!Q:Q,'All Employees by Mode'!$H:$H,"&gt;="&amp;$B17))))</f>
        <v/>
      </c>
      <c r="J17" s="160" t="str">
        <f>IF($AF$1,IF($A17="","",IF($A17="Between",SUMIFS('All Employees by Mode'!S:S,'All Employees by Mode'!$H:$H,"&gt;="&amp;$B17,'All Employees by Mode'!$H:$H,"&lt;"&amp;$D17,'All Employees by Mode'!$BE:$BE,"=No"),SUMIFS('All Employees by Mode'!S:S,'All Employees by Mode'!$H:$H,"&gt;="&amp;$B17,'All Employees by Mode'!$BE:$BE,"=No"))),IF($A17="","",IF($A17="Between",SUMIFS('All Employees by Mode'!S:S,'All Employees by Mode'!$H:$H,"&gt;="&amp;$B17,'All Employees by Mode'!$H:$H,"&lt;"&amp;$D17),SUMIFS('All Employees by Mode'!S:S,'All Employees by Mode'!$H:$H,"&gt;="&amp;$B17))))</f>
        <v/>
      </c>
      <c r="K17" s="160" t="str">
        <f>IF($AF$1,IF($A17="","",IF($A17="Between",SUMIFS('All Employees by Mode'!U:U,'All Employees by Mode'!$H:$H,"&gt;="&amp;$B17,'All Employees by Mode'!$H:$H,"&lt;"&amp;$D17,'All Employees by Mode'!$BE:$BE,"=No"),SUMIFS('All Employees by Mode'!U:U,'All Employees by Mode'!$H:$H,"&gt;="&amp;$B17,'All Employees by Mode'!$BE:$BE,"=No"))),IF($A17="","",IF($A17="Between",SUMIFS('All Employees by Mode'!U:U,'All Employees by Mode'!$H:$H,"&gt;="&amp;$B17,'All Employees by Mode'!$H:$H,"&lt;"&amp;$D17),SUMIFS('All Employees by Mode'!U:U,'All Employees by Mode'!$H:$H,"&gt;="&amp;$B17))))</f>
        <v/>
      </c>
      <c r="L17" s="160" t="str">
        <f>IF($AF$1,IF($A17="","",IF($A17="Between",SUMIFS('All Employees by Mode'!W:W,'All Employees by Mode'!$H:$H,"&gt;="&amp;$B17,'All Employees by Mode'!$H:$H,"&lt;"&amp;$D17,'All Employees by Mode'!$BE:$BE,"=No"),SUMIFS('All Employees by Mode'!W:W,'All Employees by Mode'!$H:$H,"&gt;="&amp;$B17,'All Employees by Mode'!$BE:$BE,"=No"))),IF($A17="","",IF($A17="Between",SUMIFS('All Employees by Mode'!W:W,'All Employees by Mode'!$H:$H,"&gt;="&amp;$B17,'All Employees by Mode'!$H:$H,"&lt;"&amp;$D17),SUMIFS('All Employees by Mode'!W:W,'All Employees by Mode'!$H:$H,"&gt;="&amp;$B17))))</f>
        <v/>
      </c>
      <c r="M17" s="160" t="str">
        <f>IF($AF$1,IF($A17="","",IF($A17="Between",SUMIFS('All Employees by Mode'!Y:Y,'All Employees by Mode'!$H:$H,"&gt;="&amp;$B17,'All Employees by Mode'!$H:$H,"&lt;"&amp;$D17,'All Employees by Mode'!$BE:$BE,"=No"),SUMIFS('All Employees by Mode'!Y:Y,'All Employees by Mode'!$H:$H,"&gt;="&amp;$B17,'All Employees by Mode'!$BE:$BE,"=No"))),IF($A17="","",IF($A17="Between",SUMIFS('All Employees by Mode'!Y:Y,'All Employees by Mode'!$H:$H,"&gt;="&amp;$B17,'All Employees by Mode'!$H:$H,"&lt;"&amp;$D17),SUMIFS('All Employees by Mode'!Y:Y,'All Employees by Mode'!$H:$H,"&gt;="&amp;$B17))))</f>
        <v/>
      </c>
      <c r="N17" s="160" t="str">
        <f>IF($AF$1,IF($A17="","",IF($A17="Between",SUMIFS('All Employees by Mode'!AA:AA,'All Employees by Mode'!$H:$H,"&gt;="&amp;$B17,'All Employees by Mode'!$H:$H,"&lt;"&amp;$D17,'All Employees by Mode'!$BE:$BE,"=No"),SUMIFS('All Employees by Mode'!AA:AA,'All Employees by Mode'!$H:$H,"&gt;="&amp;$B17,'All Employees by Mode'!$BE:$BE,"=No"))),IF($A17="","",IF($A17="Between",SUMIFS('All Employees by Mode'!AA:AA,'All Employees by Mode'!$H:$H,"&gt;="&amp;$B17,'All Employees by Mode'!$H:$H,"&lt;"&amp;$D17),SUMIFS('All Employees by Mode'!AA:AA,'All Employees by Mode'!$H:$H,"&gt;="&amp;$B17))))</f>
        <v/>
      </c>
      <c r="O17" s="160" t="str">
        <f>IF($AF$1,IF($A17="","",IF($A17="Between",SUMIFS('All Employees by Mode'!AC:AC,'All Employees by Mode'!$H:$H,"&gt;="&amp;$B17,'All Employees by Mode'!$H:$H,"&lt;"&amp;$D17,'All Employees by Mode'!$BE:$BE,"=No"),SUMIFS('All Employees by Mode'!AC:AC,'All Employees by Mode'!$H:$H,"&gt;="&amp;$B17,'All Employees by Mode'!$BE:$BE,"=No"))),IF($A17="","",IF($A17="Between",SUMIFS('All Employees by Mode'!AC:AC,'All Employees by Mode'!$H:$H,"&gt;="&amp;$B17,'All Employees by Mode'!$H:$H,"&lt;"&amp;$D17),SUMIFS('All Employees by Mode'!AC:AC,'All Employees by Mode'!$H:$H,"&gt;="&amp;$B17))))</f>
        <v/>
      </c>
      <c r="P17" s="160" t="str">
        <f>IF($AF$1,IF($A17="","",IF($A17="Between",SUMIFS('All Employees by Mode'!AE:AE,'All Employees by Mode'!$H:$H,"&gt;="&amp;$B17,'All Employees by Mode'!$H:$H,"&lt;"&amp;$D17,'All Employees by Mode'!$BE:$BE,"=No"),SUMIFS('All Employees by Mode'!AE:AE,'All Employees by Mode'!$H:$H,"&gt;="&amp;$B17,'All Employees by Mode'!$BE:$BE,"=No"))),IF($A17="","",IF($A17="Between",SUMIFS('All Employees by Mode'!AE:AE,'All Employees by Mode'!$H:$H,"&gt;="&amp;$B17,'All Employees by Mode'!$H:$H,"&lt;"&amp;$D17),SUMIFS('All Employees by Mode'!AE:AE,'All Employees by Mode'!$H:$H,"&gt;="&amp;$B17))))</f>
        <v/>
      </c>
      <c r="Q17" s="160" t="str">
        <f>IF($AF$1,IF($A17="","",IF($A17="Between",SUMIFS('All Employees by Mode'!AG:AG,'All Employees by Mode'!$H:$H,"&gt;="&amp;$B17,'All Employees by Mode'!$H:$H,"&lt;"&amp;$D17,'All Employees by Mode'!$BE:$BE,"=No"),SUMIFS('All Employees by Mode'!AG:AG,'All Employees by Mode'!$H:$H,"&gt;="&amp;$B17,'All Employees by Mode'!$BE:$BE,"=No"))),IF($A17="","",IF($A17="Between",SUMIFS('All Employees by Mode'!AG:AG,'All Employees by Mode'!$H:$H,"&gt;="&amp;$B17,'All Employees by Mode'!$H:$H,"&lt;"&amp;$D17),SUMIFS('All Employees by Mode'!AG:AG,'All Employees by Mode'!$H:$H,"&gt;="&amp;$B17))))</f>
        <v/>
      </c>
      <c r="R17" s="160" t="str">
        <f>IF($AF$1,IF($A17="","",IF($A17="Between",SUMIFS('All Employees by Mode'!AI:AI,'All Employees by Mode'!$H:$H,"&gt;="&amp;$B17,'All Employees by Mode'!$H:$H,"&lt;"&amp;$D17,'All Employees by Mode'!$BE:$BE,"=No"),SUMIFS('All Employees by Mode'!AI:AI,'All Employees by Mode'!$H:$H,"&gt;="&amp;$B17,'All Employees by Mode'!$BE:$BE,"=No"))),IF($A17="","",IF($A17="Between",SUMIFS('All Employees by Mode'!AI:AI,'All Employees by Mode'!$H:$H,"&gt;="&amp;$B17,'All Employees by Mode'!$H:$H,"&lt;"&amp;$D17),SUMIFS('All Employees by Mode'!AI:AI,'All Employees by Mode'!$H:$H,"&gt;="&amp;$B17))))</f>
        <v/>
      </c>
      <c r="S17" s="161" t="str">
        <f>IF($AF$1,IF($A17="","",IF($A17="Between",SUMIFS('All Employees by Mode'!AK:AK,'All Employees by Mode'!$H:$H,"&gt;="&amp;$B17,'All Employees by Mode'!$H:$H,"&lt;"&amp;$D17,'All Employees by Mode'!$BE:$BE,"=No"),SUMIFS('All Employees by Mode'!AK:AK,'All Employees by Mode'!$H:$H,"&gt;="&amp;$B17,'All Employees by Mode'!$BE:$BE,"=No"))),IF($A17="","",IF($A17="Between",SUMIFS('All Employees by Mode'!AK:AK,'All Employees by Mode'!$H:$H,"&gt;="&amp;$B17,'All Employees by Mode'!$H:$H,"&lt;"&amp;$D17),SUMIFS('All Employees by Mode'!AK:AK,'All Employees by Mode'!$H:$H,"&gt;="&amp;$B17))))</f>
        <v/>
      </c>
      <c r="T17" s="161" t="str">
        <f>IF($AF$1,IF($A17="","",IF($A17="Between",SUMIFS('All Employees by Mode'!AM:AM,'All Employees by Mode'!$H:$H,"&gt;="&amp;$B17,'All Employees by Mode'!$H:$H,"&lt;"&amp;$D17,'All Employees by Mode'!$BE:$BE,"=No"),SUMIFS('All Employees by Mode'!AM:AM,'All Employees by Mode'!$H:$H,"&gt;="&amp;$B17,'All Employees by Mode'!$BE:$BE,"=No"))),IF($A17="","",IF($A17="Between",SUMIFS('All Employees by Mode'!AM:AM,'All Employees by Mode'!$H:$H,"&gt;="&amp;$B17,'All Employees by Mode'!$H:$H,"&lt;"&amp;$D17),SUMIFS('All Employees by Mode'!AM:AM,'All Employees by Mode'!$H:$H,"&gt;="&amp;$B17))))</f>
        <v/>
      </c>
      <c r="U17" s="161" t="str">
        <f>IF($AF$1,IF($A17="","",IF($A17="Between",SUMIFS('All Employees by Mode'!AO:AO,'All Employees by Mode'!$H:$H,"&gt;="&amp;$B17,'All Employees by Mode'!$H:$H,"&lt;"&amp;$D17,'All Employees by Mode'!$BE:$BE,"=No"),SUMIFS('All Employees by Mode'!AO:AO,'All Employees by Mode'!$H:$H,"&gt;="&amp;$B17,'All Employees by Mode'!$BE:$BE,"=No"))),IF($A17="","",IF($A17="Between",SUMIFS('All Employees by Mode'!AO:AO,'All Employees by Mode'!$H:$H,"&gt;="&amp;$B17,'All Employees by Mode'!$H:$H,"&lt;"&amp;$D17),SUMIFS('All Employees by Mode'!AO:AO,'All Employees by Mode'!$H:$H,"&gt;="&amp;$B17))))</f>
        <v/>
      </c>
      <c r="V17" s="161" t="str">
        <f>IF($AF$1,IF($A17="","",IF($A17="Between",SUMIFS('All Employees by Mode'!AQ:AQ,'All Employees by Mode'!$H:$H,"&gt;="&amp;$B17,'All Employees by Mode'!$H:$H,"&lt;"&amp;$D17,'All Employees by Mode'!$BE:$BE,"=No"),SUMIFS('All Employees by Mode'!AQ:AQ,'All Employees by Mode'!$H:$H,"&gt;="&amp;$B17,'All Employees by Mode'!$BE:$BE,"=No"))),IF($A17="","",IF($A17="Between",SUMIFS('All Employees by Mode'!AQ:AQ,'All Employees by Mode'!$H:$H,"&gt;="&amp;$B17,'All Employees by Mode'!$H:$H,"&lt;"&amp;$D17),SUMIFS('All Employees by Mode'!AQ:AQ,'All Employees by Mode'!$H:$H,"&gt;="&amp;$B17))))</f>
        <v/>
      </c>
      <c r="W17" s="161" t="str">
        <f>IF($AF$1,IF($A17="","",IF($A17="Between",SUMIFS('All Employees by Mode'!AS:AS,'All Employees by Mode'!$H:$H,"&gt;="&amp;$B17,'All Employees by Mode'!$H:$H,"&lt;"&amp;$D17,'All Employees by Mode'!$BE:$BE,"=No"),SUMIFS('All Employees by Mode'!AS:AS,'All Employees by Mode'!$H:$H,"&gt;="&amp;$B17,'All Employees by Mode'!$BE:$BE,"=No"))),IF($A17="","",IF($A17="Between",SUMIFS('All Employees by Mode'!AS:AS,'All Employees by Mode'!$H:$H,"&gt;="&amp;$B17,'All Employees by Mode'!$H:$H,"&lt;"&amp;$D17),SUMIFS('All Employees by Mode'!AS:AS,'All Employees by Mode'!$H:$H,"&gt;="&amp;$B17))))</f>
        <v/>
      </c>
      <c r="X17" s="166" t="str">
        <f t="shared" si="9"/>
        <v/>
      </c>
      <c r="Y17" s="166" t="str">
        <f t="shared" si="10"/>
        <v/>
      </c>
      <c r="Z17" s="166" t="str">
        <f t="shared" si="11"/>
        <v/>
      </c>
      <c r="AA17" s="166" t="str">
        <f t="shared" si="12"/>
        <v/>
      </c>
      <c r="AB17" s="272" t="str">
        <f t="shared" si="13"/>
        <v/>
      </c>
      <c r="AC17" s="93"/>
      <c r="AD17" s="94"/>
      <c r="AE17" s="94"/>
      <c r="AF17" s="94"/>
      <c r="AG17" s="94"/>
      <c r="AH17" s="94" t="str">
        <f t="shared" si="3"/>
        <v/>
      </c>
      <c r="AI17" s="107" t="str">
        <f t="shared" si="4"/>
        <v/>
      </c>
      <c r="AJ17" s="107" t="str">
        <f t="shared" si="1"/>
        <v/>
      </c>
      <c r="AK17" s="107" t="str">
        <f t="shared" si="1"/>
        <v/>
      </c>
      <c r="AL17" s="107" t="str">
        <f t="shared" si="1"/>
        <v/>
      </c>
      <c r="AM17" s="107" t="str">
        <f t="shared" si="1"/>
        <v/>
      </c>
      <c r="AN17" s="108" t="str">
        <f t="shared" si="5"/>
        <v/>
      </c>
      <c r="AO17" s="303"/>
      <c r="AP17" s="303"/>
      <c r="AQ17" s="303"/>
      <c r="AR17" s="303"/>
      <c r="AS17" s="303"/>
      <c r="AT17" s="303"/>
      <c r="AU17" s="94"/>
      <c r="AV17" s="94"/>
    </row>
    <row r="18" spans="1:48" s="95" customFormat="1" ht="20.100000000000001" customHeight="1">
      <c r="A18" s="109"/>
      <c r="B18" s="110"/>
      <c r="C18" s="110"/>
      <c r="D18" s="111"/>
      <c r="E18" s="145"/>
      <c r="F18" s="146"/>
      <c r="G18" s="147"/>
      <c r="H18" s="147"/>
      <c r="I18" s="147"/>
      <c r="J18" s="147"/>
      <c r="K18" s="147"/>
      <c r="L18" s="148"/>
      <c r="M18" s="147"/>
      <c r="N18" s="147"/>
      <c r="O18" s="147"/>
      <c r="P18" s="147"/>
      <c r="Q18" s="147"/>
      <c r="R18" s="148"/>
      <c r="S18" s="149"/>
      <c r="T18" s="149"/>
      <c r="U18" s="149"/>
      <c r="V18" s="149"/>
      <c r="W18" s="149"/>
      <c r="X18" s="149"/>
      <c r="Y18" s="149"/>
      <c r="Z18" s="149"/>
      <c r="AA18" s="149"/>
      <c r="AB18" s="150"/>
      <c r="AC18" s="93"/>
      <c r="AD18" s="94"/>
      <c r="AE18" s="94"/>
      <c r="AF18" s="94"/>
      <c r="AG18" s="94"/>
      <c r="AH18" s="94"/>
      <c r="AI18" s="94"/>
      <c r="AJ18" s="94"/>
      <c r="AK18" s="94"/>
      <c r="AL18" s="94"/>
      <c r="AM18" s="94"/>
      <c r="AN18" s="108"/>
      <c r="AO18" s="303"/>
      <c r="AP18" s="303"/>
      <c r="AQ18" s="303"/>
      <c r="AR18" s="303"/>
      <c r="AS18" s="303"/>
      <c r="AT18" s="303"/>
      <c r="AU18" s="94"/>
      <c r="AV18" s="94"/>
    </row>
    <row r="19" spans="1:48" s="95" customFormat="1" ht="224.45" customHeight="1" thickBot="1">
      <c r="A19" s="112"/>
      <c r="B19" s="113"/>
      <c r="C19" s="113"/>
      <c r="D19" s="114"/>
      <c r="E19" s="115"/>
      <c r="F19" s="116"/>
      <c r="G19" s="117"/>
      <c r="H19" s="117"/>
      <c r="I19" s="117"/>
      <c r="J19" s="117"/>
      <c r="K19" s="117"/>
      <c r="L19" s="118"/>
      <c r="M19" s="117"/>
      <c r="N19" s="117"/>
      <c r="O19" s="117"/>
      <c r="P19" s="117"/>
      <c r="Q19" s="117"/>
      <c r="R19" s="118"/>
      <c r="S19" s="94"/>
      <c r="T19" s="94"/>
      <c r="U19" s="94"/>
      <c r="V19" s="94"/>
      <c r="W19" s="94"/>
      <c r="X19" s="94"/>
      <c r="Y19" s="94"/>
      <c r="Z19" s="94"/>
      <c r="AA19" s="94"/>
      <c r="AB19" s="94"/>
      <c r="AC19" s="93"/>
      <c r="AD19" s="94"/>
      <c r="AE19" s="94"/>
      <c r="AF19" s="94"/>
      <c r="AG19" s="94"/>
      <c r="AH19" s="94" t="str">
        <f>AH9&amp;CHAR(10)&amp;AH10&amp;CHAR(10)&amp;AH11&amp;CHAR(10)&amp;AH12&amp;CHAR(10)&amp;AH13&amp;CHAR(10)&amp;AH14&amp;CHAR(10)&amp;AH15&amp;CHAR(10)&amp;AH16&amp;CHAR(10)&amp;AH17</f>
        <v xml:space="preserve">Under 200,000:
Vehicle Operations: $20.54
Vehicle Maintenance: $24.70
Facility Maintenance: $20.28
General Administration: $28.11
Total: $21.85
200,000 to 1,000,000:
Vehicle Operations: $21.69
Vehicle Maintenance: $24.82
Facility Maintenance: $22.88
General Administration: $30.27
Total: $22.98
Over 1,000,000:
Vehicle Operations: $31.85
Vehicle Maintenance: $35.40
Facility Maintenance: $36.37
General Administration: $37.06
Total: $33.65
</v>
      </c>
      <c r="AI19" s="94"/>
      <c r="AJ19" s="94"/>
      <c r="AK19" s="94"/>
      <c r="AL19" s="94"/>
      <c r="AM19" s="94"/>
      <c r="AN19" s="108"/>
      <c r="AO19" s="303"/>
      <c r="AP19" s="303"/>
      <c r="AQ19" s="303"/>
      <c r="AR19" s="303"/>
      <c r="AS19" s="303"/>
      <c r="AT19" s="303"/>
      <c r="AU19" s="94"/>
      <c r="AV19" s="94"/>
    </row>
    <row r="20" spans="1:48" s="122" customFormat="1" ht="11.25" customHeight="1" thickBot="1">
      <c r="A20" s="119"/>
      <c r="B20" s="119"/>
      <c r="C20" s="119"/>
      <c r="D20" s="120"/>
      <c r="E20" s="120"/>
      <c r="F20" s="120"/>
      <c r="G20" s="120"/>
      <c r="H20" s="120"/>
      <c r="I20" s="120"/>
      <c r="J20" s="120"/>
      <c r="K20" s="120"/>
      <c r="L20" s="120"/>
      <c r="M20" s="120"/>
      <c r="N20" s="120"/>
      <c r="O20" s="120"/>
      <c r="P20" s="120"/>
      <c r="Q20" s="120"/>
      <c r="R20" s="120"/>
      <c r="S20" s="121"/>
      <c r="T20" s="121"/>
      <c r="U20" s="121"/>
      <c r="V20" s="121"/>
      <c r="W20" s="121"/>
      <c r="X20" s="121"/>
      <c r="Y20" s="121"/>
      <c r="Z20" s="121"/>
      <c r="AA20" s="121"/>
      <c r="AB20" s="121"/>
      <c r="AC20" s="93"/>
      <c r="AD20" s="121"/>
      <c r="AE20" s="121"/>
      <c r="AF20" s="94"/>
      <c r="AG20" s="121"/>
      <c r="AH20" s="121"/>
      <c r="AI20" s="121"/>
      <c r="AJ20" s="121"/>
      <c r="AK20" s="121"/>
      <c r="AL20" s="121"/>
      <c r="AM20" s="121"/>
      <c r="AN20" s="121"/>
      <c r="AO20" s="305"/>
      <c r="AP20" s="305"/>
      <c r="AQ20" s="305"/>
      <c r="AR20" s="305"/>
      <c r="AS20" s="305"/>
      <c r="AT20" s="305"/>
      <c r="AU20" s="121"/>
      <c r="AV20" s="121"/>
    </row>
    <row r="21" spans="1:48" s="122" customFormat="1" ht="11.25" customHeight="1" thickTop="1" thickBot="1">
      <c r="A21" s="123" t="s">
        <v>783</v>
      </c>
      <c r="B21" s="124"/>
      <c r="C21" s="124"/>
      <c r="D21" s="125"/>
      <c r="E21" s="125"/>
      <c r="F21" s="125"/>
      <c r="G21" s="125"/>
      <c r="H21" s="125"/>
      <c r="I21" s="125"/>
      <c r="J21" s="125"/>
      <c r="K21" s="125"/>
      <c r="L21" s="125"/>
      <c r="M21" s="125"/>
      <c r="N21" s="125"/>
      <c r="O21" s="125"/>
      <c r="P21" s="125"/>
      <c r="Q21" s="125"/>
      <c r="R21" s="125"/>
      <c r="S21" s="126"/>
      <c r="T21" s="126"/>
      <c r="U21" s="126"/>
      <c r="V21" s="224"/>
      <c r="W21" s="126"/>
      <c r="X21" s="126"/>
      <c r="Y21" s="126"/>
      <c r="Z21" s="126"/>
      <c r="AA21" s="224"/>
      <c r="AB21" s="127"/>
      <c r="AC21" s="93"/>
      <c r="AD21" s="121"/>
      <c r="AE21" s="121"/>
      <c r="AF21" s="94"/>
      <c r="AG21" s="121"/>
      <c r="AH21" s="121"/>
      <c r="AI21" s="121"/>
      <c r="AJ21" s="121"/>
      <c r="AK21" s="121"/>
      <c r="AL21" s="121"/>
      <c r="AM21" s="121"/>
      <c r="AN21" s="121"/>
      <c r="AO21" s="305"/>
      <c r="AP21" s="305"/>
      <c r="AQ21" s="305"/>
      <c r="AR21" s="305"/>
      <c r="AS21" s="305"/>
      <c r="AT21" s="305"/>
      <c r="AU21" s="121"/>
      <c r="AV21" s="121"/>
    </row>
    <row r="22" spans="1:48" s="122" customFormat="1" ht="11.25" customHeight="1">
      <c r="A22" s="128"/>
      <c r="B22" s="129"/>
      <c r="C22" s="129"/>
      <c r="D22" s="130"/>
      <c r="E22" s="131"/>
      <c r="F22" s="249"/>
      <c r="G22" s="216"/>
      <c r="H22" s="217"/>
      <c r="I22" s="217"/>
      <c r="J22" s="213" t="s">
        <v>899</v>
      </c>
      <c r="K22" s="217"/>
      <c r="L22" s="218"/>
      <c r="M22" s="211"/>
      <c r="N22" s="211"/>
      <c r="O22" s="211"/>
      <c r="P22" s="220" t="s">
        <v>900</v>
      </c>
      <c r="Q22" s="211"/>
      <c r="R22" s="219"/>
      <c r="S22" s="216"/>
      <c r="T22" s="217"/>
      <c r="U22" s="217"/>
      <c r="V22" s="225" t="s">
        <v>901</v>
      </c>
      <c r="W22" s="218"/>
      <c r="X22" s="216"/>
      <c r="Y22" s="217"/>
      <c r="Z22" s="217"/>
      <c r="AA22" s="225" t="s">
        <v>902</v>
      </c>
      <c r="AB22" s="223"/>
      <c r="AC22" s="93"/>
      <c r="AD22" s="121"/>
      <c r="AE22" s="121"/>
      <c r="AF22" s="94"/>
      <c r="AG22" s="121"/>
      <c r="AH22" s="121"/>
      <c r="AI22" s="121"/>
      <c r="AJ22" s="121"/>
      <c r="AK22" s="121"/>
      <c r="AL22" s="121"/>
      <c r="AM22" s="121"/>
      <c r="AN22" s="121"/>
      <c r="AO22" s="305"/>
      <c r="AP22" s="305"/>
      <c r="AQ22" s="305"/>
      <c r="AR22" s="305"/>
      <c r="AS22" s="305"/>
      <c r="AT22" s="305"/>
      <c r="AU22" s="121"/>
      <c r="AV22" s="121"/>
    </row>
    <row r="23" spans="1:48" s="95" customFormat="1" ht="22.5" customHeight="1">
      <c r="A23" s="132" t="s">
        <v>2</v>
      </c>
      <c r="B23" s="275" t="s">
        <v>849</v>
      </c>
      <c r="C23" s="133" t="s">
        <v>903</v>
      </c>
      <c r="D23" s="133" t="s">
        <v>904</v>
      </c>
      <c r="E23" s="134" t="s">
        <v>905</v>
      </c>
      <c r="F23" s="265" t="s">
        <v>926</v>
      </c>
      <c r="G23" s="265" t="s">
        <v>906</v>
      </c>
      <c r="H23" s="265" t="s">
        <v>907</v>
      </c>
      <c r="I23" s="265" t="s">
        <v>908</v>
      </c>
      <c r="J23" s="308" t="s">
        <v>909</v>
      </c>
      <c r="K23" s="265" t="s">
        <v>910</v>
      </c>
      <c r="L23" s="265" t="s">
        <v>925</v>
      </c>
      <c r="M23" s="309" t="s">
        <v>911</v>
      </c>
      <c r="N23" s="265" t="s">
        <v>912</v>
      </c>
      <c r="O23" s="265" t="s">
        <v>913</v>
      </c>
      <c r="P23" s="308" t="s">
        <v>914</v>
      </c>
      <c r="Q23" s="309" t="s">
        <v>915</v>
      </c>
      <c r="R23" s="310" t="s">
        <v>927</v>
      </c>
      <c r="S23" s="265" t="s">
        <v>916</v>
      </c>
      <c r="T23" s="265" t="s">
        <v>917</v>
      </c>
      <c r="U23" s="265" t="s">
        <v>918</v>
      </c>
      <c r="V23" s="265" t="s">
        <v>919</v>
      </c>
      <c r="W23" s="265" t="s">
        <v>928</v>
      </c>
      <c r="X23" s="265" t="s">
        <v>920</v>
      </c>
      <c r="Y23" s="265" t="s">
        <v>921</v>
      </c>
      <c r="Z23" s="265" t="s">
        <v>922</v>
      </c>
      <c r="AA23" s="265" t="s">
        <v>923</v>
      </c>
      <c r="AB23" s="269" t="s">
        <v>924</v>
      </c>
      <c r="AC23" s="93"/>
      <c r="AD23" s="94"/>
      <c r="AE23" s="94"/>
      <c r="AF23" s="121"/>
      <c r="AG23" s="94"/>
      <c r="AH23" s="94"/>
      <c r="AI23" s="94"/>
      <c r="AJ23" s="94"/>
      <c r="AK23" s="94"/>
      <c r="AL23" s="94"/>
      <c r="AM23" s="94"/>
      <c r="AN23" s="94"/>
      <c r="AO23" s="303"/>
      <c r="AP23" s="303"/>
      <c r="AQ23" s="303"/>
      <c r="AR23" s="303"/>
      <c r="AS23" s="303"/>
      <c r="AT23" s="303"/>
      <c r="AU23" s="94"/>
      <c r="AV23" s="94"/>
    </row>
    <row r="24" spans="1:48" s="95" customFormat="1" ht="11.25" customHeight="1">
      <c r="A24" s="173" t="s">
        <v>5</v>
      </c>
      <c r="B24" s="174" t="s">
        <v>80</v>
      </c>
      <c r="C24" s="175"/>
      <c r="D24" s="173"/>
      <c r="E24" s="176"/>
      <c r="F24" s="156">
        <f>IF($AF$1,SUMIFS('All Employees by Mode'!L:L,'All Employees by Mode'!$J:$J,"="&amp;$A24,'All Employees by Mode'!$BE:$BE,"=No"),SUMIFS('All Employees by Mode'!L:L,'All Employees by Mode'!$J:$J,"="&amp;$A24))</f>
        <v>37</v>
      </c>
      <c r="G24" s="156">
        <f>IF($AF$1,SUMIFS('All Employees by Mode'!M:M,'All Employees by Mode'!$J:$J,"="&amp;$A24,'All Employees by Mode'!$BE:$BE,"=No"),SUMIFS('All Employees by Mode'!M:M,'All Employees by Mode'!$J:$J,"="&amp;$A24))</f>
        <v>183947</v>
      </c>
      <c r="H24" s="156">
        <f>IF($AF$1,SUMIFS('All Employees by Mode'!O:O,'All Employees by Mode'!$J:$J,"="&amp;$A24,'All Employees by Mode'!$BE:$BE,"=No"),SUMIFS('All Employees by Mode'!O:O,'All Employees by Mode'!$J:$J,"="&amp;$A24))</f>
        <v>75212</v>
      </c>
      <c r="I24" s="156">
        <f>IF($AF$1,SUMIFS('All Employees by Mode'!Q:Q,'All Employees by Mode'!$J:$J,"="&amp;$A24,'All Employees by Mode'!$BE:$BE,"=No"),SUMIFS('All Employees by Mode'!Q:Q,'All Employees by Mode'!$J:$J,"="&amp;$A24))</f>
        <v>111124</v>
      </c>
      <c r="J24" s="156">
        <f>IF($AF$1,SUMIFS('All Employees by Mode'!S:S,'All Employees by Mode'!$J:$J,"="&amp;$A24,'All Employees by Mode'!$BE:$BE,"=No"),SUMIFS('All Employees by Mode'!S:S,'All Employees by Mode'!$J:$J,"="&amp;$A24))</f>
        <v>78740</v>
      </c>
      <c r="K24" s="156">
        <f>IF($AF$1,SUMIFS('All Employees by Mode'!U:U,'All Employees by Mode'!$J:$J,"="&amp;$A24,'All Employees by Mode'!$BE:$BE,"=No"),SUMIFS('All Employees by Mode'!U:U,'All Employees by Mode'!$J:$J,"="&amp;$A24))</f>
        <v>150715</v>
      </c>
      <c r="L24" s="156">
        <f>IF($AF$1,SUMIFS('All Employees by Mode'!W:W,'All Employees by Mode'!$J:$J,"="&amp;$A24,'All Employees by Mode'!$BE:$BE,"=No"),SUMIFS('All Employees by Mode'!W:W,'All Employees by Mode'!$J:$J,"="&amp;$A24))</f>
        <v>599738</v>
      </c>
      <c r="M24" s="156">
        <f>IF($AF$1,SUMIFS('All Employees by Mode'!Y:Y,'All Employees by Mode'!$J:$J,"="&amp;$A24,'All Employees by Mode'!$BE:$BE,"=No"),SUMIFS('All Employees by Mode'!Y:Y,'All Employees by Mode'!$J:$J,"="&amp;$A24))</f>
        <v>80.7</v>
      </c>
      <c r="N24" s="156">
        <f>IF($AF$1,SUMIFS('All Employees by Mode'!AA:AA,'All Employees by Mode'!$J:$J,"="&amp;$A24,'All Employees by Mode'!$BE:$BE,"=No"),SUMIFS('All Employees by Mode'!AA:AA,'All Employees by Mode'!$J:$J,"="&amp;$A24))</f>
        <v>45.2</v>
      </c>
      <c r="O24" s="156">
        <f>IF($AF$1,SUMIFS('All Employees by Mode'!AC:AC,'All Employees by Mode'!$J:$J,"="&amp;$A24,'All Employees by Mode'!$BE:$BE,"=No"),SUMIFS('All Employees by Mode'!AC:AC,'All Employees by Mode'!$J:$J,"="&amp;$A24))</f>
        <v>79.099999999999994</v>
      </c>
      <c r="P24" s="156">
        <f>IF($AF$1,SUMIFS('All Employees by Mode'!AE:AE,'All Employees by Mode'!$J:$J,"="&amp;$A24,'All Employees by Mode'!$BE:$BE,"=No"),SUMIFS('All Employees by Mode'!AE:AE,'All Employees by Mode'!$J:$J,"="&amp;$A24))</f>
        <v>49.7</v>
      </c>
      <c r="Q24" s="156">
        <f>IF($AF$1,SUMIFS('All Employees by Mode'!AG:AG,'All Employees by Mode'!$J:$J,"="&amp;$A24,'All Employees by Mode'!$BE:$BE,"=No"),SUMIFS('All Employees by Mode'!AG:AG,'All Employees by Mode'!$J:$J,"="&amp;$A24))</f>
        <v>61.7</v>
      </c>
      <c r="R24" s="156">
        <f>IF($AF$1,SUMIFS('All Employees by Mode'!AI:AI,'All Employees by Mode'!$J:$J,"="&amp;$A24,'All Employees by Mode'!$BE:$BE,"=No"),SUMIFS('All Employees by Mode'!AI:AI,'All Employees by Mode'!$J:$J,"="&amp;$A24))</f>
        <v>316.39999999999998</v>
      </c>
      <c r="S24" s="157">
        <f>IF($AF$1,SUMIFS('All Employees by Mode'!AK:AK,'All Employees by Mode'!$J:$J,"="&amp;$A24,'All Employees by Mode'!$BE:$BE,"=No"),SUMIFS('All Employees by Mode'!AK:AK,'All Employees by Mode'!$J:$J,"="&amp;$A24))</f>
        <v>7710773</v>
      </c>
      <c r="T24" s="157">
        <f>IF($AF$1,SUMIFS('All Employees by Mode'!AM:AM,'All Employees by Mode'!$J:$J,"="&amp;$A24,'All Employees by Mode'!$BE:$BE,"=No"),SUMIFS('All Employees by Mode'!AM:AM,'All Employees by Mode'!$J:$J,"="&amp;$A24))</f>
        <v>3181112</v>
      </c>
      <c r="U24" s="157">
        <f>IF($AF$1,SUMIFS('All Employees by Mode'!AO:AO,'All Employees by Mode'!$J:$J,"="&amp;$A24,'All Employees by Mode'!$BE:$BE,"=No"),SUMIFS('All Employees by Mode'!AO:AO,'All Employees by Mode'!$J:$J,"="&amp;$A24))</f>
        <v>3587784</v>
      </c>
      <c r="V24" s="157">
        <f>IF($AF$1,SUMIFS('All Employees by Mode'!AQ:AQ,'All Employees by Mode'!$J:$J,"="&amp;$A24,'All Employees by Mode'!$BE:$BE,"=No"),SUMIFS('All Employees by Mode'!AQ:AQ,'All Employees by Mode'!$J:$J,"="&amp;$A24))</f>
        <v>3062247</v>
      </c>
      <c r="W24" s="157">
        <f>IF($AF$1,SUMIFS('All Employees by Mode'!AS:AS,'All Employees by Mode'!$J:$J,"="&amp;$A24,'All Employees by Mode'!$BE:$BE,"=No"),SUMIFS('All Employees by Mode'!AS:AS,'All Employees by Mode'!$J:$J,"="&amp;$A24))</f>
        <v>17541916</v>
      </c>
      <c r="X24" s="158">
        <f>IFERROR(S24/G24,"-")</f>
        <v>41.918449335950029</v>
      </c>
      <c r="Y24" s="158">
        <f>IFERROR(T24/H24,"-")</f>
        <v>42.295272031058872</v>
      </c>
      <c r="Z24" s="158">
        <f>IFERROR(U24/I24,"-")</f>
        <v>32.286310787948601</v>
      </c>
      <c r="AA24" s="158">
        <f>IFERROR(V24/J24,"-")</f>
        <v>38.890614681229366</v>
      </c>
      <c r="AB24" s="270">
        <f>IFERROR(W24/SUM(G24:J24),"-")</f>
        <v>39.066854036430207</v>
      </c>
      <c r="AC24" s="93"/>
      <c r="AD24" s="94"/>
      <c r="AE24" s="94"/>
      <c r="AF24" s="94"/>
      <c r="AG24" s="94"/>
      <c r="AH24" s="94"/>
      <c r="AI24" s="94"/>
      <c r="AJ24" s="94"/>
      <c r="AK24" s="94"/>
      <c r="AL24" s="94"/>
      <c r="AM24" s="94"/>
      <c r="AN24" s="94"/>
      <c r="AO24" s="303"/>
      <c r="AP24" s="303"/>
      <c r="AQ24" s="303"/>
      <c r="AR24" s="303"/>
      <c r="AS24" s="303"/>
      <c r="AT24" s="303"/>
      <c r="AU24" s="94"/>
      <c r="AV24" s="94"/>
    </row>
    <row r="25" spans="1:48" s="95" customFormat="1" ht="11.25" customHeight="1">
      <c r="A25" s="177" t="s">
        <v>6</v>
      </c>
      <c r="B25" s="178" t="s">
        <v>89</v>
      </c>
      <c r="C25" s="179"/>
      <c r="D25" s="177"/>
      <c r="E25" s="180"/>
      <c r="F25" s="160">
        <f>IF($AF$1,SUMIFS('All Employees by Mode'!L:L,'All Employees by Mode'!$J:$J,"="&amp;$A25,'All Employees by Mode'!$BE:$BE,"=No"),SUMIFS('All Employees by Mode'!L:L,'All Employees by Mode'!$J:$J,"="&amp;$A25))</f>
        <v>38233</v>
      </c>
      <c r="G25" s="160">
        <f>IF($AF$1,SUMIFS('All Employees by Mode'!M:M,'All Employees by Mode'!$J:$J,"="&amp;$A25,'All Employees by Mode'!$BE:$BE,"=No"),SUMIFS('All Employees by Mode'!M:M,'All Employees by Mode'!$J:$J,"="&amp;$A25))</f>
        <v>190508685</v>
      </c>
      <c r="H25" s="160">
        <f>IF($AF$1,SUMIFS('All Employees by Mode'!O:O,'All Employees by Mode'!$J:$J,"="&amp;$A25,'All Employees by Mode'!$BE:$BE,"=No"),SUMIFS('All Employees by Mode'!O:O,'All Employees by Mode'!$J:$J,"="&amp;$A25))</f>
        <v>45953771</v>
      </c>
      <c r="I25" s="160">
        <f>IF($AF$1,SUMIFS('All Employees by Mode'!Q:Q,'All Employees by Mode'!$J:$J,"="&amp;$A25,'All Employees by Mode'!$BE:$BE,"=No"),SUMIFS('All Employees by Mode'!Q:Q,'All Employees by Mode'!$J:$J,"="&amp;$A25))</f>
        <v>8958411</v>
      </c>
      <c r="J25" s="160">
        <f>IF($AF$1,SUMIFS('All Employees by Mode'!S:S,'All Employees by Mode'!$J:$J,"="&amp;$A25,'All Employees by Mode'!$BE:$BE,"=No"),SUMIFS('All Employees by Mode'!S:S,'All Employees by Mode'!$J:$J,"="&amp;$A25))</f>
        <v>23658455</v>
      </c>
      <c r="K25" s="160">
        <f>IF($AF$1,SUMIFS('All Employees by Mode'!U:U,'All Employees by Mode'!$J:$J,"="&amp;$A25,'All Employees by Mode'!$BE:$BE,"=No"),SUMIFS('All Employees by Mode'!U:U,'All Employees by Mode'!$J:$J,"="&amp;$A25))</f>
        <v>4641691</v>
      </c>
      <c r="L25" s="160">
        <f>IF($AF$1,SUMIFS('All Employees by Mode'!W:W,'All Employees by Mode'!$J:$J,"="&amp;$A25,'All Employees by Mode'!$BE:$BE,"=No"),SUMIFS('All Employees by Mode'!W:W,'All Employees by Mode'!$J:$J,"="&amp;$A25))</f>
        <v>273721013</v>
      </c>
      <c r="M25" s="160">
        <f>IF($AF$1,SUMIFS('All Employees by Mode'!Y:Y,'All Employees by Mode'!$J:$J,"="&amp;$A25,'All Employees by Mode'!$BE:$BE,"=No"),SUMIFS('All Employees by Mode'!Y:Y,'All Employees by Mode'!$J:$J,"="&amp;$A25))</f>
        <v>99808.070000000051</v>
      </c>
      <c r="N25" s="160">
        <f>IF($AF$1,SUMIFS('All Employees by Mode'!AA:AA,'All Employees by Mode'!$J:$J,"="&amp;$A25,'All Employees by Mode'!$BE:$BE,"=No"),SUMIFS('All Employees by Mode'!AA:AA,'All Employees by Mode'!$J:$J,"="&amp;$A25))</f>
        <v>23945.899999999991</v>
      </c>
      <c r="O25" s="160">
        <f>IF($AF$1,SUMIFS('All Employees by Mode'!AC:AC,'All Employees by Mode'!$J:$J,"="&amp;$A25,'All Employees by Mode'!$BE:$BE,"=No"),SUMIFS('All Employees by Mode'!AC:AC,'All Employees by Mode'!$J:$J,"="&amp;$A25))</f>
        <v>4753.8000000000011</v>
      </c>
      <c r="P25" s="160">
        <f>IF($AF$1,SUMIFS('All Employees by Mode'!AE:AE,'All Employees by Mode'!$J:$J,"="&amp;$A25,'All Employees by Mode'!$BE:$BE,"=No"),SUMIFS('All Employees by Mode'!AE:AE,'All Employees by Mode'!$J:$J,"="&amp;$A25))</f>
        <v>13543.470000000003</v>
      </c>
      <c r="Q25" s="160">
        <f>IF($AF$1,SUMIFS('All Employees by Mode'!AG:AG,'All Employees by Mode'!$J:$J,"="&amp;$A25,'All Employees by Mode'!$BE:$BE,"=No"),SUMIFS('All Employees by Mode'!AG:AG,'All Employees by Mode'!$J:$J,"="&amp;$A25))</f>
        <v>2384.15</v>
      </c>
      <c r="R25" s="160">
        <f>IF($AF$1,SUMIFS('All Employees by Mode'!AI:AI,'All Employees by Mode'!$J:$J,"="&amp;$A25,'All Employees by Mode'!$BE:$BE,"=No"),SUMIFS('All Employees by Mode'!AI:AI,'All Employees by Mode'!$J:$J,"="&amp;$A25))</f>
        <v>144435.39000000004</v>
      </c>
      <c r="S25" s="161">
        <f>IF($AF$1,SUMIFS('All Employees by Mode'!AK:AK,'All Employees by Mode'!$J:$J,"="&amp;$A25,'All Employees by Mode'!$BE:$BE,"=No"),SUMIFS('All Employees by Mode'!AK:AK,'All Employees by Mode'!$J:$J,"="&amp;$A25))</f>
        <v>5385305724</v>
      </c>
      <c r="T25" s="161">
        <f>IF($AF$1,SUMIFS('All Employees by Mode'!AM:AM,'All Employees by Mode'!$J:$J,"="&amp;$A25,'All Employees by Mode'!$BE:$BE,"=No"),SUMIFS('All Employees by Mode'!AM:AM,'All Employees by Mode'!$J:$J,"="&amp;$A25))</f>
        <v>1443535550</v>
      </c>
      <c r="U25" s="161">
        <f>IF($AF$1,SUMIFS('All Employees by Mode'!AO:AO,'All Employees by Mode'!$J:$J,"="&amp;$A25,'All Employees by Mode'!$BE:$BE,"=No"),SUMIFS('All Employees by Mode'!AO:AO,'All Employees by Mode'!$J:$J,"="&amp;$A25))</f>
        <v>285459886</v>
      </c>
      <c r="V25" s="161">
        <f>IF($AF$1,SUMIFS('All Employees by Mode'!AQ:AQ,'All Employees by Mode'!$J:$J,"="&amp;$A25,'All Employees by Mode'!$BE:$BE,"=No"),SUMIFS('All Employees by Mode'!AQ:AQ,'All Employees by Mode'!$J:$J,"="&amp;$A25))</f>
        <v>797612023</v>
      </c>
      <c r="W25" s="161">
        <f>IF($AF$1,SUMIFS('All Employees by Mode'!AS:AS,'All Employees by Mode'!$J:$J,"="&amp;$A25,'All Employees by Mode'!$BE:$BE,"=No"),SUMIFS('All Employees by Mode'!AS:AS,'All Employees by Mode'!$J:$J,"="&amp;$A25))</f>
        <v>7911913183</v>
      </c>
      <c r="X25" s="162">
        <f t="shared" ref="X25:X39" si="14">IFERROR(S25/G25,"-")</f>
        <v>28.268032630638334</v>
      </c>
      <c r="Y25" s="162">
        <f t="shared" ref="Y25:Y39" si="15">IFERROR(T25/H25,"-")</f>
        <v>31.412776766459494</v>
      </c>
      <c r="Z25" s="162">
        <f t="shared" ref="Z25:Z39" si="16">IFERROR(U25/I25,"-")</f>
        <v>31.865013337744831</v>
      </c>
      <c r="AA25" s="162">
        <f t="shared" ref="AA25:AA39" si="17">IFERROR(V25/J25,"-")</f>
        <v>33.713614139215771</v>
      </c>
      <c r="AB25" s="271">
        <f t="shared" ref="AB25:AB39" si="18">IFERROR(W25/SUM(G25:J25),"-")</f>
        <v>29.403646196938166</v>
      </c>
      <c r="AC25" s="93"/>
      <c r="AD25" s="94"/>
      <c r="AE25" s="94"/>
      <c r="AF25" s="94"/>
      <c r="AG25" s="94"/>
      <c r="AH25" s="94"/>
      <c r="AI25" s="94"/>
      <c r="AJ25" s="94"/>
      <c r="AK25" s="94"/>
      <c r="AL25" s="94"/>
      <c r="AM25" s="94"/>
      <c r="AN25" s="94"/>
      <c r="AO25" s="303"/>
      <c r="AP25" s="303"/>
      <c r="AQ25" s="303"/>
      <c r="AR25" s="303"/>
      <c r="AS25" s="303"/>
      <c r="AT25" s="303"/>
      <c r="AU25" s="94"/>
      <c r="AV25" s="94"/>
    </row>
    <row r="26" spans="1:48" s="95" customFormat="1" ht="11.25" customHeight="1">
      <c r="A26" s="177" t="s">
        <v>17</v>
      </c>
      <c r="B26" s="178" t="s">
        <v>91</v>
      </c>
      <c r="C26" s="179"/>
      <c r="D26" s="177"/>
      <c r="E26" s="180"/>
      <c r="F26" s="160">
        <f>IF($AF$1,SUMIFS('All Employees by Mode'!L:L,'All Employees by Mode'!$J:$J,"="&amp;$A26,'All Employees by Mode'!$BE:$BE,"=No"),SUMIFS('All Employees by Mode'!L:L,'All Employees by Mode'!$J:$J,"="&amp;$A26))</f>
        <v>293</v>
      </c>
      <c r="G26" s="160">
        <f>IF($AF$1,SUMIFS('All Employees by Mode'!M:M,'All Employees by Mode'!$J:$J,"="&amp;$A26,'All Employees by Mode'!$BE:$BE,"=No"),SUMIFS('All Employees by Mode'!M:M,'All Employees by Mode'!$J:$J,"="&amp;$A26))</f>
        <v>1683072</v>
      </c>
      <c r="H26" s="160">
        <f>IF($AF$1,SUMIFS('All Employees by Mode'!O:O,'All Employees by Mode'!$J:$J,"="&amp;$A26,'All Employees by Mode'!$BE:$BE,"=No"),SUMIFS('All Employees by Mode'!O:O,'All Employees by Mode'!$J:$J,"="&amp;$A26))</f>
        <v>398150</v>
      </c>
      <c r="I26" s="160">
        <f>IF($AF$1,SUMIFS('All Employees by Mode'!Q:Q,'All Employees by Mode'!$J:$J,"="&amp;$A26,'All Employees by Mode'!$BE:$BE,"=No"),SUMIFS('All Employees by Mode'!Q:Q,'All Employees by Mode'!$J:$J,"="&amp;$A26))</f>
        <v>96297</v>
      </c>
      <c r="J26" s="160">
        <f>IF($AF$1,SUMIFS('All Employees by Mode'!S:S,'All Employees by Mode'!$J:$J,"="&amp;$A26,'All Employees by Mode'!$BE:$BE,"=No"),SUMIFS('All Employees by Mode'!S:S,'All Employees by Mode'!$J:$J,"="&amp;$A26))</f>
        <v>195166</v>
      </c>
      <c r="K26" s="160">
        <f>IF($AF$1,SUMIFS('All Employees by Mode'!U:U,'All Employees by Mode'!$J:$J,"="&amp;$A26,'All Employees by Mode'!$BE:$BE,"=No"),SUMIFS('All Employees by Mode'!U:U,'All Employees by Mode'!$J:$J,"="&amp;$A26))</f>
        <v>78459</v>
      </c>
      <c r="L26" s="160">
        <f>IF($AF$1,SUMIFS('All Employees by Mode'!W:W,'All Employees by Mode'!$J:$J,"="&amp;$A26,'All Employees by Mode'!$BE:$BE,"=No"),SUMIFS('All Employees by Mode'!W:W,'All Employees by Mode'!$J:$J,"="&amp;$A26))</f>
        <v>2451144</v>
      </c>
      <c r="M26" s="160">
        <f>IF($AF$1,SUMIFS('All Employees by Mode'!Y:Y,'All Employees by Mode'!$J:$J,"="&amp;$A26,'All Employees by Mode'!$BE:$BE,"=No"),SUMIFS('All Employees by Mode'!Y:Y,'All Employees by Mode'!$J:$J,"="&amp;$A26))</f>
        <v>827.89</v>
      </c>
      <c r="N26" s="160">
        <f>IF($AF$1,SUMIFS('All Employees by Mode'!AA:AA,'All Employees by Mode'!$J:$J,"="&amp;$A26,'All Employees by Mode'!$BE:$BE,"=No"),SUMIFS('All Employees by Mode'!AA:AA,'All Employees by Mode'!$J:$J,"="&amp;$A26))</f>
        <v>189.3</v>
      </c>
      <c r="O26" s="160">
        <f>IF($AF$1,SUMIFS('All Employees by Mode'!AC:AC,'All Employees by Mode'!$J:$J,"="&amp;$A26,'All Employees by Mode'!$BE:$BE,"=No"),SUMIFS('All Employees by Mode'!AC:AC,'All Employees by Mode'!$J:$J,"="&amp;$A26))</f>
        <v>54.65</v>
      </c>
      <c r="P26" s="160">
        <f>IF($AF$1,SUMIFS('All Employees by Mode'!AE:AE,'All Employees by Mode'!$J:$J,"="&amp;$A26,'All Employees by Mode'!$BE:$BE,"=No"),SUMIFS('All Employees by Mode'!AE:AE,'All Employees by Mode'!$J:$J,"="&amp;$A26))</f>
        <v>102.06</v>
      </c>
      <c r="Q26" s="160">
        <f>IF($AF$1,SUMIFS('All Employees by Mode'!AG:AG,'All Employees by Mode'!$J:$J,"="&amp;$A26,'All Employees by Mode'!$BE:$BE,"=No"),SUMIFS('All Employees by Mode'!AG:AG,'All Employees by Mode'!$J:$J,"="&amp;$A26))</f>
        <v>38.39</v>
      </c>
      <c r="R26" s="160">
        <f>IF($AF$1,SUMIFS('All Employees by Mode'!AI:AI,'All Employees by Mode'!$J:$J,"="&amp;$A26,'All Employees by Mode'!$BE:$BE,"=No"),SUMIFS('All Employees by Mode'!AI:AI,'All Employees by Mode'!$J:$J,"="&amp;$A26))</f>
        <v>1212.2900000000002</v>
      </c>
      <c r="S26" s="161">
        <f>IF($AF$1,SUMIFS('All Employees by Mode'!AK:AK,'All Employees by Mode'!$J:$J,"="&amp;$A26,'All Employees by Mode'!$BE:$BE,"=No"),SUMIFS('All Employees by Mode'!AK:AK,'All Employees by Mode'!$J:$J,"="&amp;$A26))</f>
        <v>56668745</v>
      </c>
      <c r="T26" s="161">
        <f>IF($AF$1,SUMIFS('All Employees by Mode'!AM:AM,'All Employees by Mode'!$J:$J,"="&amp;$A26,'All Employees by Mode'!$BE:$BE,"=No"),SUMIFS('All Employees by Mode'!AM:AM,'All Employees by Mode'!$J:$J,"="&amp;$A26))</f>
        <v>13645016</v>
      </c>
      <c r="U26" s="161">
        <f>IF($AF$1,SUMIFS('All Employees by Mode'!AO:AO,'All Employees by Mode'!$J:$J,"="&amp;$A26,'All Employees by Mode'!$BE:$BE,"=No"),SUMIFS('All Employees by Mode'!AO:AO,'All Employees by Mode'!$J:$J,"="&amp;$A26))</f>
        <v>3825829</v>
      </c>
      <c r="V26" s="161">
        <f>IF($AF$1,SUMIFS('All Employees by Mode'!AQ:AQ,'All Employees by Mode'!$J:$J,"="&amp;$A26,'All Employees by Mode'!$BE:$BE,"=No"),SUMIFS('All Employees by Mode'!AQ:AQ,'All Employees by Mode'!$J:$J,"="&amp;$A26))</f>
        <v>6342159</v>
      </c>
      <c r="W26" s="161">
        <f>IF($AF$1,SUMIFS('All Employees by Mode'!AS:AS,'All Employees by Mode'!$J:$J,"="&amp;$A26,'All Employees by Mode'!$BE:$BE,"=No"),SUMIFS('All Employees by Mode'!AS:AS,'All Employees by Mode'!$J:$J,"="&amp;$A26))</f>
        <v>80481749</v>
      </c>
      <c r="X26" s="162">
        <f t="shared" si="14"/>
        <v>33.669828147577761</v>
      </c>
      <c r="Y26" s="162">
        <f t="shared" si="15"/>
        <v>34.271043576541501</v>
      </c>
      <c r="Z26" s="162">
        <f t="shared" si="16"/>
        <v>39.729472361548126</v>
      </c>
      <c r="AA26" s="162">
        <f t="shared" si="17"/>
        <v>32.496228851336809</v>
      </c>
      <c r="AB26" s="271">
        <f t="shared" si="18"/>
        <v>33.920115396691934</v>
      </c>
      <c r="AC26" s="93"/>
      <c r="AD26" s="94"/>
      <c r="AE26" s="94"/>
      <c r="AF26" s="94"/>
      <c r="AG26" s="94"/>
      <c r="AH26" s="94"/>
      <c r="AI26" s="94"/>
      <c r="AJ26" s="94"/>
      <c r="AK26" s="94"/>
      <c r="AL26" s="94"/>
      <c r="AM26" s="94"/>
      <c r="AN26" s="94"/>
      <c r="AO26" s="303"/>
      <c r="AP26" s="303"/>
      <c r="AQ26" s="303"/>
      <c r="AR26" s="303"/>
      <c r="AS26" s="303"/>
      <c r="AT26" s="303"/>
      <c r="AU26" s="94"/>
      <c r="AV26" s="94"/>
    </row>
    <row r="27" spans="1:48" s="95" customFormat="1" ht="11.25" customHeight="1">
      <c r="A27" s="177" t="s">
        <v>19</v>
      </c>
      <c r="B27" s="178" t="s">
        <v>82</v>
      </c>
      <c r="C27" s="179"/>
      <c r="D27" s="177"/>
      <c r="E27" s="180"/>
      <c r="F27" s="160">
        <f>IF($AF$1,SUMIFS('All Employees by Mode'!L:L,'All Employees by Mode'!$J:$J,"="&amp;$A27,'All Employees by Mode'!$BE:$BE,"=No"),SUMIFS('All Employees by Mode'!L:L,'All Employees by Mode'!$J:$J,"="&amp;$A27))</f>
        <v>27</v>
      </c>
      <c r="G27" s="160">
        <f>IF($AF$1,SUMIFS('All Employees by Mode'!M:M,'All Employees by Mode'!$J:$J,"="&amp;$A27,'All Employees by Mode'!$BE:$BE,"=No"),SUMIFS('All Employees by Mode'!M:M,'All Employees by Mode'!$J:$J,"="&amp;$A27))</f>
        <v>494603</v>
      </c>
      <c r="H27" s="160">
        <f>IF($AF$1,SUMIFS('All Employees by Mode'!O:O,'All Employees by Mode'!$J:$J,"="&amp;$A27,'All Employees by Mode'!$BE:$BE,"=No"),SUMIFS('All Employees by Mode'!O:O,'All Employees by Mode'!$J:$J,"="&amp;$A27))</f>
        <v>133587</v>
      </c>
      <c r="I27" s="160">
        <f>IF($AF$1,SUMIFS('All Employees by Mode'!Q:Q,'All Employees by Mode'!$J:$J,"="&amp;$A27,'All Employees by Mode'!$BE:$BE,"=No"),SUMIFS('All Employees by Mode'!Q:Q,'All Employees by Mode'!$J:$J,"="&amp;$A27))</f>
        <v>127000</v>
      </c>
      <c r="J27" s="160">
        <f>IF($AF$1,SUMIFS('All Employees by Mode'!S:S,'All Employees by Mode'!$J:$J,"="&amp;$A27,'All Employees by Mode'!$BE:$BE,"=No"),SUMIFS('All Employees by Mode'!S:S,'All Employees by Mode'!$J:$J,"="&amp;$A27))</f>
        <v>75867</v>
      </c>
      <c r="K27" s="160">
        <f>IF($AF$1,SUMIFS('All Employees by Mode'!U:U,'All Employees by Mode'!$J:$J,"="&amp;$A27,'All Employees by Mode'!$BE:$BE,"=No"),SUMIFS('All Employees by Mode'!U:U,'All Employees by Mode'!$J:$J,"="&amp;$A27))</f>
        <v>0</v>
      </c>
      <c r="L27" s="160">
        <f>IF($AF$1,SUMIFS('All Employees by Mode'!W:W,'All Employees by Mode'!$J:$J,"="&amp;$A27,'All Employees by Mode'!$BE:$BE,"=No"),SUMIFS('All Employees by Mode'!W:W,'All Employees by Mode'!$J:$J,"="&amp;$A27))</f>
        <v>831057</v>
      </c>
      <c r="M27" s="160">
        <f>IF($AF$1,SUMIFS('All Employees by Mode'!Y:Y,'All Employees by Mode'!$J:$J,"="&amp;$A27,'All Employees by Mode'!$BE:$BE,"=No"),SUMIFS('All Employees by Mode'!Y:Y,'All Employees by Mode'!$J:$J,"="&amp;$A27))</f>
        <v>235</v>
      </c>
      <c r="N27" s="160">
        <f>IF($AF$1,SUMIFS('All Employees by Mode'!AA:AA,'All Employees by Mode'!$J:$J,"="&amp;$A27,'All Employees by Mode'!$BE:$BE,"=No"),SUMIFS('All Employees by Mode'!AA:AA,'All Employees by Mode'!$J:$J,"="&amp;$A27))</f>
        <v>61</v>
      </c>
      <c r="O27" s="160">
        <f>IF($AF$1,SUMIFS('All Employees by Mode'!AC:AC,'All Employees by Mode'!$J:$J,"="&amp;$A27,'All Employees by Mode'!$BE:$BE,"=No"),SUMIFS('All Employees by Mode'!AC:AC,'All Employees by Mode'!$J:$J,"="&amp;$A27))</f>
        <v>70</v>
      </c>
      <c r="P27" s="160">
        <f>IF($AF$1,SUMIFS('All Employees by Mode'!AE:AE,'All Employees by Mode'!$J:$J,"="&amp;$A27,'All Employees by Mode'!$BE:$BE,"=No"),SUMIFS('All Employees by Mode'!AE:AE,'All Employees by Mode'!$J:$J,"="&amp;$A27))</f>
        <v>45</v>
      </c>
      <c r="Q27" s="160">
        <f>IF($AF$1,SUMIFS('All Employees by Mode'!AG:AG,'All Employees by Mode'!$J:$J,"="&amp;$A27,'All Employees by Mode'!$BE:$BE,"=No"),SUMIFS('All Employees by Mode'!AG:AG,'All Employees by Mode'!$J:$J,"="&amp;$A27))</f>
        <v>0</v>
      </c>
      <c r="R27" s="160">
        <f>IF($AF$1,SUMIFS('All Employees by Mode'!AI:AI,'All Employees by Mode'!$J:$J,"="&amp;$A27,'All Employees by Mode'!$BE:$BE,"=No"),SUMIFS('All Employees by Mode'!AI:AI,'All Employees by Mode'!$J:$J,"="&amp;$A27))</f>
        <v>411</v>
      </c>
      <c r="S27" s="161">
        <f>IF($AF$1,SUMIFS('All Employees by Mode'!AK:AK,'All Employees by Mode'!$J:$J,"="&amp;$A27,'All Employees by Mode'!$BE:$BE,"=No"),SUMIFS('All Employees by Mode'!AK:AK,'All Employees by Mode'!$J:$J,"="&amp;$A27))</f>
        <v>19556404</v>
      </c>
      <c r="T27" s="161">
        <f>IF($AF$1,SUMIFS('All Employees by Mode'!AM:AM,'All Employees by Mode'!$J:$J,"="&amp;$A27,'All Employees by Mode'!$BE:$BE,"=No"),SUMIFS('All Employees by Mode'!AM:AM,'All Employees by Mode'!$J:$J,"="&amp;$A27))</f>
        <v>5965149</v>
      </c>
      <c r="U27" s="161">
        <f>IF($AF$1,SUMIFS('All Employees by Mode'!AO:AO,'All Employees by Mode'!$J:$J,"="&amp;$A27,'All Employees by Mode'!$BE:$BE,"=No"),SUMIFS('All Employees by Mode'!AO:AO,'All Employees by Mode'!$J:$J,"="&amp;$A27))</f>
        <v>5028473</v>
      </c>
      <c r="V27" s="161">
        <f>IF($AF$1,SUMIFS('All Employees by Mode'!AQ:AQ,'All Employees by Mode'!$J:$J,"="&amp;$A27,'All Employees by Mode'!$BE:$BE,"=No"),SUMIFS('All Employees by Mode'!AQ:AQ,'All Employees by Mode'!$J:$J,"="&amp;$A27))</f>
        <v>3282240</v>
      </c>
      <c r="W27" s="161">
        <f>IF($AF$1,SUMIFS('All Employees by Mode'!AS:AS,'All Employees by Mode'!$J:$J,"="&amp;$A27,'All Employees by Mode'!$BE:$BE,"=No"),SUMIFS('All Employees by Mode'!AS:AS,'All Employees by Mode'!$J:$J,"="&amp;$A27))</f>
        <v>33832266</v>
      </c>
      <c r="X27" s="162">
        <f t="shared" si="14"/>
        <v>39.53959842540381</v>
      </c>
      <c r="Y27" s="162">
        <f t="shared" si="15"/>
        <v>44.65366390442184</v>
      </c>
      <c r="Z27" s="162">
        <f t="shared" si="16"/>
        <v>39.594275590551185</v>
      </c>
      <c r="AA27" s="162">
        <f t="shared" si="17"/>
        <v>43.263078808968324</v>
      </c>
      <c r="AB27" s="271">
        <f t="shared" si="18"/>
        <v>40.709922424093655</v>
      </c>
      <c r="AC27" s="93"/>
      <c r="AD27" s="94"/>
      <c r="AE27" s="94"/>
      <c r="AF27" s="94"/>
      <c r="AG27" s="94"/>
      <c r="AH27" s="94"/>
      <c r="AI27" s="94"/>
      <c r="AJ27" s="94"/>
      <c r="AK27" s="94"/>
      <c r="AL27" s="94"/>
      <c r="AM27" s="94"/>
      <c r="AN27" s="94"/>
      <c r="AO27" s="303"/>
      <c r="AP27" s="303"/>
      <c r="AQ27" s="303"/>
      <c r="AR27" s="303"/>
      <c r="AS27" s="303"/>
      <c r="AT27" s="303"/>
      <c r="AU27" s="94"/>
      <c r="AV27" s="94"/>
    </row>
    <row r="28" spans="1:48" s="95" customFormat="1" ht="11.25" customHeight="1">
      <c r="A28" s="177" t="s">
        <v>13</v>
      </c>
      <c r="B28" s="178" t="s">
        <v>81</v>
      </c>
      <c r="C28" s="179"/>
      <c r="D28" s="177"/>
      <c r="E28" s="180"/>
      <c r="F28" s="160">
        <f>IF($AF$1,SUMIFS('All Employees by Mode'!L:L,'All Employees by Mode'!$J:$J,"="&amp;$A28,'All Employees by Mode'!$BE:$BE,"=No"),SUMIFS('All Employees by Mode'!L:L,'All Employees by Mode'!$J:$J,"="&amp;$A28))</f>
        <v>2292</v>
      </c>
      <c r="G28" s="160">
        <f>IF($AF$1,SUMIFS('All Employees by Mode'!M:M,'All Employees by Mode'!$J:$J,"="&amp;$A28,'All Employees by Mode'!$BE:$BE,"=No"),SUMIFS('All Employees by Mode'!M:M,'All Employees by Mode'!$J:$J,"="&amp;$A28))</f>
        <v>6995117</v>
      </c>
      <c r="H28" s="160">
        <f>IF($AF$1,SUMIFS('All Employees by Mode'!O:O,'All Employees by Mode'!$J:$J,"="&amp;$A28,'All Employees by Mode'!$BE:$BE,"=No"),SUMIFS('All Employees by Mode'!O:O,'All Employees by Mode'!$J:$J,"="&amp;$A28))</f>
        <v>1892048</v>
      </c>
      <c r="I28" s="160">
        <f>IF($AF$1,SUMIFS('All Employees by Mode'!Q:Q,'All Employees by Mode'!$J:$J,"="&amp;$A28,'All Employees by Mode'!$BE:$BE,"=No"),SUMIFS('All Employees by Mode'!Q:Q,'All Employees by Mode'!$J:$J,"="&amp;$A28))</f>
        <v>345828</v>
      </c>
      <c r="J28" s="160">
        <f>IF($AF$1,SUMIFS('All Employees by Mode'!S:S,'All Employees by Mode'!$J:$J,"="&amp;$A28,'All Employees by Mode'!$BE:$BE,"=No"),SUMIFS('All Employees by Mode'!S:S,'All Employees by Mode'!$J:$J,"="&amp;$A28))</f>
        <v>904565</v>
      </c>
      <c r="K28" s="160">
        <f>IF($AF$1,SUMIFS('All Employees by Mode'!U:U,'All Employees by Mode'!$J:$J,"="&amp;$A28,'All Employees by Mode'!$BE:$BE,"=No"),SUMIFS('All Employees by Mode'!U:U,'All Employees by Mode'!$J:$J,"="&amp;$A28))</f>
        <v>182968</v>
      </c>
      <c r="L28" s="160">
        <f>IF($AF$1,SUMIFS('All Employees by Mode'!W:W,'All Employees by Mode'!$J:$J,"="&amp;$A28,'All Employees by Mode'!$BE:$BE,"=No"),SUMIFS('All Employees by Mode'!W:W,'All Employees by Mode'!$J:$J,"="&amp;$A28))</f>
        <v>10320526</v>
      </c>
      <c r="M28" s="160">
        <f>IF($AF$1,SUMIFS('All Employees by Mode'!Y:Y,'All Employees by Mode'!$J:$J,"="&amp;$A28,'All Employees by Mode'!$BE:$BE,"=No"),SUMIFS('All Employees by Mode'!Y:Y,'All Employees by Mode'!$J:$J,"="&amp;$A28))</f>
        <v>3811.2900000000004</v>
      </c>
      <c r="N28" s="160">
        <f>IF($AF$1,SUMIFS('All Employees by Mode'!AA:AA,'All Employees by Mode'!$J:$J,"="&amp;$A28,'All Employees by Mode'!$BE:$BE,"=No"),SUMIFS('All Employees by Mode'!AA:AA,'All Employees by Mode'!$J:$J,"="&amp;$A28))</f>
        <v>978.65</v>
      </c>
      <c r="O28" s="160">
        <f>IF($AF$1,SUMIFS('All Employees by Mode'!AC:AC,'All Employees by Mode'!$J:$J,"="&amp;$A28,'All Employees by Mode'!$BE:$BE,"=No"),SUMIFS('All Employees by Mode'!AC:AC,'All Employees by Mode'!$J:$J,"="&amp;$A28))</f>
        <v>189.87</v>
      </c>
      <c r="P28" s="160">
        <f>IF($AF$1,SUMIFS('All Employees by Mode'!AE:AE,'All Employees by Mode'!$J:$J,"="&amp;$A28,'All Employees by Mode'!$BE:$BE,"=No"),SUMIFS('All Employees by Mode'!AE:AE,'All Employees by Mode'!$J:$J,"="&amp;$A28))</f>
        <v>523.64</v>
      </c>
      <c r="Q28" s="160">
        <f>IF($AF$1,SUMIFS('All Employees by Mode'!AG:AG,'All Employees by Mode'!$J:$J,"="&amp;$A28,'All Employees by Mode'!$BE:$BE,"=No"),SUMIFS('All Employees by Mode'!AG:AG,'All Employees by Mode'!$J:$J,"="&amp;$A28))</f>
        <v>92.78</v>
      </c>
      <c r="R28" s="160">
        <f>IF($AF$1,SUMIFS('All Employees by Mode'!AI:AI,'All Employees by Mode'!$J:$J,"="&amp;$A28,'All Employees by Mode'!$BE:$BE,"=No"),SUMIFS('All Employees by Mode'!AI:AI,'All Employees by Mode'!$J:$J,"="&amp;$A28))</f>
        <v>5596.2299999999987</v>
      </c>
      <c r="S28" s="161">
        <f>IF($AF$1,SUMIFS('All Employees by Mode'!AK:AK,'All Employees by Mode'!$J:$J,"="&amp;$A28,'All Employees by Mode'!$BE:$BE,"=No"),SUMIFS('All Employees by Mode'!AK:AK,'All Employees by Mode'!$J:$J,"="&amp;$A28))</f>
        <v>201627257</v>
      </c>
      <c r="T28" s="161">
        <f>IF($AF$1,SUMIFS('All Employees by Mode'!AM:AM,'All Employees by Mode'!$J:$J,"="&amp;$A28,'All Employees by Mode'!$BE:$BE,"=No"),SUMIFS('All Employees by Mode'!AM:AM,'All Employees by Mode'!$J:$J,"="&amp;$A28))</f>
        <v>57089818</v>
      </c>
      <c r="U28" s="161">
        <f>IF($AF$1,SUMIFS('All Employees by Mode'!AO:AO,'All Employees by Mode'!$J:$J,"="&amp;$A28,'All Employees by Mode'!$BE:$BE,"=No"),SUMIFS('All Employees by Mode'!AO:AO,'All Employees by Mode'!$J:$J,"="&amp;$A28))</f>
        <v>11134583</v>
      </c>
      <c r="V28" s="161">
        <f>IF($AF$1,SUMIFS('All Employees by Mode'!AQ:AQ,'All Employees by Mode'!$J:$J,"="&amp;$A28,'All Employees by Mode'!$BE:$BE,"=No"),SUMIFS('All Employees by Mode'!AQ:AQ,'All Employees by Mode'!$J:$J,"="&amp;$A28))</f>
        <v>32527311</v>
      </c>
      <c r="W28" s="161">
        <f>IF($AF$1,SUMIFS('All Employees by Mode'!AS:AS,'All Employees by Mode'!$J:$J,"="&amp;$A28,'All Employees by Mode'!$BE:$BE,"=No"),SUMIFS('All Employees by Mode'!AS:AS,'All Employees by Mode'!$J:$J,"="&amp;$A28))</f>
        <v>302378969</v>
      </c>
      <c r="X28" s="162">
        <f t="shared" si="14"/>
        <v>28.824000656457926</v>
      </c>
      <c r="Y28" s="162">
        <f t="shared" si="15"/>
        <v>30.173556907647164</v>
      </c>
      <c r="Z28" s="162">
        <f t="shared" si="16"/>
        <v>32.19688110852794</v>
      </c>
      <c r="AA28" s="162">
        <f t="shared" si="17"/>
        <v>35.959064301625645</v>
      </c>
      <c r="AB28" s="271">
        <f t="shared" si="18"/>
        <v>29.827594475908299</v>
      </c>
      <c r="AC28" s="93"/>
      <c r="AD28" s="94"/>
      <c r="AE28" s="94"/>
      <c r="AF28" s="94"/>
      <c r="AG28" s="94"/>
      <c r="AH28" s="94"/>
      <c r="AI28" s="94"/>
      <c r="AJ28" s="94"/>
      <c r="AK28" s="94"/>
      <c r="AL28" s="94"/>
      <c r="AM28" s="94"/>
      <c r="AN28" s="94"/>
      <c r="AO28" s="303"/>
      <c r="AP28" s="303"/>
      <c r="AQ28" s="303"/>
      <c r="AR28" s="303"/>
      <c r="AS28" s="303"/>
      <c r="AT28" s="303"/>
      <c r="AU28" s="94"/>
      <c r="AV28" s="94"/>
    </row>
    <row r="29" spans="1:48" s="95" customFormat="1" ht="11.25" customHeight="1">
      <c r="A29" s="177" t="s">
        <v>31</v>
      </c>
      <c r="B29" s="178" t="s">
        <v>83</v>
      </c>
      <c r="C29" s="179"/>
      <c r="D29" s="177"/>
      <c r="E29" s="180"/>
      <c r="F29" s="160">
        <f>IF($AF$1,SUMIFS('All Employees by Mode'!L:L,'All Employees by Mode'!$J:$J,"="&amp;$A29,'All Employees by Mode'!$BE:$BE,"=No"),SUMIFS('All Employees by Mode'!L:L,'All Employees by Mode'!$J:$J,"="&amp;$A29))</f>
        <v>4910</v>
      </c>
      <c r="G29" s="160">
        <f>IF($AF$1,SUMIFS('All Employees by Mode'!M:M,'All Employees by Mode'!$J:$J,"="&amp;$A29,'All Employees by Mode'!$BE:$BE,"=No"),SUMIFS('All Employees by Mode'!M:M,'All Employees by Mode'!$J:$J,"="&amp;$A29))</f>
        <v>18987584</v>
      </c>
      <c r="H29" s="160">
        <f>IF($AF$1,SUMIFS('All Employees by Mode'!O:O,'All Employees by Mode'!$J:$J,"="&amp;$A29,'All Employees by Mode'!$BE:$BE,"=No"),SUMIFS('All Employees by Mode'!O:O,'All Employees by Mode'!$J:$J,"="&amp;$A29))</f>
        <v>12964923</v>
      </c>
      <c r="I29" s="160">
        <f>IF($AF$1,SUMIFS('All Employees by Mode'!Q:Q,'All Employees by Mode'!$J:$J,"="&amp;$A29,'All Employees by Mode'!$BE:$BE,"=No"),SUMIFS('All Employees by Mode'!Q:Q,'All Employees by Mode'!$J:$J,"="&amp;$A29))</f>
        <v>10537954</v>
      </c>
      <c r="J29" s="160">
        <f>IF($AF$1,SUMIFS('All Employees by Mode'!S:S,'All Employees by Mode'!$J:$J,"="&amp;$A29,'All Employees by Mode'!$BE:$BE,"=No"),SUMIFS('All Employees by Mode'!S:S,'All Employees by Mode'!$J:$J,"="&amp;$A29))</f>
        <v>4266193</v>
      </c>
      <c r="K29" s="160">
        <f>IF($AF$1,SUMIFS('All Employees by Mode'!U:U,'All Employees by Mode'!$J:$J,"="&amp;$A29,'All Employees by Mode'!$BE:$BE,"=No"),SUMIFS('All Employees by Mode'!U:U,'All Employees by Mode'!$J:$J,"="&amp;$A29))</f>
        <v>6267024</v>
      </c>
      <c r="L29" s="160">
        <f>IF($AF$1,SUMIFS('All Employees by Mode'!W:W,'All Employees by Mode'!$J:$J,"="&amp;$A29,'All Employees by Mode'!$BE:$BE,"=No"),SUMIFS('All Employees by Mode'!W:W,'All Employees by Mode'!$J:$J,"="&amp;$A29))</f>
        <v>53023678</v>
      </c>
      <c r="M29" s="160">
        <f>IF($AF$1,SUMIFS('All Employees by Mode'!Y:Y,'All Employees by Mode'!$J:$J,"="&amp;$A29,'All Employees by Mode'!$BE:$BE,"=No"),SUMIFS('All Employees by Mode'!Y:Y,'All Employees by Mode'!$J:$J,"="&amp;$A29))</f>
        <v>9153.6899999999987</v>
      </c>
      <c r="N29" s="160">
        <f>IF($AF$1,SUMIFS('All Employees by Mode'!AA:AA,'All Employees by Mode'!$J:$J,"="&amp;$A29,'All Employees by Mode'!$BE:$BE,"=No"),SUMIFS('All Employees by Mode'!AA:AA,'All Employees by Mode'!$J:$J,"="&amp;$A29))</f>
        <v>6996.89</v>
      </c>
      <c r="O29" s="160">
        <f>IF($AF$1,SUMIFS('All Employees by Mode'!AC:AC,'All Employees by Mode'!$J:$J,"="&amp;$A29,'All Employees by Mode'!$BE:$BE,"=No"),SUMIFS('All Employees by Mode'!AC:AC,'All Employees by Mode'!$J:$J,"="&amp;$A29))</f>
        <v>5534.52</v>
      </c>
      <c r="P29" s="160">
        <f>IF($AF$1,SUMIFS('All Employees by Mode'!AE:AE,'All Employees by Mode'!$J:$J,"="&amp;$A29,'All Employees by Mode'!$BE:$BE,"=No"),SUMIFS('All Employees by Mode'!AE:AE,'All Employees by Mode'!$J:$J,"="&amp;$A29))</f>
        <v>2208.8300000000004</v>
      </c>
      <c r="Q29" s="160">
        <f>IF($AF$1,SUMIFS('All Employees by Mode'!AG:AG,'All Employees by Mode'!$J:$J,"="&amp;$A29,'All Employees by Mode'!$BE:$BE,"=No"),SUMIFS('All Employees by Mode'!AG:AG,'All Employees by Mode'!$J:$J,"="&amp;$A29))</f>
        <v>2740.31</v>
      </c>
      <c r="R29" s="160">
        <f>IF($AF$1,SUMIFS('All Employees by Mode'!AI:AI,'All Employees by Mode'!$J:$J,"="&amp;$A29,'All Employees by Mode'!$BE:$BE,"=No"),SUMIFS('All Employees by Mode'!AI:AI,'All Employees by Mode'!$J:$J,"="&amp;$A29))</f>
        <v>26634.239999999998</v>
      </c>
      <c r="S29" s="161">
        <f>IF($AF$1,SUMIFS('All Employees by Mode'!AK:AK,'All Employees by Mode'!$J:$J,"="&amp;$A29,'All Employees by Mode'!$BE:$BE,"=No"),SUMIFS('All Employees by Mode'!AK:AK,'All Employees by Mode'!$J:$J,"="&amp;$A29))</f>
        <v>783018372</v>
      </c>
      <c r="T29" s="161">
        <f>IF($AF$1,SUMIFS('All Employees by Mode'!AM:AM,'All Employees by Mode'!$J:$J,"="&amp;$A29,'All Employees by Mode'!$BE:$BE,"=No"),SUMIFS('All Employees by Mode'!AM:AM,'All Employees by Mode'!$J:$J,"="&amp;$A29))</f>
        <v>511777545</v>
      </c>
      <c r="U29" s="161">
        <f>IF($AF$1,SUMIFS('All Employees by Mode'!AO:AO,'All Employees by Mode'!$J:$J,"="&amp;$A29,'All Employees by Mode'!$BE:$BE,"=No"),SUMIFS('All Employees by Mode'!AO:AO,'All Employees by Mode'!$J:$J,"="&amp;$A29))</f>
        <v>447990641</v>
      </c>
      <c r="V29" s="161">
        <f>IF($AF$1,SUMIFS('All Employees by Mode'!AQ:AQ,'All Employees by Mode'!$J:$J,"="&amp;$A29,'All Employees by Mode'!$BE:$BE,"=No"),SUMIFS('All Employees by Mode'!AQ:AQ,'All Employees by Mode'!$J:$J,"="&amp;$A29))</f>
        <v>164792379</v>
      </c>
      <c r="W29" s="161">
        <f>IF($AF$1,SUMIFS('All Employees by Mode'!AS:AS,'All Employees by Mode'!$J:$J,"="&amp;$A29,'All Employees by Mode'!$BE:$BE,"=No"),SUMIFS('All Employees by Mode'!AS:AS,'All Employees by Mode'!$J:$J,"="&amp;$A29))</f>
        <v>1907578937</v>
      </c>
      <c r="X29" s="162">
        <f t="shared" si="14"/>
        <v>41.238441499455647</v>
      </c>
      <c r="Y29" s="162">
        <f t="shared" si="15"/>
        <v>39.47401345923921</v>
      </c>
      <c r="Z29" s="162">
        <f t="shared" si="16"/>
        <v>42.512108232774601</v>
      </c>
      <c r="AA29" s="162">
        <f t="shared" si="17"/>
        <v>38.627502084411091</v>
      </c>
      <c r="AB29" s="271">
        <f t="shared" si="18"/>
        <v>40.798020683858176</v>
      </c>
      <c r="AC29" s="93"/>
      <c r="AD29" s="94"/>
      <c r="AE29" s="94"/>
      <c r="AF29" s="94"/>
      <c r="AG29" s="94"/>
      <c r="AH29" s="94"/>
      <c r="AI29" s="94"/>
      <c r="AJ29" s="94"/>
      <c r="AK29" s="94"/>
      <c r="AL29" s="94"/>
      <c r="AM29" s="94"/>
      <c r="AN29" s="94"/>
      <c r="AO29" s="303"/>
      <c r="AP29" s="303"/>
      <c r="AQ29" s="303"/>
      <c r="AR29" s="303"/>
      <c r="AS29" s="303"/>
      <c r="AT29" s="303"/>
      <c r="AU29" s="94"/>
      <c r="AV29" s="94"/>
    </row>
    <row r="30" spans="1:48" s="95" customFormat="1" ht="11.25" customHeight="1">
      <c r="A30" s="177" t="s">
        <v>9</v>
      </c>
      <c r="B30" s="178" t="s">
        <v>84</v>
      </c>
      <c r="C30" s="179"/>
      <c r="D30" s="177"/>
      <c r="E30" s="180"/>
      <c r="F30" s="160">
        <f>IF($AF$1,SUMIFS('All Employees by Mode'!L:L,'All Employees by Mode'!$J:$J,"="&amp;$A30,'All Employees by Mode'!$BE:$BE,"=No"),SUMIFS('All Employees by Mode'!L:L,'All Employees by Mode'!$J:$J,"="&amp;$A30))</f>
        <v>6085</v>
      </c>
      <c r="G30" s="160">
        <f>IF($AF$1,SUMIFS('All Employees by Mode'!M:M,'All Employees by Mode'!$J:$J,"="&amp;$A30,'All Employees by Mode'!$BE:$BE,"=No"),SUMIFS('All Employees by Mode'!M:M,'All Employees by Mode'!$J:$J,"="&amp;$A30))</f>
        <v>17344273</v>
      </c>
      <c r="H30" s="160">
        <f>IF($AF$1,SUMIFS('All Employees by Mode'!O:O,'All Employees by Mode'!$J:$J,"="&amp;$A30,'All Employees by Mode'!$BE:$BE,"=No"),SUMIFS('All Employees by Mode'!O:O,'All Employees by Mode'!$J:$J,"="&amp;$A30))</f>
        <v>1672648</v>
      </c>
      <c r="I30" s="160">
        <f>IF($AF$1,SUMIFS('All Employees by Mode'!Q:Q,'All Employees by Mode'!$J:$J,"="&amp;$A30,'All Employees by Mode'!$BE:$BE,"=No"),SUMIFS('All Employees by Mode'!Q:Q,'All Employees by Mode'!$J:$J,"="&amp;$A30))</f>
        <v>383893</v>
      </c>
      <c r="J30" s="160">
        <f>IF($AF$1,SUMIFS('All Employees by Mode'!S:S,'All Employees by Mode'!$J:$J,"="&amp;$A30,'All Employees by Mode'!$BE:$BE,"=No"),SUMIFS('All Employees by Mode'!S:S,'All Employees by Mode'!$J:$J,"="&amp;$A30))</f>
        <v>2069061</v>
      </c>
      <c r="K30" s="160">
        <f>IF($AF$1,SUMIFS('All Employees by Mode'!U:U,'All Employees by Mode'!$J:$J,"="&amp;$A30,'All Employees by Mode'!$BE:$BE,"=No"),SUMIFS('All Employees by Mode'!U:U,'All Employees by Mode'!$J:$J,"="&amp;$A30))</f>
        <v>14792</v>
      </c>
      <c r="L30" s="160">
        <f>IF($AF$1,SUMIFS('All Employees by Mode'!W:W,'All Employees by Mode'!$J:$J,"="&amp;$A30,'All Employees by Mode'!$BE:$BE,"=No"),SUMIFS('All Employees by Mode'!W:W,'All Employees by Mode'!$J:$J,"="&amp;$A30))</f>
        <v>21484667</v>
      </c>
      <c r="M30" s="160">
        <f>IF($AF$1,SUMIFS('All Employees by Mode'!Y:Y,'All Employees by Mode'!$J:$J,"="&amp;$A30,'All Employees by Mode'!$BE:$BE,"=No"),SUMIFS('All Employees by Mode'!Y:Y,'All Employees by Mode'!$J:$J,"="&amp;$A30))</f>
        <v>9915.9900000000016</v>
      </c>
      <c r="N30" s="160">
        <f>IF($AF$1,SUMIFS('All Employees by Mode'!AA:AA,'All Employees by Mode'!$J:$J,"="&amp;$A30,'All Employees by Mode'!$BE:$BE,"=No"),SUMIFS('All Employees by Mode'!AA:AA,'All Employees by Mode'!$J:$J,"="&amp;$A30))</f>
        <v>905.8599999999999</v>
      </c>
      <c r="O30" s="160">
        <f>IF($AF$1,SUMIFS('All Employees by Mode'!AC:AC,'All Employees by Mode'!$J:$J,"="&amp;$A30,'All Employees by Mode'!$BE:$BE,"=No"),SUMIFS('All Employees by Mode'!AC:AC,'All Employees by Mode'!$J:$J,"="&amp;$A30))</f>
        <v>228.90999999999997</v>
      </c>
      <c r="P30" s="160">
        <f>IF($AF$1,SUMIFS('All Employees by Mode'!AE:AE,'All Employees by Mode'!$J:$J,"="&amp;$A30,'All Employees by Mode'!$BE:$BE,"=No"),SUMIFS('All Employees by Mode'!AE:AE,'All Employees by Mode'!$J:$J,"="&amp;$A30))</f>
        <v>1232.4200000000005</v>
      </c>
      <c r="Q30" s="160">
        <f>IF($AF$1,SUMIFS('All Employees by Mode'!AG:AG,'All Employees by Mode'!$J:$J,"="&amp;$A30,'All Employees by Mode'!$BE:$BE,"=No"),SUMIFS('All Employees by Mode'!AG:AG,'All Employees by Mode'!$J:$J,"="&amp;$A30))</f>
        <v>12.089999999999998</v>
      </c>
      <c r="R30" s="160">
        <f>IF($AF$1,SUMIFS('All Employees by Mode'!AI:AI,'All Employees by Mode'!$J:$J,"="&amp;$A30,'All Employees by Mode'!$BE:$BE,"=No"),SUMIFS('All Employees by Mode'!AI:AI,'All Employees by Mode'!$J:$J,"="&amp;$A30))</f>
        <v>12295.269999999997</v>
      </c>
      <c r="S30" s="161">
        <f>IF($AF$1,SUMIFS('All Employees by Mode'!AK:AK,'All Employees by Mode'!$J:$J,"="&amp;$A30,'All Employees by Mode'!$BE:$BE,"=No"),SUMIFS('All Employees by Mode'!AK:AK,'All Employees by Mode'!$J:$J,"="&amp;$A30))</f>
        <v>308924523</v>
      </c>
      <c r="T30" s="161">
        <f>IF($AF$1,SUMIFS('All Employees by Mode'!AM:AM,'All Employees by Mode'!$J:$J,"="&amp;$A30,'All Employees by Mode'!$BE:$BE,"=No"),SUMIFS('All Employees by Mode'!AM:AM,'All Employees by Mode'!$J:$J,"="&amp;$A30))</f>
        <v>38477239</v>
      </c>
      <c r="U30" s="161">
        <f>IF($AF$1,SUMIFS('All Employees by Mode'!AO:AO,'All Employees by Mode'!$J:$J,"="&amp;$A30,'All Employees by Mode'!$BE:$BE,"=No"),SUMIFS('All Employees by Mode'!AO:AO,'All Employees by Mode'!$J:$J,"="&amp;$A30))</f>
        <v>7657594</v>
      </c>
      <c r="V30" s="161">
        <f>IF($AF$1,SUMIFS('All Employees by Mode'!AQ:AQ,'All Employees by Mode'!$J:$J,"="&amp;$A30,'All Employees by Mode'!$BE:$BE,"=No"),SUMIFS('All Employees by Mode'!AQ:AQ,'All Employees by Mode'!$J:$J,"="&amp;$A30))</f>
        <v>57423335</v>
      </c>
      <c r="W30" s="161">
        <f>IF($AF$1,SUMIFS('All Employees by Mode'!AS:AS,'All Employees by Mode'!$J:$J,"="&amp;$A30,'All Employees by Mode'!$BE:$BE,"=No"),SUMIFS('All Employees by Mode'!AS:AS,'All Employees by Mode'!$J:$J,"="&amp;$A30))</f>
        <v>412482691</v>
      </c>
      <c r="X30" s="162">
        <f t="shared" si="14"/>
        <v>17.81132728941709</v>
      </c>
      <c r="Y30" s="162">
        <f t="shared" si="15"/>
        <v>23.003787407751062</v>
      </c>
      <c r="Z30" s="162">
        <f t="shared" si="16"/>
        <v>19.947209248410363</v>
      </c>
      <c r="AA30" s="162">
        <f t="shared" si="17"/>
        <v>27.75333110043638</v>
      </c>
      <c r="AB30" s="271">
        <f t="shared" si="18"/>
        <v>19.212160806711729</v>
      </c>
      <c r="AC30" s="93"/>
      <c r="AD30" s="94"/>
      <c r="AE30" s="94"/>
      <c r="AF30" s="94"/>
      <c r="AG30" s="94"/>
      <c r="AH30" s="94"/>
      <c r="AI30" s="94"/>
      <c r="AJ30" s="94"/>
      <c r="AK30" s="94"/>
      <c r="AL30" s="94"/>
      <c r="AM30" s="94"/>
      <c r="AN30" s="94"/>
      <c r="AO30" s="303"/>
      <c r="AP30" s="303"/>
      <c r="AQ30" s="303"/>
      <c r="AR30" s="303"/>
      <c r="AS30" s="303"/>
      <c r="AT30" s="303"/>
      <c r="AU30" s="94"/>
      <c r="AV30" s="94"/>
    </row>
    <row r="31" spans="1:48" s="95" customFormat="1" ht="11.25" customHeight="1">
      <c r="A31" s="177" t="s">
        <v>14</v>
      </c>
      <c r="B31" s="178" t="s">
        <v>85</v>
      </c>
      <c r="C31" s="179"/>
      <c r="D31" s="177"/>
      <c r="E31" s="180"/>
      <c r="F31" s="160">
        <f>IF($AF$1,SUMIFS('All Employees by Mode'!L:L,'All Employees by Mode'!$J:$J,"="&amp;$A31,'All Employees by Mode'!$BE:$BE,"=No"),SUMIFS('All Employees by Mode'!L:L,'All Employees by Mode'!$J:$J,"="&amp;$A31))</f>
        <v>83</v>
      </c>
      <c r="G31" s="160">
        <f>IF($AF$1,SUMIFS('All Employees by Mode'!M:M,'All Employees by Mode'!$J:$J,"="&amp;$A31,'All Employees by Mode'!$BE:$BE,"=No"),SUMIFS('All Employees by Mode'!M:M,'All Employees by Mode'!$J:$J,"="&amp;$A31))</f>
        <v>5387318</v>
      </c>
      <c r="H31" s="160">
        <f>IF($AF$1,SUMIFS('All Employees by Mode'!O:O,'All Employees by Mode'!$J:$J,"="&amp;$A31,'All Employees by Mode'!$BE:$BE,"=No"),SUMIFS('All Employees by Mode'!O:O,'All Employees by Mode'!$J:$J,"="&amp;$A31))</f>
        <v>800394</v>
      </c>
      <c r="I31" s="160">
        <f>IF($AF$1,SUMIFS('All Employees by Mode'!Q:Q,'All Employees by Mode'!$J:$J,"="&amp;$A31,'All Employees by Mode'!$BE:$BE,"=No"),SUMIFS('All Employees by Mode'!Q:Q,'All Employees by Mode'!$J:$J,"="&amp;$A31))</f>
        <v>325401</v>
      </c>
      <c r="J31" s="160">
        <f>IF($AF$1,SUMIFS('All Employees by Mode'!S:S,'All Employees by Mode'!$J:$J,"="&amp;$A31,'All Employees by Mode'!$BE:$BE,"=No"),SUMIFS('All Employees by Mode'!S:S,'All Employees by Mode'!$J:$J,"="&amp;$A31))</f>
        <v>723621</v>
      </c>
      <c r="K31" s="160">
        <f>IF($AF$1,SUMIFS('All Employees by Mode'!U:U,'All Employees by Mode'!$J:$J,"="&amp;$A31,'All Employees by Mode'!$BE:$BE,"=No"),SUMIFS('All Employees by Mode'!U:U,'All Employees by Mode'!$J:$J,"="&amp;$A31))</f>
        <v>262391</v>
      </c>
      <c r="L31" s="160">
        <f>IF($AF$1,SUMIFS('All Employees by Mode'!W:W,'All Employees by Mode'!$J:$J,"="&amp;$A31,'All Employees by Mode'!$BE:$BE,"=No"),SUMIFS('All Employees by Mode'!W:W,'All Employees by Mode'!$J:$J,"="&amp;$A31))</f>
        <v>7499125</v>
      </c>
      <c r="M31" s="160">
        <f>IF($AF$1,SUMIFS('All Employees by Mode'!Y:Y,'All Employees by Mode'!$J:$J,"="&amp;$A31,'All Employees by Mode'!$BE:$BE,"=No"),SUMIFS('All Employees by Mode'!Y:Y,'All Employees by Mode'!$J:$J,"="&amp;$A31))</f>
        <v>3322.95</v>
      </c>
      <c r="N31" s="160">
        <f>IF($AF$1,SUMIFS('All Employees by Mode'!AA:AA,'All Employees by Mode'!$J:$J,"="&amp;$A31,'All Employees by Mode'!$BE:$BE,"=No"),SUMIFS('All Employees by Mode'!AA:AA,'All Employees by Mode'!$J:$J,"="&amp;$A31))</f>
        <v>411.01</v>
      </c>
      <c r="O31" s="160">
        <f>IF($AF$1,SUMIFS('All Employees by Mode'!AC:AC,'All Employees by Mode'!$J:$J,"="&amp;$A31,'All Employees by Mode'!$BE:$BE,"=No"),SUMIFS('All Employees by Mode'!AC:AC,'All Employees by Mode'!$J:$J,"="&amp;$A31))</f>
        <v>179.89000000000001</v>
      </c>
      <c r="P31" s="160">
        <f>IF($AF$1,SUMIFS('All Employees by Mode'!AE:AE,'All Employees by Mode'!$J:$J,"="&amp;$A31,'All Employees by Mode'!$BE:$BE,"=No"),SUMIFS('All Employees by Mode'!AE:AE,'All Employees by Mode'!$J:$J,"="&amp;$A31))</f>
        <v>437.88</v>
      </c>
      <c r="Q31" s="160">
        <f>IF($AF$1,SUMIFS('All Employees by Mode'!AG:AG,'All Employees by Mode'!$J:$J,"="&amp;$A31,'All Employees by Mode'!$BE:$BE,"=No"),SUMIFS('All Employees by Mode'!AG:AG,'All Employees by Mode'!$J:$J,"="&amp;$A31))</f>
        <v>152.72999999999999</v>
      </c>
      <c r="R31" s="160">
        <f>IF($AF$1,SUMIFS('All Employees by Mode'!AI:AI,'All Employees by Mode'!$J:$J,"="&amp;$A31,'All Employees by Mode'!$BE:$BE,"=No"),SUMIFS('All Employees by Mode'!AI:AI,'All Employees by Mode'!$J:$J,"="&amp;$A31))</f>
        <v>4504.46</v>
      </c>
      <c r="S31" s="161">
        <f>IF($AF$1,SUMIFS('All Employees by Mode'!AK:AK,'All Employees by Mode'!$J:$J,"="&amp;$A31,'All Employees by Mode'!$BE:$BE,"=No"),SUMIFS('All Employees by Mode'!AK:AK,'All Employees by Mode'!$J:$J,"="&amp;$A31))</f>
        <v>175880174</v>
      </c>
      <c r="T31" s="161">
        <f>IF($AF$1,SUMIFS('All Employees by Mode'!AM:AM,'All Employees by Mode'!$J:$J,"="&amp;$A31,'All Employees by Mode'!$BE:$BE,"=No"),SUMIFS('All Employees by Mode'!AM:AM,'All Employees by Mode'!$J:$J,"="&amp;$A31))</f>
        <v>29643525</v>
      </c>
      <c r="U31" s="161">
        <f>IF($AF$1,SUMIFS('All Employees by Mode'!AO:AO,'All Employees by Mode'!$J:$J,"="&amp;$A31,'All Employees by Mode'!$BE:$BE,"=No"),SUMIFS('All Employees by Mode'!AO:AO,'All Employees by Mode'!$J:$J,"="&amp;$A31))</f>
        <v>12535505</v>
      </c>
      <c r="V31" s="161">
        <f>IF($AF$1,SUMIFS('All Employees by Mode'!AQ:AQ,'All Employees by Mode'!$J:$J,"="&amp;$A31,'All Employees by Mode'!$BE:$BE,"=No"),SUMIFS('All Employees by Mode'!AQ:AQ,'All Employees by Mode'!$J:$J,"="&amp;$A31))</f>
        <v>29573319</v>
      </c>
      <c r="W31" s="161">
        <f>IF($AF$1,SUMIFS('All Employees by Mode'!AS:AS,'All Employees by Mode'!$J:$J,"="&amp;$A31,'All Employees by Mode'!$BE:$BE,"=No"),SUMIFS('All Employees by Mode'!AS:AS,'All Employees by Mode'!$J:$J,"="&amp;$A31))</f>
        <v>247632523</v>
      </c>
      <c r="X31" s="162">
        <f t="shared" si="14"/>
        <v>32.647074852459056</v>
      </c>
      <c r="Y31" s="162">
        <f t="shared" si="15"/>
        <v>37.036165938275403</v>
      </c>
      <c r="Z31" s="162">
        <f t="shared" si="16"/>
        <v>38.523252848024434</v>
      </c>
      <c r="AA31" s="162">
        <f t="shared" si="17"/>
        <v>40.868519570327564</v>
      </c>
      <c r="AB31" s="271">
        <f t="shared" si="18"/>
        <v>34.218823436097004</v>
      </c>
      <c r="AC31" s="93"/>
      <c r="AD31" s="94"/>
      <c r="AE31" s="94"/>
      <c r="AF31" s="94"/>
      <c r="AG31" s="94"/>
      <c r="AH31" s="94"/>
      <c r="AI31" s="94"/>
      <c r="AJ31" s="94"/>
      <c r="AK31" s="94"/>
      <c r="AL31" s="94"/>
      <c r="AM31" s="94"/>
      <c r="AN31" s="94"/>
      <c r="AO31" s="303"/>
      <c r="AP31" s="303"/>
      <c r="AQ31" s="303"/>
      <c r="AR31" s="303"/>
      <c r="AS31" s="303"/>
      <c r="AT31" s="303"/>
      <c r="AU31" s="94"/>
      <c r="AV31" s="94"/>
    </row>
    <row r="32" spans="1:48" s="95" customFormat="1" ht="11.25" customHeight="1">
      <c r="A32" s="177" t="s">
        <v>15</v>
      </c>
      <c r="B32" s="178" t="s">
        <v>86</v>
      </c>
      <c r="C32" s="179"/>
      <c r="D32" s="177"/>
      <c r="E32" s="180"/>
      <c r="F32" s="160">
        <f>IF($AF$1,SUMIFS('All Employees by Mode'!L:L,'All Employees by Mode'!$J:$J,"="&amp;$A32,'All Employees by Mode'!$BE:$BE,"=No"),SUMIFS('All Employees by Mode'!L:L,'All Employees by Mode'!$J:$J,"="&amp;$A32))</f>
        <v>9415</v>
      </c>
      <c r="G32" s="160">
        <f>IF($AF$1,SUMIFS('All Employees by Mode'!M:M,'All Employees by Mode'!$J:$J,"="&amp;$A32,'All Employees by Mode'!$BE:$BE,"=No"),SUMIFS('All Employees by Mode'!M:M,'All Employees by Mode'!$J:$J,"="&amp;$A32))</f>
        <v>33900669</v>
      </c>
      <c r="H32" s="160">
        <f>IF($AF$1,SUMIFS('All Employees by Mode'!O:O,'All Employees by Mode'!$J:$J,"="&amp;$A32,'All Employees by Mode'!$BE:$BE,"=No"),SUMIFS('All Employees by Mode'!O:O,'All Employees by Mode'!$J:$J,"="&amp;$A32))</f>
        <v>17635054</v>
      </c>
      <c r="I32" s="160">
        <f>IF($AF$1,SUMIFS('All Employees by Mode'!Q:Q,'All Employees by Mode'!$J:$J,"="&amp;$A32,'All Employees by Mode'!$BE:$BE,"=No"),SUMIFS('All Employees by Mode'!Q:Q,'All Employees by Mode'!$J:$J,"="&amp;$A32))</f>
        <v>35709311</v>
      </c>
      <c r="J32" s="160">
        <f>IF($AF$1,SUMIFS('All Employees by Mode'!S:S,'All Employees by Mode'!$J:$J,"="&amp;$A32,'All Employees by Mode'!$BE:$BE,"=No"),SUMIFS('All Employees by Mode'!S:S,'All Employees by Mode'!$J:$J,"="&amp;$A32))</f>
        <v>8274937</v>
      </c>
      <c r="K32" s="160">
        <f>IF($AF$1,SUMIFS('All Employees by Mode'!U:U,'All Employees by Mode'!$J:$J,"="&amp;$A32,'All Employees by Mode'!$BE:$BE,"=No"),SUMIFS('All Employees by Mode'!U:U,'All Employees by Mode'!$J:$J,"="&amp;$A32))</f>
        <v>20618212</v>
      </c>
      <c r="L32" s="160">
        <f>IF($AF$1,SUMIFS('All Employees by Mode'!W:W,'All Employees by Mode'!$J:$J,"="&amp;$A32,'All Employees by Mode'!$BE:$BE,"=No"),SUMIFS('All Employees by Mode'!W:W,'All Employees by Mode'!$J:$J,"="&amp;$A32))</f>
        <v>116138183</v>
      </c>
      <c r="M32" s="160">
        <f>IF($AF$1,SUMIFS('All Employees by Mode'!Y:Y,'All Employees by Mode'!$J:$J,"="&amp;$A32,'All Employees by Mode'!$BE:$BE,"=No"),SUMIFS('All Employees by Mode'!Y:Y,'All Employees by Mode'!$J:$J,"="&amp;$A32))</f>
        <v>17032.64</v>
      </c>
      <c r="N32" s="160">
        <f>IF($AF$1,SUMIFS('All Employees by Mode'!AA:AA,'All Employees by Mode'!$J:$J,"="&amp;$A32,'All Employees by Mode'!$BE:$BE,"=No"),SUMIFS('All Employees by Mode'!AA:AA,'All Employees by Mode'!$J:$J,"="&amp;$A32))</f>
        <v>8978.86</v>
      </c>
      <c r="O32" s="160">
        <f>IF($AF$1,SUMIFS('All Employees by Mode'!AC:AC,'All Employees by Mode'!$J:$J,"="&amp;$A32,'All Employees by Mode'!$BE:$BE,"=No"),SUMIFS('All Employees by Mode'!AC:AC,'All Employees by Mode'!$J:$J,"="&amp;$A32))</f>
        <v>17913.91</v>
      </c>
      <c r="P32" s="160">
        <f>IF($AF$1,SUMIFS('All Employees by Mode'!AE:AE,'All Employees by Mode'!$J:$J,"="&amp;$A32,'All Employees by Mode'!$BE:$BE,"=No"),SUMIFS('All Employees by Mode'!AE:AE,'All Employees by Mode'!$J:$J,"="&amp;$A32))</f>
        <v>4889.1899999999996</v>
      </c>
      <c r="Q32" s="160">
        <f>IF($AF$1,SUMIFS('All Employees by Mode'!AG:AG,'All Employees by Mode'!$J:$J,"="&amp;$A32,'All Employees by Mode'!$BE:$BE,"=No"),SUMIFS('All Employees by Mode'!AG:AG,'All Employees by Mode'!$J:$J,"="&amp;$A32))</f>
        <v>9517.4399999999987</v>
      </c>
      <c r="R32" s="160">
        <f>IF($AF$1,SUMIFS('All Employees by Mode'!AI:AI,'All Employees by Mode'!$J:$J,"="&amp;$A32,'All Employees by Mode'!$BE:$BE,"=No"),SUMIFS('All Employees by Mode'!AI:AI,'All Employees by Mode'!$J:$J,"="&amp;$A32))</f>
        <v>58332.039999999994</v>
      </c>
      <c r="S32" s="161">
        <f>IF($AF$1,SUMIFS('All Employees by Mode'!AK:AK,'All Employees by Mode'!$J:$J,"="&amp;$A32,'All Employees by Mode'!$BE:$BE,"=No"),SUMIFS('All Employees by Mode'!AK:AK,'All Employees by Mode'!$J:$J,"="&amp;$A32))</f>
        <v>1267478957</v>
      </c>
      <c r="T32" s="161">
        <f>IF($AF$1,SUMIFS('All Employees by Mode'!AM:AM,'All Employees by Mode'!$J:$J,"="&amp;$A32,'All Employees by Mode'!$BE:$BE,"=No"),SUMIFS('All Employees by Mode'!AM:AM,'All Employees by Mode'!$J:$J,"="&amp;$A32))</f>
        <v>667090228</v>
      </c>
      <c r="U32" s="161">
        <f>IF($AF$1,SUMIFS('All Employees by Mode'!AO:AO,'All Employees by Mode'!$J:$J,"="&amp;$A32,'All Employees by Mode'!$BE:$BE,"=No"),SUMIFS('All Employees by Mode'!AO:AO,'All Employees by Mode'!$J:$J,"="&amp;$A32))</f>
        <v>1251998917</v>
      </c>
      <c r="V32" s="161">
        <f>IF($AF$1,SUMIFS('All Employees by Mode'!AQ:AQ,'All Employees by Mode'!$J:$J,"="&amp;$A32,'All Employees by Mode'!$BE:$BE,"=No"),SUMIFS('All Employees by Mode'!AQ:AQ,'All Employees by Mode'!$J:$J,"="&amp;$A32))</f>
        <v>334546247</v>
      </c>
      <c r="W32" s="161">
        <f>IF($AF$1,SUMIFS('All Employees by Mode'!AS:AS,'All Employees by Mode'!$J:$J,"="&amp;$A32,'All Employees by Mode'!$BE:$BE,"=No"),SUMIFS('All Employees by Mode'!AS:AS,'All Employees by Mode'!$J:$J,"="&amp;$A32))</f>
        <v>3521114349</v>
      </c>
      <c r="X32" s="162">
        <f t="shared" si="14"/>
        <v>37.388021959094672</v>
      </c>
      <c r="Y32" s="162">
        <f t="shared" si="15"/>
        <v>37.827512634778437</v>
      </c>
      <c r="Z32" s="162">
        <f t="shared" si="16"/>
        <v>35.060853372387946</v>
      </c>
      <c r="AA32" s="162">
        <f t="shared" si="17"/>
        <v>40.42885728314306</v>
      </c>
      <c r="AB32" s="271">
        <f t="shared" si="18"/>
        <v>36.862598597313223</v>
      </c>
      <c r="AC32" s="93"/>
      <c r="AD32" s="94"/>
      <c r="AE32" s="94"/>
      <c r="AF32" s="94"/>
      <c r="AG32" s="94"/>
      <c r="AH32" s="94"/>
      <c r="AI32" s="94"/>
      <c r="AJ32" s="94"/>
      <c r="AK32" s="94"/>
      <c r="AL32" s="94"/>
      <c r="AM32" s="94"/>
      <c r="AN32" s="94"/>
      <c r="AO32" s="303"/>
      <c r="AP32" s="303"/>
      <c r="AQ32" s="303"/>
      <c r="AR32" s="303"/>
      <c r="AS32" s="303"/>
      <c r="AT32" s="303"/>
      <c r="AU32" s="94"/>
      <c r="AV32" s="94"/>
    </row>
    <row r="33" spans="1:48" s="95" customFormat="1" ht="11.25" customHeight="1">
      <c r="A33" s="177" t="s">
        <v>961</v>
      </c>
      <c r="B33" s="178" t="s">
        <v>1134</v>
      </c>
      <c r="C33" s="179"/>
      <c r="D33" s="177"/>
      <c r="E33" s="180"/>
      <c r="F33" s="160">
        <f>IF($AF$1,SUMIFS('All Employees by Mode'!L:L,'All Employees by Mode'!$J:$J,"="&amp;$A33,'All Employees by Mode'!$BE:$BE,"=No"),SUMIFS('All Employees by Mode'!L:L,'All Employees by Mode'!$J:$J,"="&amp;$A33))</f>
        <v>7</v>
      </c>
      <c r="G33" s="160">
        <f>IF($AF$1,SUMIFS('All Employees by Mode'!M:M,'All Employees by Mode'!$J:$J,"="&amp;$A33,'All Employees by Mode'!$BE:$BE,"=No"),SUMIFS('All Employees by Mode'!M:M,'All Employees by Mode'!$J:$J,"="&amp;$A33))</f>
        <v>6236</v>
      </c>
      <c r="H33" s="160">
        <f>IF($AF$1,SUMIFS('All Employees by Mode'!O:O,'All Employees by Mode'!$J:$J,"="&amp;$A33,'All Employees by Mode'!$BE:$BE,"=No"),SUMIFS('All Employees by Mode'!O:O,'All Employees by Mode'!$J:$J,"="&amp;$A33))</f>
        <v>1867</v>
      </c>
      <c r="I33" s="160">
        <f>IF($AF$1,SUMIFS('All Employees by Mode'!Q:Q,'All Employees by Mode'!$J:$J,"="&amp;$A33,'All Employees by Mode'!$BE:$BE,"=No"),SUMIFS('All Employees by Mode'!Q:Q,'All Employees by Mode'!$J:$J,"="&amp;$A33))</f>
        <v>2224</v>
      </c>
      <c r="J33" s="160">
        <f>IF($AF$1,SUMIFS('All Employees by Mode'!S:S,'All Employees by Mode'!$J:$J,"="&amp;$A33,'All Employees by Mode'!$BE:$BE,"=No"),SUMIFS('All Employees by Mode'!S:S,'All Employees by Mode'!$J:$J,"="&amp;$A33))</f>
        <v>1565</v>
      </c>
      <c r="K33" s="160">
        <f>IF($AF$1,SUMIFS('All Employees by Mode'!U:U,'All Employees by Mode'!$J:$J,"="&amp;$A33,'All Employees by Mode'!$BE:$BE,"=No"),SUMIFS('All Employees by Mode'!U:U,'All Employees by Mode'!$J:$J,"="&amp;$A33))</f>
        <v>0</v>
      </c>
      <c r="L33" s="160">
        <f>IF($AF$1,SUMIFS('All Employees by Mode'!W:W,'All Employees by Mode'!$J:$J,"="&amp;$A33,'All Employees by Mode'!$BE:$BE,"=No"),SUMIFS('All Employees by Mode'!W:W,'All Employees by Mode'!$J:$J,"="&amp;$A33))</f>
        <v>11892</v>
      </c>
      <c r="M33" s="160">
        <f>IF($AF$1,SUMIFS('All Employees by Mode'!Y:Y,'All Employees by Mode'!$J:$J,"="&amp;$A33,'All Employees by Mode'!$BE:$BE,"=No"),SUMIFS('All Employees by Mode'!Y:Y,'All Employees by Mode'!$J:$J,"="&amp;$A33))</f>
        <v>31</v>
      </c>
      <c r="N33" s="160">
        <f>IF($AF$1,SUMIFS('All Employees by Mode'!AA:AA,'All Employees by Mode'!$J:$J,"="&amp;$A33,'All Employees by Mode'!$BE:$BE,"=No"),SUMIFS('All Employees by Mode'!AA:AA,'All Employees by Mode'!$J:$J,"="&amp;$A33))</f>
        <v>9</v>
      </c>
      <c r="O33" s="160">
        <f>IF($AF$1,SUMIFS('All Employees by Mode'!AC:AC,'All Employees by Mode'!$J:$J,"="&amp;$A33,'All Employees by Mode'!$BE:$BE,"=No"),SUMIFS('All Employees by Mode'!AC:AC,'All Employees by Mode'!$J:$J,"="&amp;$A33))</f>
        <v>12</v>
      </c>
      <c r="P33" s="160">
        <f>IF($AF$1,SUMIFS('All Employees by Mode'!AE:AE,'All Employees by Mode'!$J:$J,"="&amp;$A33,'All Employees by Mode'!$BE:$BE,"=No"),SUMIFS('All Employees by Mode'!AE:AE,'All Employees by Mode'!$J:$J,"="&amp;$A33))</f>
        <v>9</v>
      </c>
      <c r="Q33" s="160">
        <f>IF($AF$1,SUMIFS('All Employees by Mode'!AG:AG,'All Employees by Mode'!$J:$J,"="&amp;$A33,'All Employees by Mode'!$BE:$BE,"=No"),SUMIFS('All Employees by Mode'!AG:AG,'All Employees by Mode'!$J:$J,"="&amp;$A33))</f>
        <v>0</v>
      </c>
      <c r="R33" s="160">
        <f>IF($AF$1,SUMIFS('All Employees by Mode'!AI:AI,'All Employees by Mode'!$J:$J,"="&amp;$A33,'All Employees by Mode'!$BE:$BE,"=No"),SUMIFS('All Employees by Mode'!AI:AI,'All Employees by Mode'!$J:$J,"="&amp;$A33))</f>
        <v>61</v>
      </c>
      <c r="S33" s="161">
        <f>IF($AF$1,SUMIFS('All Employees by Mode'!AK:AK,'All Employees by Mode'!$J:$J,"="&amp;$A33,'All Employees by Mode'!$BE:$BE,"=No"),SUMIFS('All Employees by Mode'!AK:AK,'All Employees by Mode'!$J:$J,"="&amp;$A33))</f>
        <v>311043</v>
      </c>
      <c r="T33" s="161">
        <f>IF($AF$1,SUMIFS('All Employees by Mode'!AM:AM,'All Employees by Mode'!$J:$J,"="&amp;$A33,'All Employees by Mode'!$BE:$BE,"=No"),SUMIFS('All Employees by Mode'!AM:AM,'All Employees by Mode'!$J:$J,"="&amp;$A33))</f>
        <v>65914</v>
      </c>
      <c r="U33" s="161">
        <f>IF($AF$1,SUMIFS('All Employees by Mode'!AO:AO,'All Employees by Mode'!$J:$J,"="&amp;$A33,'All Employees by Mode'!$BE:$BE,"=No"),SUMIFS('All Employees by Mode'!AO:AO,'All Employees by Mode'!$J:$J,"="&amp;$A33))</f>
        <v>98871</v>
      </c>
      <c r="V33" s="161">
        <f>IF($AF$1,SUMIFS('All Employees by Mode'!AQ:AQ,'All Employees by Mode'!$J:$J,"="&amp;$A33,'All Employees by Mode'!$BE:$BE,"=No"),SUMIFS('All Employees by Mode'!AQ:AQ,'All Employees by Mode'!$J:$J,"="&amp;$A33))</f>
        <v>92938</v>
      </c>
      <c r="W33" s="161">
        <f>IF($AF$1,SUMIFS('All Employees by Mode'!AS:AS,'All Employees by Mode'!$J:$J,"="&amp;$A33,'All Employees by Mode'!$BE:$BE,"=No"),SUMIFS('All Employees by Mode'!AS:AS,'All Employees by Mode'!$J:$J,"="&amp;$A33))</f>
        <v>568766</v>
      </c>
      <c r="X33" s="162">
        <f>IFERROR(S33/G33,"-")</f>
        <v>49.878608082103909</v>
      </c>
      <c r="Y33" s="162">
        <f>IFERROR(T33/H33,"-")</f>
        <v>35.304767005891804</v>
      </c>
      <c r="Z33" s="162">
        <f>IFERROR(U33/I33,"-")</f>
        <v>44.456384892086334</v>
      </c>
      <c r="AA33" s="162">
        <f>IFERROR(V33/J33,"-")</f>
        <v>59.385303514377</v>
      </c>
      <c r="AB33" s="271">
        <f>IFERROR(W33/SUM(G33:J33),"-")</f>
        <v>47.827615203498148</v>
      </c>
      <c r="AC33" s="93"/>
      <c r="AD33" s="94"/>
      <c r="AE33" s="94"/>
      <c r="AF33" s="94"/>
      <c r="AG33" s="94"/>
      <c r="AH33" s="94"/>
      <c r="AI33" s="94"/>
      <c r="AJ33" s="94"/>
      <c r="AK33" s="94"/>
      <c r="AL33" s="94"/>
      <c r="AM33" s="94"/>
      <c r="AN33" s="94"/>
      <c r="AO33" s="303"/>
      <c r="AP33" s="303"/>
      <c r="AQ33" s="303"/>
      <c r="AR33" s="303"/>
      <c r="AS33" s="303"/>
      <c r="AT33" s="303"/>
      <c r="AU33" s="94"/>
      <c r="AV33" s="94"/>
    </row>
    <row r="34" spans="1:48" s="95" customFormat="1" ht="11.25" customHeight="1">
      <c r="A34" s="177" t="s">
        <v>62</v>
      </c>
      <c r="B34" s="178" t="s">
        <v>87</v>
      </c>
      <c r="C34" s="179"/>
      <c r="D34" s="177"/>
      <c r="E34" s="180"/>
      <c r="F34" s="160">
        <f>IF($AF$1,SUMIFS('All Employees by Mode'!L:L,'All Employees by Mode'!$J:$J,"="&amp;$A34,'All Employees by Mode'!$BE:$BE,"=No"),SUMIFS('All Employees by Mode'!L:L,'All Employees by Mode'!$J:$J,"="&amp;$A34))</f>
        <v>6</v>
      </c>
      <c r="G34" s="160">
        <f>IF($AF$1,SUMIFS('All Employees by Mode'!M:M,'All Employees by Mode'!$J:$J,"="&amp;$A34,'All Employees by Mode'!$BE:$BE,"=No"),SUMIFS('All Employees by Mode'!M:M,'All Employees by Mode'!$J:$J,"="&amp;$A34))</f>
        <v>33236</v>
      </c>
      <c r="H34" s="160">
        <f>IF($AF$1,SUMIFS('All Employees by Mode'!O:O,'All Employees by Mode'!$J:$J,"="&amp;$A34,'All Employees by Mode'!$BE:$BE,"=No"),SUMIFS('All Employees by Mode'!O:O,'All Employees by Mode'!$J:$J,"="&amp;$A34))</f>
        <v>3822</v>
      </c>
      <c r="I34" s="160">
        <f>IF($AF$1,SUMIFS('All Employees by Mode'!Q:Q,'All Employees by Mode'!$J:$J,"="&amp;$A34,'All Employees by Mode'!$BE:$BE,"=No"),SUMIFS('All Employees by Mode'!Q:Q,'All Employees by Mode'!$J:$J,"="&amp;$A34))</f>
        <v>10902</v>
      </c>
      <c r="J34" s="160">
        <f>IF($AF$1,SUMIFS('All Employees by Mode'!S:S,'All Employees by Mode'!$J:$J,"="&amp;$A34,'All Employees by Mode'!$BE:$BE,"=No"),SUMIFS('All Employees by Mode'!S:S,'All Employees by Mode'!$J:$J,"="&amp;$A34))</f>
        <v>15243</v>
      </c>
      <c r="K34" s="160">
        <f>IF($AF$1,SUMIFS('All Employees by Mode'!U:U,'All Employees by Mode'!$J:$J,"="&amp;$A34,'All Employees by Mode'!$BE:$BE,"=No"),SUMIFS('All Employees by Mode'!U:U,'All Employees by Mode'!$J:$J,"="&amp;$A34))</f>
        <v>541</v>
      </c>
      <c r="L34" s="160">
        <f>IF($AF$1,SUMIFS('All Employees by Mode'!W:W,'All Employees by Mode'!$J:$J,"="&amp;$A34,'All Employees by Mode'!$BE:$BE,"=No"),SUMIFS('All Employees by Mode'!W:W,'All Employees by Mode'!$J:$J,"="&amp;$A34))</f>
        <v>63744</v>
      </c>
      <c r="M34" s="160">
        <f>IF($AF$1,SUMIFS('All Employees by Mode'!Y:Y,'All Employees by Mode'!$J:$J,"="&amp;$A34,'All Employees by Mode'!$BE:$BE,"=No"),SUMIFS('All Employees by Mode'!Y:Y,'All Employees by Mode'!$J:$J,"="&amp;$A34))</f>
        <v>17.93</v>
      </c>
      <c r="N34" s="160">
        <f>IF($AF$1,SUMIFS('All Employees by Mode'!AA:AA,'All Employees by Mode'!$J:$J,"="&amp;$A34,'All Employees by Mode'!$BE:$BE,"=No"),SUMIFS('All Employees by Mode'!AA:AA,'All Employees by Mode'!$J:$J,"="&amp;$A34))</f>
        <v>1.5</v>
      </c>
      <c r="O34" s="160">
        <f>IF($AF$1,SUMIFS('All Employees by Mode'!AC:AC,'All Employees by Mode'!$J:$J,"="&amp;$A34,'All Employees by Mode'!$BE:$BE,"=No"),SUMIFS('All Employees by Mode'!AC:AC,'All Employees by Mode'!$J:$J,"="&amp;$A34))</f>
        <v>5.5</v>
      </c>
      <c r="P34" s="160">
        <f>IF($AF$1,SUMIFS('All Employees by Mode'!AE:AE,'All Employees by Mode'!$J:$J,"="&amp;$A34,'All Employees by Mode'!$BE:$BE,"=No"),SUMIFS('All Employees by Mode'!AE:AE,'All Employees by Mode'!$J:$J,"="&amp;$A34))</f>
        <v>16.89</v>
      </c>
      <c r="Q34" s="160">
        <f>IF($AF$1,SUMIFS('All Employees by Mode'!AG:AG,'All Employees by Mode'!$J:$J,"="&amp;$A34,'All Employees by Mode'!$BE:$BE,"=No"),SUMIFS('All Employees by Mode'!AG:AG,'All Employees by Mode'!$J:$J,"="&amp;$A34))</f>
        <v>0.33</v>
      </c>
      <c r="R34" s="160">
        <f>IF($AF$1,SUMIFS('All Employees by Mode'!AI:AI,'All Employees by Mode'!$J:$J,"="&amp;$A34,'All Employees by Mode'!$BE:$BE,"=No"),SUMIFS('All Employees by Mode'!AI:AI,'All Employees by Mode'!$J:$J,"="&amp;$A34))</f>
        <v>42.15</v>
      </c>
      <c r="S34" s="161">
        <f>IF($AF$1,SUMIFS('All Employees by Mode'!AK:AK,'All Employees by Mode'!$J:$J,"="&amp;$A34,'All Employees by Mode'!$BE:$BE,"=No"),SUMIFS('All Employees by Mode'!AK:AK,'All Employees by Mode'!$J:$J,"="&amp;$A34))</f>
        <v>725649</v>
      </c>
      <c r="T34" s="161">
        <f>IF($AF$1,SUMIFS('All Employees by Mode'!AM:AM,'All Employees by Mode'!$J:$J,"="&amp;$A34,'All Employees by Mode'!$BE:$BE,"=No"),SUMIFS('All Employees by Mode'!AM:AM,'All Employees by Mode'!$J:$J,"="&amp;$A34))</f>
        <v>95544</v>
      </c>
      <c r="U34" s="161">
        <f>IF($AF$1,SUMIFS('All Employees by Mode'!AO:AO,'All Employees by Mode'!$J:$J,"="&amp;$A34,'All Employees by Mode'!$BE:$BE,"=No"),SUMIFS('All Employees by Mode'!AO:AO,'All Employees by Mode'!$J:$J,"="&amp;$A34))</f>
        <v>296088</v>
      </c>
      <c r="V34" s="161">
        <f>IF($AF$1,SUMIFS('All Employees by Mode'!AQ:AQ,'All Employees by Mode'!$J:$J,"="&amp;$A34,'All Employees by Mode'!$BE:$BE,"=No"),SUMIFS('All Employees by Mode'!AQ:AQ,'All Employees by Mode'!$J:$J,"="&amp;$A34))</f>
        <v>396588</v>
      </c>
      <c r="W34" s="161">
        <f>IF($AF$1,SUMIFS('All Employees by Mode'!AS:AS,'All Employees by Mode'!$J:$J,"="&amp;$A34,'All Employees by Mode'!$BE:$BE,"=No"),SUMIFS('All Employees by Mode'!AS:AS,'All Employees by Mode'!$J:$J,"="&amp;$A34))</f>
        <v>1513869</v>
      </c>
      <c r="X34" s="162">
        <f t="shared" si="14"/>
        <v>21.833223011192683</v>
      </c>
      <c r="Y34" s="162">
        <f t="shared" si="15"/>
        <v>24.998430141287283</v>
      </c>
      <c r="Z34" s="162">
        <f t="shared" si="16"/>
        <v>27.159053384700055</v>
      </c>
      <c r="AA34" s="162">
        <f t="shared" si="17"/>
        <v>26.017713048612478</v>
      </c>
      <c r="AB34" s="271">
        <f t="shared" si="18"/>
        <v>23.952486432606047</v>
      </c>
      <c r="AC34" s="93"/>
      <c r="AD34" s="94"/>
      <c r="AE34" s="94"/>
      <c r="AF34" s="94"/>
      <c r="AG34" s="94"/>
      <c r="AH34" s="94"/>
      <c r="AI34" s="94"/>
      <c r="AJ34" s="94"/>
      <c r="AK34" s="94"/>
      <c r="AL34" s="94"/>
      <c r="AM34" s="94"/>
      <c r="AN34" s="94"/>
      <c r="AO34" s="303"/>
      <c r="AP34" s="303"/>
      <c r="AQ34" s="303"/>
      <c r="AR34" s="303"/>
      <c r="AS34" s="303"/>
      <c r="AT34" s="303"/>
      <c r="AU34" s="94"/>
      <c r="AV34" s="94"/>
    </row>
    <row r="35" spans="1:48" s="95" customFormat="1" ht="11.25" customHeight="1">
      <c r="A35" s="177" t="s">
        <v>16</v>
      </c>
      <c r="B35" s="178" t="s">
        <v>88</v>
      </c>
      <c r="C35" s="179"/>
      <c r="D35" s="177"/>
      <c r="E35" s="180"/>
      <c r="F35" s="160">
        <f>IF($AF$1,SUMIFS('All Employees by Mode'!L:L,'All Employees by Mode'!$J:$J,"="&amp;$A35,'All Employees by Mode'!$BE:$BE,"=No"),SUMIFS('All Employees by Mode'!L:L,'All Employees by Mode'!$J:$J,"="&amp;$A35))</f>
        <v>1615</v>
      </c>
      <c r="G35" s="160">
        <f>IF($AF$1,SUMIFS('All Employees by Mode'!M:M,'All Employees by Mode'!$J:$J,"="&amp;$A35,'All Employees by Mode'!$BE:$BE,"=No"),SUMIFS('All Employees by Mode'!M:M,'All Employees by Mode'!$J:$J,"="&amp;$A35))</f>
        <v>10418587</v>
      </c>
      <c r="H35" s="160">
        <f>IF($AF$1,SUMIFS('All Employees by Mode'!O:O,'All Employees by Mode'!$J:$J,"="&amp;$A35,'All Employees by Mode'!$BE:$BE,"=No"),SUMIFS('All Employees by Mode'!O:O,'All Employees by Mode'!$J:$J,"="&amp;$A35))</f>
        <v>4986623</v>
      </c>
      <c r="I35" s="160">
        <f>IF($AF$1,SUMIFS('All Employees by Mode'!Q:Q,'All Employees by Mode'!$J:$J,"="&amp;$A35,'All Employees by Mode'!$BE:$BE,"=No"),SUMIFS('All Employees by Mode'!Q:Q,'All Employees by Mode'!$J:$J,"="&amp;$A35))</f>
        <v>4354417</v>
      </c>
      <c r="J35" s="160">
        <f>IF($AF$1,SUMIFS('All Employees by Mode'!S:S,'All Employees by Mode'!$J:$J,"="&amp;$A35,'All Employees by Mode'!$BE:$BE,"=No"),SUMIFS('All Employees by Mode'!S:S,'All Employees by Mode'!$J:$J,"="&amp;$A35))</f>
        <v>3323309</v>
      </c>
      <c r="K35" s="160">
        <f>IF($AF$1,SUMIFS('All Employees by Mode'!U:U,'All Employees by Mode'!$J:$J,"="&amp;$A35,'All Employees by Mode'!$BE:$BE,"=No"),SUMIFS('All Employees by Mode'!U:U,'All Employees by Mode'!$J:$J,"="&amp;$A35))</f>
        <v>1739219</v>
      </c>
      <c r="L35" s="160">
        <f>IF($AF$1,SUMIFS('All Employees by Mode'!W:W,'All Employees by Mode'!$J:$J,"="&amp;$A35,'All Employees by Mode'!$BE:$BE,"=No"),SUMIFS('All Employees by Mode'!W:W,'All Employees by Mode'!$J:$J,"="&amp;$A35))</f>
        <v>24822155</v>
      </c>
      <c r="M35" s="160">
        <f>IF($AF$1,SUMIFS('All Employees by Mode'!Y:Y,'All Employees by Mode'!$J:$J,"="&amp;$A35,'All Employees by Mode'!$BE:$BE,"=No"),SUMIFS('All Employees by Mode'!Y:Y,'All Employees by Mode'!$J:$J,"="&amp;$A35))</f>
        <v>5512.4</v>
      </c>
      <c r="N35" s="160">
        <f>IF($AF$1,SUMIFS('All Employees by Mode'!AA:AA,'All Employees by Mode'!$J:$J,"="&amp;$A35,'All Employees by Mode'!$BE:$BE,"=No"),SUMIFS('All Employees by Mode'!AA:AA,'All Employees by Mode'!$J:$J,"="&amp;$A35))</f>
        <v>2503.5499999999997</v>
      </c>
      <c r="O35" s="160">
        <f>IF($AF$1,SUMIFS('All Employees by Mode'!AC:AC,'All Employees by Mode'!$J:$J,"="&amp;$A35,'All Employees by Mode'!$BE:$BE,"=No"),SUMIFS('All Employees by Mode'!AC:AC,'All Employees by Mode'!$J:$J,"="&amp;$A35))</f>
        <v>2235.89</v>
      </c>
      <c r="P35" s="160">
        <f>IF($AF$1,SUMIFS('All Employees by Mode'!AE:AE,'All Employees by Mode'!$J:$J,"="&amp;$A35,'All Employees by Mode'!$BE:$BE,"=No"),SUMIFS('All Employees by Mode'!AE:AE,'All Employees by Mode'!$J:$J,"="&amp;$A35))</f>
        <v>1811.1399999999999</v>
      </c>
      <c r="Q35" s="160">
        <f>IF($AF$1,SUMIFS('All Employees by Mode'!AG:AG,'All Employees by Mode'!$J:$J,"="&amp;$A35,'All Employees by Mode'!$BE:$BE,"=No"),SUMIFS('All Employees by Mode'!AG:AG,'All Employees by Mode'!$J:$J,"="&amp;$A35))</f>
        <v>970.32999999999993</v>
      </c>
      <c r="R35" s="160">
        <f>IF($AF$1,SUMIFS('All Employees by Mode'!AI:AI,'All Employees by Mode'!$J:$J,"="&amp;$A35,'All Employees by Mode'!$BE:$BE,"=No"),SUMIFS('All Employees by Mode'!AI:AI,'All Employees by Mode'!$J:$J,"="&amp;$A35))</f>
        <v>13033.31</v>
      </c>
      <c r="S35" s="161">
        <f>IF($AF$1,SUMIFS('All Employees by Mode'!AK:AK,'All Employees by Mode'!$J:$J,"="&amp;$A35,'All Employees by Mode'!$BE:$BE,"=No"),SUMIFS('All Employees by Mode'!AK:AK,'All Employees by Mode'!$J:$J,"="&amp;$A35))</f>
        <v>324954610</v>
      </c>
      <c r="T35" s="161">
        <f>IF($AF$1,SUMIFS('All Employees by Mode'!AM:AM,'All Employees by Mode'!$J:$J,"="&amp;$A35,'All Employees by Mode'!$BE:$BE,"=No"),SUMIFS('All Employees by Mode'!AM:AM,'All Employees by Mode'!$J:$J,"="&amp;$A35))</f>
        <v>189415390</v>
      </c>
      <c r="U35" s="161">
        <f>IF($AF$1,SUMIFS('All Employees by Mode'!AO:AO,'All Employees by Mode'!$J:$J,"="&amp;$A35,'All Employees by Mode'!$BE:$BE,"=No"),SUMIFS('All Employees by Mode'!AO:AO,'All Employees by Mode'!$J:$J,"="&amp;$A35))</f>
        <v>155863554</v>
      </c>
      <c r="V35" s="161">
        <f>IF($AF$1,SUMIFS('All Employees by Mode'!AQ:AQ,'All Employees by Mode'!$J:$J,"="&amp;$A35,'All Employees by Mode'!$BE:$BE,"=No"),SUMIFS('All Employees by Mode'!AQ:AQ,'All Employees by Mode'!$J:$J,"="&amp;$A35))</f>
        <v>132192477</v>
      </c>
      <c r="W35" s="161">
        <f>IF($AF$1,SUMIFS('All Employees by Mode'!AS:AS,'All Employees by Mode'!$J:$J,"="&amp;$A35,'All Employees by Mode'!$BE:$BE,"=No"),SUMIFS('All Employees by Mode'!AS:AS,'All Employees by Mode'!$J:$J,"="&amp;$A35))</f>
        <v>802426031</v>
      </c>
      <c r="X35" s="162">
        <f t="shared" si="14"/>
        <v>31.189892640911861</v>
      </c>
      <c r="Y35" s="162">
        <f t="shared" si="15"/>
        <v>37.984702272459742</v>
      </c>
      <c r="Z35" s="162">
        <f t="shared" si="16"/>
        <v>35.79435639719393</v>
      </c>
      <c r="AA35" s="162">
        <f t="shared" si="17"/>
        <v>39.777365571483124</v>
      </c>
      <c r="AB35" s="271">
        <f t="shared" si="18"/>
        <v>34.762736897940542</v>
      </c>
      <c r="AC35" s="93"/>
      <c r="AD35" s="94"/>
      <c r="AE35" s="94"/>
      <c r="AF35" s="94"/>
      <c r="AG35" s="94"/>
      <c r="AH35" s="94"/>
      <c r="AI35" s="94"/>
      <c r="AJ35" s="94"/>
      <c r="AK35" s="94"/>
      <c r="AL35" s="94"/>
      <c r="AM35" s="94"/>
      <c r="AN35" s="94"/>
      <c r="AO35" s="303"/>
      <c r="AP35" s="303"/>
      <c r="AQ35" s="303"/>
      <c r="AR35" s="303"/>
      <c r="AS35" s="303"/>
      <c r="AT35" s="303"/>
      <c r="AU35" s="94"/>
      <c r="AV35" s="94"/>
    </row>
    <row r="36" spans="1:48" s="95" customFormat="1" ht="11.25" customHeight="1">
      <c r="A36" s="177" t="s">
        <v>27</v>
      </c>
      <c r="B36" s="178" t="s">
        <v>90</v>
      </c>
      <c r="C36" s="179"/>
      <c r="D36" s="177"/>
      <c r="E36" s="180"/>
      <c r="F36" s="160">
        <f>IF($AF$1,SUMIFS('All Employees by Mode'!L:L,'All Employees by Mode'!$J:$J,"="&amp;$A36,'All Employees by Mode'!$BE:$BE,"=No"),SUMIFS('All Employees by Mode'!L:L,'All Employees by Mode'!$J:$J,"="&amp;$A36))</f>
        <v>79</v>
      </c>
      <c r="G36" s="160">
        <f>IF($AF$1,SUMIFS('All Employees by Mode'!M:M,'All Employees by Mode'!$J:$J,"="&amp;$A36,'All Employees by Mode'!$BE:$BE,"=No"),SUMIFS('All Employees by Mode'!M:M,'All Employees by Mode'!$J:$J,"="&amp;$A36))</f>
        <v>274989</v>
      </c>
      <c r="H36" s="160">
        <f>IF($AF$1,SUMIFS('All Employees by Mode'!O:O,'All Employees by Mode'!$J:$J,"="&amp;$A36,'All Employees by Mode'!$BE:$BE,"=No"),SUMIFS('All Employees by Mode'!O:O,'All Employees by Mode'!$J:$J,"="&amp;$A36))</f>
        <v>281419</v>
      </c>
      <c r="I36" s="160">
        <f>IF($AF$1,SUMIFS('All Employees by Mode'!Q:Q,'All Employees by Mode'!$J:$J,"="&amp;$A36,'All Employees by Mode'!$BE:$BE,"=No"),SUMIFS('All Employees by Mode'!Q:Q,'All Employees by Mode'!$J:$J,"="&amp;$A36))</f>
        <v>132958</v>
      </c>
      <c r="J36" s="160">
        <f>IF($AF$1,SUMIFS('All Employees by Mode'!S:S,'All Employees by Mode'!$J:$J,"="&amp;$A36,'All Employees by Mode'!$BE:$BE,"=No"),SUMIFS('All Employees by Mode'!S:S,'All Employees by Mode'!$J:$J,"="&amp;$A36))</f>
        <v>104610</v>
      </c>
      <c r="K36" s="160">
        <f>IF($AF$1,SUMIFS('All Employees by Mode'!U:U,'All Employees by Mode'!$J:$J,"="&amp;$A36,'All Employees by Mode'!$BE:$BE,"=No"),SUMIFS('All Employees by Mode'!U:U,'All Employees by Mode'!$J:$J,"="&amp;$A36))</f>
        <v>2777</v>
      </c>
      <c r="L36" s="160">
        <f>IF($AF$1,SUMIFS('All Employees by Mode'!W:W,'All Employees by Mode'!$J:$J,"="&amp;$A36,'All Employees by Mode'!$BE:$BE,"=No"),SUMIFS('All Employees by Mode'!W:W,'All Employees by Mode'!$J:$J,"="&amp;$A36))</f>
        <v>796753</v>
      </c>
      <c r="M36" s="160">
        <f>IF($AF$1,SUMIFS('All Employees by Mode'!Y:Y,'All Employees by Mode'!$J:$J,"="&amp;$A36,'All Employees by Mode'!$BE:$BE,"=No"),SUMIFS('All Employees by Mode'!Y:Y,'All Employees by Mode'!$J:$J,"="&amp;$A36))</f>
        <v>131.13999999999999</v>
      </c>
      <c r="N36" s="160">
        <f>IF($AF$1,SUMIFS('All Employees by Mode'!AA:AA,'All Employees by Mode'!$J:$J,"="&amp;$A36,'All Employees by Mode'!$BE:$BE,"=No"),SUMIFS('All Employees by Mode'!AA:AA,'All Employees by Mode'!$J:$J,"="&amp;$A36))</f>
        <v>132.18</v>
      </c>
      <c r="O36" s="160">
        <f>IF($AF$1,SUMIFS('All Employees by Mode'!AC:AC,'All Employees by Mode'!$J:$J,"="&amp;$A36,'All Employees by Mode'!$BE:$BE,"=No"),SUMIFS('All Employees by Mode'!AC:AC,'All Employees by Mode'!$J:$J,"="&amp;$A36))</f>
        <v>74.430000000000007</v>
      </c>
      <c r="P36" s="160">
        <f>IF($AF$1,SUMIFS('All Employees by Mode'!AE:AE,'All Employees by Mode'!$J:$J,"="&amp;$A36,'All Employees by Mode'!$BE:$BE,"=No"),SUMIFS('All Employees by Mode'!AE:AE,'All Employees by Mode'!$J:$J,"="&amp;$A36))</f>
        <v>56.5</v>
      </c>
      <c r="Q36" s="160">
        <f>IF($AF$1,SUMIFS('All Employees by Mode'!AG:AG,'All Employees by Mode'!$J:$J,"="&amp;$A36,'All Employees by Mode'!$BE:$BE,"=No"),SUMIFS('All Employees by Mode'!AG:AG,'All Employees by Mode'!$J:$J,"="&amp;$A36))</f>
        <v>2.0299999999999998</v>
      </c>
      <c r="R36" s="160">
        <f>IF($AF$1,SUMIFS('All Employees by Mode'!AI:AI,'All Employees by Mode'!$J:$J,"="&amp;$A36,'All Employees by Mode'!$BE:$BE,"=No"),SUMIFS('All Employees by Mode'!AI:AI,'All Employees by Mode'!$J:$J,"="&amp;$A36))</f>
        <v>396.28</v>
      </c>
      <c r="S36" s="161">
        <f>IF($AF$1,SUMIFS('All Employees by Mode'!AK:AK,'All Employees by Mode'!$J:$J,"="&amp;$A36,'All Employees by Mode'!$BE:$BE,"=No"),SUMIFS('All Employees by Mode'!AK:AK,'All Employees by Mode'!$J:$J,"="&amp;$A36))</f>
        <v>6504649</v>
      </c>
      <c r="T36" s="161">
        <f>IF($AF$1,SUMIFS('All Employees by Mode'!AM:AM,'All Employees by Mode'!$J:$J,"="&amp;$A36,'All Employees by Mode'!$BE:$BE,"=No"),SUMIFS('All Employees by Mode'!AM:AM,'All Employees by Mode'!$J:$J,"="&amp;$A36))</f>
        <v>7323333</v>
      </c>
      <c r="U36" s="161">
        <f>IF($AF$1,SUMIFS('All Employees by Mode'!AO:AO,'All Employees by Mode'!$J:$J,"="&amp;$A36,'All Employees by Mode'!$BE:$BE,"=No"),SUMIFS('All Employees by Mode'!AO:AO,'All Employees by Mode'!$J:$J,"="&amp;$A36))</f>
        <v>3139950</v>
      </c>
      <c r="V36" s="161">
        <f>IF($AF$1,SUMIFS('All Employees by Mode'!AQ:AQ,'All Employees by Mode'!$J:$J,"="&amp;$A36,'All Employees by Mode'!$BE:$BE,"=No"),SUMIFS('All Employees by Mode'!AQ:AQ,'All Employees by Mode'!$J:$J,"="&amp;$A36))</f>
        <v>3435114</v>
      </c>
      <c r="W36" s="161">
        <f>IF($AF$1,SUMIFS('All Employees by Mode'!AS:AS,'All Employees by Mode'!$J:$J,"="&amp;$A36,'All Employees by Mode'!$BE:$BE,"=No"),SUMIFS('All Employees by Mode'!AS:AS,'All Employees by Mode'!$J:$J,"="&amp;$A36))</f>
        <v>20403046</v>
      </c>
      <c r="X36" s="162">
        <f t="shared" si="14"/>
        <v>23.654215259519471</v>
      </c>
      <c r="Y36" s="162">
        <f t="shared" si="15"/>
        <v>26.022880473599862</v>
      </c>
      <c r="Z36" s="162">
        <f t="shared" si="16"/>
        <v>23.616104333699365</v>
      </c>
      <c r="AA36" s="162">
        <f t="shared" si="17"/>
        <v>32.837338686550041</v>
      </c>
      <c r="AB36" s="271">
        <f t="shared" si="18"/>
        <v>25.697308230979274</v>
      </c>
      <c r="AC36" s="93"/>
      <c r="AD36" s="94"/>
      <c r="AE36" s="94"/>
      <c r="AF36" s="94"/>
      <c r="AG36" s="94"/>
      <c r="AH36" s="94"/>
      <c r="AI36" s="94"/>
      <c r="AJ36" s="94"/>
      <c r="AK36" s="94"/>
      <c r="AL36" s="94"/>
      <c r="AM36" s="94"/>
      <c r="AN36" s="94"/>
      <c r="AO36" s="303"/>
      <c r="AP36" s="303"/>
      <c r="AQ36" s="303"/>
      <c r="AR36" s="303"/>
      <c r="AS36" s="303"/>
      <c r="AT36" s="303"/>
      <c r="AU36" s="94"/>
      <c r="AV36" s="94"/>
    </row>
    <row r="37" spans="1:48" s="95" customFormat="1" ht="11.25" customHeight="1">
      <c r="A37" s="177" t="s">
        <v>10</v>
      </c>
      <c r="B37" s="178" t="s">
        <v>92</v>
      </c>
      <c r="C37" s="179"/>
      <c r="D37" s="177"/>
      <c r="E37" s="180"/>
      <c r="F37" s="160">
        <f>IF($AF$1,SUMIFS('All Employees by Mode'!L:L,'All Employees by Mode'!$J:$J,"="&amp;$A37,'All Employees by Mode'!$BE:$BE,"=No"),SUMIFS('All Employees by Mode'!L:L,'All Employees by Mode'!$J:$J,"="&amp;$A37))</f>
        <v>184</v>
      </c>
      <c r="G37" s="160">
        <f>IF($AF$1,SUMIFS('All Employees by Mode'!M:M,'All Employees by Mode'!$J:$J,"="&amp;$A37,'All Employees by Mode'!$BE:$BE,"=No"),SUMIFS('All Employees by Mode'!M:M,'All Employees by Mode'!$J:$J,"="&amp;$A37))</f>
        <v>1129344</v>
      </c>
      <c r="H37" s="160">
        <f>IF($AF$1,SUMIFS('All Employees by Mode'!O:O,'All Employees by Mode'!$J:$J,"="&amp;$A37,'All Employees by Mode'!$BE:$BE,"=No"),SUMIFS('All Employees by Mode'!O:O,'All Employees by Mode'!$J:$J,"="&amp;$A37))</f>
        <v>583934</v>
      </c>
      <c r="I37" s="160">
        <f>IF($AF$1,SUMIFS('All Employees by Mode'!Q:Q,'All Employees by Mode'!$J:$J,"="&amp;$A37,'All Employees by Mode'!$BE:$BE,"=No"),SUMIFS('All Employees by Mode'!Q:Q,'All Employees by Mode'!$J:$J,"="&amp;$A37))</f>
        <v>206715</v>
      </c>
      <c r="J37" s="160">
        <f>IF($AF$1,SUMIFS('All Employees by Mode'!S:S,'All Employees by Mode'!$J:$J,"="&amp;$A37,'All Employees by Mode'!$BE:$BE,"=No"),SUMIFS('All Employees by Mode'!S:S,'All Employees by Mode'!$J:$J,"="&amp;$A37))</f>
        <v>195579</v>
      </c>
      <c r="K37" s="160">
        <f>IF($AF$1,SUMIFS('All Employees by Mode'!U:U,'All Employees by Mode'!$J:$J,"="&amp;$A37,'All Employees by Mode'!$BE:$BE,"=No"),SUMIFS('All Employees by Mode'!U:U,'All Employees by Mode'!$J:$J,"="&amp;$A37))</f>
        <v>177836</v>
      </c>
      <c r="L37" s="160">
        <f>IF($AF$1,SUMIFS('All Employees by Mode'!W:W,'All Employees by Mode'!$J:$J,"="&amp;$A37,'All Employees by Mode'!$BE:$BE,"=No"),SUMIFS('All Employees by Mode'!W:W,'All Employees by Mode'!$J:$J,"="&amp;$A37))</f>
        <v>2293408</v>
      </c>
      <c r="M37" s="160">
        <f>IF($AF$1,SUMIFS('All Employees by Mode'!Y:Y,'All Employees by Mode'!$J:$J,"="&amp;$A37,'All Employees by Mode'!$BE:$BE,"=No"),SUMIFS('All Employees by Mode'!Y:Y,'All Employees by Mode'!$J:$J,"="&amp;$A37))</f>
        <v>606.02</v>
      </c>
      <c r="N37" s="160">
        <f>IF($AF$1,SUMIFS('All Employees by Mode'!AA:AA,'All Employees by Mode'!$J:$J,"="&amp;$A37,'All Employees by Mode'!$BE:$BE,"=No"),SUMIFS('All Employees by Mode'!AA:AA,'All Employees by Mode'!$J:$J,"="&amp;$A37))</f>
        <v>305.67000000000007</v>
      </c>
      <c r="O37" s="160">
        <f>IF($AF$1,SUMIFS('All Employees by Mode'!AC:AC,'All Employees by Mode'!$J:$J,"="&amp;$A37,'All Employees by Mode'!$BE:$BE,"=No"),SUMIFS('All Employees by Mode'!AC:AC,'All Employees by Mode'!$J:$J,"="&amp;$A37))</f>
        <v>106.21999999999998</v>
      </c>
      <c r="P37" s="160">
        <f>IF($AF$1,SUMIFS('All Employees by Mode'!AE:AE,'All Employees by Mode'!$J:$J,"="&amp;$A37,'All Employees by Mode'!$BE:$BE,"=No"),SUMIFS('All Employees by Mode'!AE:AE,'All Employees by Mode'!$J:$J,"="&amp;$A37))</f>
        <v>112.63000000000001</v>
      </c>
      <c r="Q37" s="160">
        <f>IF($AF$1,SUMIFS('All Employees by Mode'!AG:AG,'All Employees by Mode'!$J:$J,"="&amp;$A37,'All Employees by Mode'!$BE:$BE,"=No"),SUMIFS('All Employees by Mode'!AG:AG,'All Employees by Mode'!$J:$J,"="&amp;$A37))</f>
        <v>88.52</v>
      </c>
      <c r="R37" s="160">
        <f>IF($AF$1,SUMIFS('All Employees by Mode'!AI:AI,'All Employees by Mode'!$J:$J,"="&amp;$A37,'All Employees by Mode'!$BE:$BE,"=No"),SUMIFS('All Employees by Mode'!AI:AI,'All Employees by Mode'!$J:$J,"="&amp;$A37))</f>
        <v>1219.06</v>
      </c>
      <c r="S37" s="161">
        <f>IF($AF$1,SUMIFS('All Employees by Mode'!AK:AK,'All Employees by Mode'!$J:$J,"="&amp;$A37,'All Employees by Mode'!$BE:$BE,"=No"),SUMIFS('All Employees by Mode'!AK:AK,'All Employees by Mode'!$J:$J,"="&amp;$A37))</f>
        <v>32243366</v>
      </c>
      <c r="T37" s="161">
        <f>IF($AF$1,SUMIFS('All Employees by Mode'!AM:AM,'All Employees by Mode'!$J:$J,"="&amp;$A37,'All Employees by Mode'!$BE:$BE,"=No"),SUMIFS('All Employees by Mode'!AM:AM,'All Employees by Mode'!$J:$J,"="&amp;$A37))</f>
        <v>20367336</v>
      </c>
      <c r="U37" s="161">
        <f>IF($AF$1,SUMIFS('All Employees by Mode'!AO:AO,'All Employees by Mode'!$J:$J,"="&amp;$A37,'All Employees by Mode'!$BE:$BE,"=No"),SUMIFS('All Employees by Mode'!AO:AO,'All Employees by Mode'!$J:$J,"="&amp;$A37))</f>
        <v>6688046</v>
      </c>
      <c r="V37" s="161">
        <f>IF($AF$1,SUMIFS('All Employees by Mode'!AQ:AQ,'All Employees by Mode'!$J:$J,"="&amp;$A37,'All Employees by Mode'!$BE:$BE,"=No"),SUMIFS('All Employees by Mode'!AQ:AQ,'All Employees by Mode'!$J:$J,"="&amp;$A37))</f>
        <v>7112733</v>
      </c>
      <c r="W37" s="161">
        <f>IF($AF$1,SUMIFS('All Employees by Mode'!AS:AS,'All Employees by Mode'!$J:$J,"="&amp;$A37,'All Employees by Mode'!$BE:$BE,"=No"),SUMIFS('All Employees by Mode'!AS:AS,'All Employees by Mode'!$J:$J,"="&amp;$A37))</f>
        <v>66411481</v>
      </c>
      <c r="X37" s="162">
        <f t="shared" si="14"/>
        <v>28.550526677433979</v>
      </c>
      <c r="Y37" s="162">
        <f t="shared" si="15"/>
        <v>34.879517205711608</v>
      </c>
      <c r="Z37" s="162">
        <f t="shared" si="16"/>
        <v>32.353946254504997</v>
      </c>
      <c r="AA37" s="162">
        <f t="shared" si="17"/>
        <v>36.367570137898241</v>
      </c>
      <c r="AB37" s="271">
        <f t="shared" si="18"/>
        <v>31.391737553720695</v>
      </c>
      <c r="AC37" s="93"/>
      <c r="AD37" s="94"/>
      <c r="AE37" s="94"/>
      <c r="AF37" s="94"/>
      <c r="AG37" s="94"/>
      <c r="AH37" s="94"/>
      <c r="AI37" s="94"/>
      <c r="AJ37" s="94"/>
      <c r="AK37" s="94"/>
      <c r="AL37" s="94"/>
      <c r="AM37" s="94"/>
      <c r="AN37" s="94"/>
      <c r="AO37" s="303"/>
      <c r="AP37" s="303"/>
      <c r="AQ37" s="303"/>
      <c r="AR37" s="303"/>
      <c r="AS37" s="303"/>
      <c r="AT37" s="303"/>
      <c r="AU37" s="94"/>
      <c r="AV37" s="94"/>
    </row>
    <row r="38" spans="1:48" s="95" customFormat="1" ht="11.25" customHeight="1">
      <c r="A38" s="177" t="s">
        <v>20</v>
      </c>
      <c r="B38" s="178" t="s">
        <v>93</v>
      </c>
      <c r="C38" s="179"/>
      <c r="D38" s="177"/>
      <c r="E38" s="180"/>
      <c r="F38" s="160">
        <f>IF($AF$1,SUMIFS('All Employees by Mode'!L:L,'All Employees by Mode'!$J:$J,"="&amp;$A38,'All Employees by Mode'!$BE:$BE,"=No"),SUMIFS('All Employees by Mode'!L:L,'All Employees by Mode'!$J:$J,"="&amp;$A38))</f>
        <v>403</v>
      </c>
      <c r="G38" s="160">
        <f>IF($AF$1,SUMIFS('All Employees by Mode'!M:M,'All Employees by Mode'!$J:$J,"="&amp;$A38,'All Employees by Mode'!$BE:$BE,"=No"),SUMIFS('All Employees by Mode'!M:M,'All Employees by Mode'!$J:$J,"="&amp;$A38))</f>
        <v>2364497</v>
      </c>
      <c r="H38" s="160">
        <f>IF($AF$1,SUMIFS('All Employees by Mode'!O:O,'All Employees by Mode'!$J:$J,"="&amp;$A38,'All Employees by Mode'!$BE:$BE,"=No"),SUMIFS('All Employees by Mode'!O:O,'All Employees by Mode'!$J:$J,"="&amp;$A38))</f>
        <v>439041</v>
      </c>
      <c r="I38" s="160">
        <f>IF($AF$1,SUMIFS('All Employees by Mode'!Q:Q,'All Employees by Mode'!$J:$J,"="&amp;$A38,'All Employees by Mode'!$BE:$BE,"=No"),SUMIFS('All Employees by Mode'!Q:Q,'All Employees by Mode'!$J:$J,"="&amp;$A38))</f>
        <v>306077</v>
      </c>
      <c r="J38" s="160">
        <f>IF($AF$1,SUMIFS('All Employees by Mode'!S:S,'All Employees by Mode'!$J:$J,"="&amp;$A38,'All Employees by Mode'!$BE:$BE,"=No"),SUMIFS('All Employees by Mode'!S:S,'All Employees by Mode'!$J:$J,"="&amp;$A38))</f>
        <v>164659</v>
      </c>
      <c r="K38" s="160">
        <f>IF($AF$1,SUMIFS('All Employees by Mode'!U:U,'All Employees by Mode'!$J:$J,"="&amp;$A38,'All Employees by Mode'!$BE:$BE,"=No"),SUMIFS('All Employees by Mode'!U:U,'All Employees by Mode'!$J:$J,"="&amp;$A38))</f>
        <v>37857</v>
      </c>
      <c r="L38" s="160">
        <f>IF($AF$1,SUMIFS('All Employees by Mode'!W:W,'All Employees by Mode'!$J:$J,"="&amp;$A38,'All Employees by Mode'!$BE:$BE,"=No"),SUMIFS('All Employees by Mode'!W:W,'All Employees by Mode'!$J:$J,"="&amp;$A38))</f>
        <v>3312131</v>
      </c>
      <c r="M38" s="160">
        <f>IF($AF$1,SUMIFS('All Employees by Mode'!Y:Y,'All Employees by Mode'!$J:$J,"="&amp;$A38,'All Employees by Mode'!$BE:$BE,"=No"),SUMIFS('All Employees by Mode'!Y:Y,'All Employees by Mode'!$J:$J,"="&amp;$A38))</f>
        <v>1218.58</v>
      </c>
      <c r="N38" s="160">
        <f>IF($AF$1,SUMIFS('All Employees by Mode'!AA:AA,'All Employees by Mode'!$J:$J,"="&amp;$A38,'All Employees by Mode'!$BE:$BE,"=No"),SUMIFS('All Employees by Mode'!AA:AA,'All Employees by Mode'!$J:$J,"="&amp;$A38))</f>
        <v>225.92000000000002</v>
      </c>
      <c r="O38" s="160">
        <f>IF($AF$1,SUMIFS('All Employees by Mode'!AC:AC,'All Employees by Mode'!$J:$J,"="&amp;$A38,'All Employees by Mode'!$BE:$BE,"=No"),SUMIFS('All Employees by Mode'!AC:AC,'All Employees by Mode'!$J:$J,"="&amp;$A38))</f>
        <v>157.68</v>
      </c>
      <c r="P38" s="160">
        <f>IF($AF$1,SUMIFS('All Employees by Mode'!AE:AE,'All Employees by Mode'!$J:$J,"="&amp;$A38,'All Employees by Mode'!$BE:$BE,"=No"),SUMIFS('All Employees by Mode'!AE:AE,'All Employees by Mode'!$J:$J,"="&amp;$A38))</f>
        <v>96.580000000000013</v>
      </c>
      <c r="Q38" s="160">
        <f>IF($AF$1,SUMIFS('All Employees by Mode'!AG:AG,'All Employees by Mode'!$J:$J,"="&amp;$A38,'All Employees by Mode'!$BE:$BE,"=No"),SUMIFS('All Employees by Mode'!AG:AG,'All Employees by Mode'!$J:$J,"="&amp;$A38))</f>
        <v>22.35</v>
      </c>
      <c r="R38" s="160">
        <f>IF($AF$1,SUMIFS('All Employees by Mode'!AI:AI,'All Employees by Mode'!$J:$J,"="&amp;$A38,'All Employees by Mode'!$BE:$BE,"=No"),SUMIFS('All Employees by Mode'!AI:AI,'All Employees by Mode'!$J:$J,"="&amp;$A38))</f>
        <v>1721.1100000000001</v>
      </c>
      <c r="S38" s="161">
        <f>IF($AF$1,SUMIFS('All Employees by Mode'!AK:AK,'All Employees by Mode'!$J:$J,"="&amp;$A38,'All Employees by Mode'!$BE:$BE,"=No"),SUMIFS('All Employees by Mode'!AK:AK,'All Employees by Mode'!$J:$J,"="&amp;$A38))</f>
        <v>91527467</v>
      </c>
      <c r="T38" s="161">
        <f>IF($AF$1,SUMIFS('All Employees by Mode'!AM:AM,'All Employees by Mode'!$J:$J,"="&amp;$A38,'All Employees by Mode'!$BE:$BE,"=No"),SUMIFS('All Employees by Mode'!AM:AM,'All Employees by Mode'!$J:$J,"="&amp;$A38))</f>
        <v>18008120</v>
      </c>
      <c r="U38" s="161">
        <f>IF($AF$1,SUMIFS('All Employees by Mode'!AO:AO,'All Employees by Mode'!$J:$J,"="&amp;$A38,'All Employees by Mode'!$BE:$BE,"=No"),SUMIFS('All Employees by Mode'!AO:AO,'All Employees by Mode'!$J:$J,"="&amp;$A38))</f>
        <v>14689508</v>
      </c>
      <c r="V38" s="161">
        <f>IF($AF$1,SUMIFS('All Employees by Mode'!AQ:AQ,'All Employees by Mode'!$J:$J,"="&amp;$A38,'All Employees by Mode'!$BE:$BE,"=No"),SUMIFS('All Employees by Mode'!AQ:AQ,'All Employees by Mode'!$J:$J,"="&amp;$A38))</f>
        <v>10102170</v>
      </c>
      <c r="W38" s="161">
        <f>IF($AF$1,SUMIFS('All Employees by Mode'!AS:AS,'All Employees by Mode'!$J:$J,"="&amp;$A38,'All Employees by Mode'!$BE:$BE,"=No"),SUMIFS('All Employees by Mode'!AS:AS,'All Employees by Mode'!$J:$J,"="&amp;$A38))</f>
        <v>134327265</v>
      </c>
      <c r="X38" s="162">
        <f t="shared" si="14"/>
        <v>38.709064549458091</v>
      </c>
      <c r="Y38" s="162">
        <f t="shared" si="15"/>
        <v>41.016943747850426</v>
      </c>
      <c r="Z38" s="162">
        <f t="shared" si="16"/>
        <v>47.992851472015211</v>
      </c>
      <c r="AA38" s="162">
        <f t="shared" si="17"/>
        <v>61.352066999070807</v>
      </c>
      <c r="AB38" s="271">
        <f t="shared" si="18"/>
        <v>41.025053187363064</v>
      </c>
      <c r="AC38" s="93"/>
      <c r="AD38" s="94"/>
      <c r="AE38" s="94"/>
      <c r="AF38" s="94"/>
      <c r="AG38" s="94"/>
      <c r="AH38" s="94"/>
      <c r="AI38" s="94"/>
      <c r="AJ38" s="94"/>
      <c r="AK38" s="94"/>
      <c r="AL38" s="94"/>
      <c r="AM38" s="94"/>
      <c r="AN38" s="94"/>
      <c r="AO38" s="303"/>
      <c r="AP38" s="303"/>
      <c r="AQ38" s="303"/>
      <c r="AR38" s="303"/>
      <c r="AS38" s="303"/>
      <c r="AT38" s="303"/>
      <c r="AU38" s="94"/>
      <c r="AV38" s="94"/>
    </row>
    <row r="39" spans="1:48" s="95" customFormat="1" ht="11.25" customHeight="1" thickBot="1">
      <c r="A39" s="181" t="s">
        <v>7</v>
      </c>
      <c r="B39" s="182" t="s">
        <v>94</v>
      </c>
      <c r="C39" s="183"/>
      <c r="D39" s="181"/>
      <c r="E39" s="184"/>
      <c r="F39" s="164">
        <f>IF($AF$1,SUMIFS('All Employees by Mode'!L:L,'All Employees by Mode'!$J:$J,"="&amp;$A39,'All Employees by Mode'!$BE:$BE,"=No"),SUMIFS('All Employees by Mode'!L:L,'All Employees by Mode'!$J:$J,"="&amp;$A39))</f>
        <v>6716</v>
      </c>
      <c r="G39" s="164">
        <f>IF($AF$1,SUMIFS('All Employees by Mode'!M:M,'All Employees by Mode'!$J:$J,"="&amp;$A39,'All Employees by Mode'!$BE:$BE,"=No"),SUMIFS('All Employees by Mode'!M:M,'All Employees by Mode'!$J:$J,"="&amp;$A39))</f>
        <v>113156</v>
      </c>
      <c r="H39" s="164">
        <f>IF($AF$1,SUMIFS('All Employees by Mode'!O:O,'All Employees by Mode'!$J:$J,"="&amp;$A39,'All Employees by Mode'!$BE:$BE,"=No"),SUMIFS('All Employees by Mode'!O:O,'All Employees by Mode'!$J:$J,"="&amp;$A39))</f>
        <v>135664</v>
      </c>
      <c r="I39" s="164">
        <f>IF($AF$1,SUMIFS('All Employees by Mode'!Q:Q,'All Employees by Mode'!$J:$J,"="&amp;$A39,'All Employees by Mode'!$BE:$BE,"=No"),SUMIFS('All Employees by Mode'!Q:Q,'All Employees by Mode'!$J:$J,"="&amp;$A39))</f>
        <v>40751</v>
      </c>
      <c r="J39" s="164">
        <f>IF($AF$1,SUMIFS('All Employees by Mode'!S:S,'All Employees by Mode'!$J:$J,"="&amp;$A39,'All Employees by Mode'!$BE:$BE,"=No"),SUMIFS('All Employees by Mode'!S:S,'All Employees by Mode'!$J:$J,"="&amp;$A39))</f>
        <v>506597</v>
      </c>
      <c r="K39" s="164">
        <f>IF($AF$1,SUMIFS('All Employees by Mode'!U:U,'All Employees by Mode'!$J:$J,"="&amp;$A39,'All Employees by Mode'!$BE:$BE,"=No"),SUMIFS('All Employees by Mode'!U:U,'All Employees by Mode'!$J:$J,"="&amp;$A39))</f>
        <v>2483</v>
      </c>
      <c r="L39" s="164">
        <f>IF($AF$1,SUMIFS('All Employees by Mode'!W:W,'All Employees by Mode'!$J:$J,"="&amp;$A39,'All Employees by Mode'!$BE:$BE,"=No"),SUMIFS('All Employees by Mode'!W:W,'All Employees by Mode'!$J:$J,"="&amp;$A39))</f>
        <v>798651</v>
      </c>
      <c r="M39" s="164">
        <f>IF($AF$1,SUMIFS('All Employees by Mode'!Y:Y,'All Employees by Mode'!$J:$J,"="&amp;$A39,'All Employees by Mode'!$BE:$BE,"=No"),SUMIFS('All Employees by Mode'!Y:Y,'All Employees by Mode'!$J:$J,"="&amp;$A39))</f>
        <v>76.180000000000021</v>
      </c>
      <c r="N39" s="164">
        <f>IF($AF$1,SUMIFS('All Employees by Mode'!AA:AA,'All Employees by Mode'!$J:$J,"="&amp;$A39,'All Employees by Mode'!$BE:$BE,"=No"),SUMIFS('All Employees by Mode'!AA:AA,'All Employees by Mode'!$J:$J,"="&amp;$A39))</f>
        <v>68.220000000000013</v>
      </c>
      <c r="O39" s="164">
        <f>IF($AF$1,SUMIFS('All Employees by Mode'!AC:AC,'All Employees by Mode'!$J:$J,"="&amp;$A39,'All Employees by Mode'!$BE:$BE,"=No"),SUMIFS('All Employees by Mode'!AC:AC,'All Employees by Mode'!$J:$J,"="&amp;$A39))</f>
        <v>22.53</v>
      </c>
      <c r="P39" s="164">
        <f>IF($AF$1,SUMIFS('All Employees by Mode'!AE:AE,'All Employees by Mode'!$J:$J,"="&amp;$A39,'All Employees by Mode'!$BE:$BE,"=No"),SUMIFS('All Employees by Mode'!AE:AE,'All Employees by Mode'!$J:$J,"="&amp;$A39))</f>
        <v>291.34999999999997</v>
      </c>
      <c r="Q39" s="164">
        <f>IF($AF$1,SUMIFS('All Employees by Mode'!AG:AG,'All Employees by Mode'!$J:$J,"="&amp;$A39,'All Employees by Mode'!$BE:$BE,"=No"),SUMIFS('All Employees by Mode'!AG:AG,'All Employees by Mode'!$J:$J,"="&amp;$A39))</f>
        <v>3.8399999999999994</v>
      </c>
      <c r="R39" s="164">
        <f>IF($AF$1,SUMIFS('All Employees by Mode'!AI:AI,'All Employees by Mode'!$J:$J,"="&amp;$A39,'All Employees by Mode'!$BE:$BE,"=No"),SUMIFS('All Employees by Mode'!AI:AI,'All Employees by Mode'!$J:$J,"="&amp;$A39))</f>
        <v>462.12000000000006</v>
      </c>
      <c r="S39" s="165">
        <f>IF($AF$1,SUMIFS('All Employees by Mode'!AK:AK,'All Employees by Mode'!$J:$J,"="&amp;$A39,'All Employees by Mode'!$BE:$BE,"=No"),SUMIFS('All Employees by Mode'!AK:AK,'All Employees by Mode'!$J:$J,"="&amp;$A39))</f>
        <v>3310941</v>
      </c>
      <c r="T39" s="165">
        <f>IF($AF$1,SUMIFS('All Employees by Mode'!AM:AM,'All Employees by Mode'!$J:$J,"="&amp;$A39,'All Employees by Mode'!$BE:$BE,"=No"),SUMIFS('All Employees by Mode'!AM:AM,'All Employees by Mode'!$J:$J,"="&amp;$A39))</f>
        <v>4088633</v>
      </c>
      <c r="U39" s="165">
        <f>IF($AF$1,SUMIFS('All Employees by Mode'!AO:AO,'All Employees by Mode'!$J:$J,"="&amp;$A39,'All Employees by Mode'!$BE:$BE,"=No"),SUMIFS('All Employees by Mode'!AO:AO,'All Employees by Mode'!$J:$J,"="&amp;$A39))</f>
        <v>1148895</v>
      </c>
      <c r="V39" s="165">
        <f>IF($AF$1,SUMIFS('All Employees by Mode'!AQ:AQ,'All Employees by Mode'!$J:$J,"="&amp;$A39,'All Employees by Mode'!$BE:$BE,"=No"),SUMIFS('All Employees by Mode'!AQ:AQ,'All Employees by Mode'!$J:$J,"="&amp;$A39))</f>
        <v>14640123</v>
      </c>
      <c r="W39" s="165">
        <f>IF($AF$1,SUMIFS('All Employees by Mode'!AS:AS,'All Employees by Mode'!$J:$J,"="&amp;$A39,'All Employees by Mode'!$BE:$BE,"=No"),SUMIFS('All Employees by Mode'!AS:AS,'All Employees by Mode'!$J:$J,"="&amp;$A39))</f>
        <v>23188592</v>
      </c>
      <c r="X39" s="166">
        <f t="shared" si="14"/>
        <v>29.259968539008096</v>
      </c>
      <c r="Y39" s="166">
        <f t="shared" si="15"/>
        <v>30.137936372213705</v>
      </c>
      <c r="Z39" s="166">
        <f t="shared" si="16"/>
        <v>28.193050477288899</v>
      </c>
      <c r="AA39" s="166">
        <f t="shared" si="17"/>
        <v>28.898953211329715</v>
      </c>
      <c r="AB39" s="272">
        <f t="shared" si="18"/>
        <v>29.125249947247315</v>
      </c>
      <c r="AC39" s="93"/>
      <c r="AD39" s="94"/>
      <c r="AE39" s="94"/>
      <c r="AF39" s="94"/>
      <c r="AG39" s="94"/>
      <c r="AH39" s="94"/>
      <c r="AI39" s="94"/>
      <c r="AJ39" s="94"/>
      <c r="AK39" s="94"/>
      <c r="AL39" s="94"/>
      <c r="AM39" s="94"/>
      <c r="AN39" s="94"/>
      <c r="AO39" s="303"/>
      <c r="AP39" s="303"/>
      <c r="AQ39" s="303"/>
      <c r="AR39" s="303"/>
      <c r="AS39" s="303"/>
      <c r="AT39" s="303"/>
      <c r="AU39" s="94"/>
      <c r="AV39" s="94"/>
    </row>
    <row r="40" spans="1:48" s="122" customFormat="1" ht="11.25" customHeight="1" thickTop="1">
      <c r="A40" s="244"/>
      <c r="B40" s="119"/>
      <c r="C40" s="120"/>
      <c r="D40" s="120"/>
      <c r="E40" s="120"/>
      <c r="F40" s="120"/>
      <c r="G40" s="120"/>
      <c r="H40" s="120"/>
      <c r="I40" s="120"/>
      <c r="J40" s="120"/>
      <c r="K40" s="120"/>
      <c r="L40" s="120"/>
      <c r="M40" s="120"/>
      <c r="N40" s="120"/>
      <c r="O40" s="120"/>
      <c r="P40" s="120"/>
      <c r="Q40" s="120"/>
      <c r="R40" s="120"/>
      <c r="S40" s="121"/>
      <c r="T40" s="121"/>
      <c r="U40" s="121"/>
      <c r="V40" s="121"/>
      <c r="W40" s="121"/>
      <c r="X40" s="121"/>
      <c r="Y40" s="121"/>
      <c r="Z40" s="121"/>
      <c r="AA40" s="121"/>
      <c r="AB40" s="274"/>
      <c r="AC40" s="93"/>
      <c r="AD40" s="121"/>
      <c r="AE40" s="121"/>
      <c r="AF40" s="94"/>
      <c r="AG40" s="121"/>
      <c r="AH40" s="121"/>
      <c r="AI40" s="121"/>
      <c r="AJ40" s="121"/>
      <c r="AK40" s="121"/>
      <c r="AL40" s="121"/>
      <c r="AM40" s="121"/>
      <c r="AN40" s="121"/>
      <c r="AO40" s="305"/>
      <c r="AP40" s="305"/>
      <c r="AQ40" s="305"/>
      <c r="AR40" s="305"/>
      <c r="AS40" s="305"/>
      <c r="AT40" s="305"/>
      <c r="AU40" s="121"/>
      <c r="AV40" s="121"/>
    </row>
    <row r="41" spans="1:48" s="122" customFormat="1" ht="11.25" customHeight="1" thickBot="1">
      <c r="A41" s="240" t="s">
        <v>784</v>
      </c>
      <c r="B41" s="241"/>
      <c r="C41" s="241"/>
      <c r="D41" s="242"/>
      <c r="E41" s="242"/>
      <c r="F41" s="242"/>
      <c r="G41" s="242"/>
      <c r="H41" s="242"/>
      <c r="I41" s="242"/>
      <c r="J41" s="242"/>
      <c r="K41" s="242"/>
      <c r="L41" s="242"/>
      <c r="M41" s="242"/>
      <c r="N41" s="242"/>
      <c r="O41" s="242"/>
      <c r="P41" s="242"/>
      <c r="Q41" s="242"/>
      <c r="R41" s="242"/>
      <c r="S41" s="92"/>
      <c r="T41" s="92"/>
      <c r="U41" s="92"/>
      <c r="V41" s="92"/>
      <c r="W41" s="92"/>
      <c r="X41" s="92"/>
      <c r="Y41" s="92"/>
      <c r="Z41" s="92"/>
      <c r="AA41" s="92"/>
      <c r="AB41" s="243"/>
      <c r="AC41" s="93"/>
      <c r="AD41" s="121"/>
      <c r="AE41" s="121"/>
      <c r="AF41" s="121"/>
      <c r="AG41" s="121"/>
      <c r="AH41" s="121"/>
      <c r="AI41" s="121"/>
      <c r="AJ41" s="121"/>
      <c r="AK41" s="121"/>
      <c r="AL41" s="121"/>
      <c r="AM41" s="121"/>
      <c r="AN41" s="121"/>
      <c r="AO41" s="305"/>
      <c r="AP41" s="305"/>
      <c r="AQ41" s="305"/>
      <c r="AR41" s="305"/>
      <c r="AS41" s="305"/>
      <c r="AT41" s="305"/>
      <c r="AU41" s="121"/>
      <c r="AV41" s="121"/>
    </row>
    <row r="42" spans="1:48" s="122" customFormat="1" ht="11.25" customHeight="1" thickTop="1">
      <c r="A42" s="136"/>
      <c r="B42" s="137"/>
      <c r="C42" s="137"/>
      <c r="D42" s="138"/>
      <c r="E42" s="139"/>
      <c r="F42" s="248"/>
      <c r="G42" s="214"/>
      <c r="H42" s="215"/>
      <c r="I42" s="215"/>
      <c r="J42" s="213" t="s">
        <v>899</v>
      </c>
      <c r="K42" s="215"/>
      <c r="L42" s="212"/>
      <c r="M42" s="211"/>
      <c r="N42" s="211"/>
      <c r="O42" s="211"/>
      <c r="P42" s="220" t="s">
        <v>900</v>
      </c>
      <c r="Q42" s="211"/>
      <c r="R42" s="219"/>
      <c r="S42" s="214"/>
      <c r="T42" s="215"/>
      <c r="U42" s="215"/>
      <c r="V42" s="221" t="s">
        <v>901</v>
      </c>
      <c r="W42" s="212"/>
      <c r="X42" s="214"/>
      <c r="Y42" s="215"/>
      <c r="Z42" s="215"/>
      <c r="AA42" s="221" t="s">
        <v>902</v>
      </c>
      <c r="AB42" s="222"/>
      <c r="AC42" s="93"/>
      <c r="AD42" s="121"/>
      <c r="AE42" s="121"/>
      <c r="AF42" s="121"/>
      <c r="AG42" s="121"/>
      <c r="AH42" s="121"/>
      <c r="AI42" s="121"/>
      <c r="AJ42" s="121"/>
      <c r="AK42" s="121"/>
      <c r="AL42" s="121"/>
      <c r="AM42" s="121"/>
      <c r="AN42" s="121"/>
      <c r="AO42" s="305"/>
      <c r="AP42" s="305"/>
      <c r="AQ42" s="305"/>
      <c r="AR42" s="305"/>
      <c r="AS42" s="305"/>
      <c r="AT42" s="305"/>
      <c r="AU42" s="121"/>
      <c r="AV42" s="121"/>
    </row>
    <row r="43" spans="1:48" s="95" customFormat="1" ht="21.6" customHeight="1">
      <c r="A43" s="104"/>
      <c r="B43" s="105"/>
      <c r="C43" s="105"/>
      <c r="D43" s="106" t="s">
        <v>848</v>
      </c>
      <c r="E43" s="227" t="s">
        <v>903</v>
      </c>
      <c r="F43" s="265" t="s">
        <v>926</v>
      </c>
      <c r="G43" s="265" t="s">
        <v>906</v>
      </c>
      <c r="H43" s="265" t="s">
        <v>907</v>
      </c>
      <c r="I43" s="265" t="s">
        <v>908</v>
      </c>
      <c r="J43" s="308" t="s">
        <v>909</v>
      </c>
      <c r="K43" s="265" t="s">
        <v>910</v>
      </c>
      <c r="L43" s="265" t="s">
        <v>925</v>
      </c>
      <c r="M43" s="309" t="s">
        <v>911</v>
      </c>
      <c r="N43" s="265" t="s">
        <v>912</v>
      </c>
      <c r="O43" s="265" t="s">
        <v>913</v>
      </c>
      <c r="P43" s="308" t="s">
        <v>914</v>
      </c>
      <c r="Q43" s="309" t="s">
        <v>915</v>
      </c>
      <c r="R43" s="310" t="s">
        <v>927</v>
      </c>
      <c r="S43" s="265" t="s">
        <v>916</v>
      </c>
      <c r="T43" s="265" t="s">
        <v>917</v>
      </c>
      <c r="U43" s="265" t="s">
        <v>918</v>
      </c>
      <c r="V43" s="265" t="s">
        <v>919</v>
      </c>
      <c r="W43" s="265" t="s">
        <v>928</v>
      </c>
      <c r="X43" s="265" t="s">
        <v>920</v>
      </c>
      <c r="Y43" s="265" t="s">
        <v>921</v>
      </c>
      <c r="Z43" s="265" t="s">
        <v>922</v>
      </c>
      <c r="AA43" s="265" t="s">
        <v>923</v>
      </c>
      <c r="AB43" s="269" t="s">
        <v>924</v>
      </c>
      <c r="AC43" s="93"/>
      <c r="AD43" s="94"/>
      <c r="AE43" s="94"/>
      <c r="AF43" s="121"/>
      <c r="AG43" s="94"/>
      <c r="AH43" s="94"/>
      <c r="AI43" s="94"/>
      <c r="AJ43" s="94"/>
      <c r="AK43" s="94"/>
      <c r="AL43" s="94"/>
      <c r="AM43" s="94"/>
      <c r="AN43" s="94"/>
      <c r="AO43" s="303"/>
      <c r="AP43" s="303"/>
      <c r="AQ43" s="303"/>
      <c r="AR43" s="303"/>
      <c r="AS43" s="303"/>
      <c r="AT43" s="303"/>
      <c r="AU43" s="94"/>
      <c r="AV43" s="94"/>
    </row>
    <row r="44" spans="1:48" s="95" customFormat="1" ht="11.25" customHeight="1">
      <c r="A44" s="167" t="s">
        <v>953</v>
      </c>
      <c r="B44" s="168">
        <f>D44</f>
        <v>10</v>
      </c>
      <c r="C44" s="169"/>
      <c r="D44" s="250">
        <v>10</v>
      </c>
      <c r="E44" s="276" t="str">
        <f>A44&amp;" "&amp;FIXED(B44,0,0)</f>
        <v>Under 10</v>
      </c>
      <c r="F44" s="155">
        <f>IF($AF$1,SUMIFS('All Employees by Mode'!L:L,'All Employees by Mode'!$I:$I,"&lt;"&amp;$D44,'All Employees by Mode'!$BE:$BE,"=No"),SUMIFS('All Employees by Mode'!L:L,'All Employees by Mode'!$I:$I,"&lt;"&amp;$D44))</f>
        <v>76</v>
      </c>
      <c r="G44" s="156">
        <f>IF($AF$1,SUMIFS('All Employees by Mode'!M:M,'All Employees by Mode'!$I:$I,"&lt;"&amp;$D44,'All Employees by Mode'!$BE:$BE,"=No"),SUMIFS('All Employees by Mode'!M:M,'All Employees by Mode'!$I:$I,"&lt;"&amp;$D44))</f>
        <v>792815</v>
      </c>
      <c r="H44" s="156">
        <f>IF($AF$1,SUMIFS('All Employees by Mode'!O:O,'All Employees by Mode'!$I:$I,"&lt;"&amp;$D44,'All Employees by Mode'!$BE:$BE,"=No"),SUMIFS('All Employees by Mode'!O:O,'All Employees by Mode'!$I:$I,"&lt;"&amp;$D44))</f>
        <v>164965</v>
      </c>
      <c r="I44" s="156">
        <f>IF($AF$1,SUMIFS('All Employees by Mode'!Q:Q,'All Employees by Mode'!$I:$I,"&lt;"&amp;$D44,'All Employees by Mode'!$BE:$BE,"=No"),SUMIFS('All Employees by Mode'!Q:Q,'All Employees by Mode'!$I:$I,"&lt;"&amp;$D44))</f>
        <v>38651</v>
      </c>
      <c r="J44" s="156">
        <f>IF($AF$1,SUMIFS('All Employees by Mode'!S:S,'All Employees by Mode'!$I:$I,"&lt;"&amp;$D44,'All Employees by Mode'!$BE:$BE,"=No"),SUMIFS('All Employees by Mode'!S:S,'All Employees by Mode'!$I:$I,"&lt;"&amp;$D44))</f>
        <v>205561</v>
      </c>
      <c r="K44" s="156">
        <f>IF($AF$1,SUMIFS('All Employees by Mode'!U:U,'All Employees by Mode'!$I:$I,"&lt;"&amp;$D44,'All Employees by Mode'!$BE:$BE,"=No"),SUMIFS('All Employees by Mode'!U:U,'All Employees by Mode'!$I:$I,"&lt;"&amp;$D44))</f>
        <v>3338</v>
      </c>
      <c r="L44" s="156">
        <f>IF($AF$1,SUMIFS('All Employees by Mode'!W:W,'All Employees by Mode'!$I:$I,"&lt;"&amp;$D44,'All Employees by Mode'!$BE:$BE,"=No"),SUMIFS('All Employees by Mode'!W:W,'All Employees by Mode'!$I:$I,"&lt;"&amp;$D44))</f>
        <v>1205330</v>
      </c>
      <c r="M44" s="156">
        <f>IF($AF$1,SUMIFS('All Employees by Mode'!Y:Y,'All Employees by Mode'!$I:$I,"&lt;"&amp;$D44,'All Employees by Mode'!$BE:$BE,"=No"),SUMIFS('All Employees by Mode'!Y:Y,'All Employees by Mode'!$I:$I,"&lt;"&amp;$D44))</f>
        <v>584.42999999999995</v>
      </c>
      <c r="N44" s="156">
        <f>IF($AF$1,SUMIFS('All Employees by Mode'!AA:AA,'All Employees by Mode'!$I:$I,"&lt;"&amp;$D44,'All Employees by Mode'!$BE:$BE,"=No"),SUMIFS('All Employees by Mode'!AA:AA,'All Employees by Mode'!$I:$I,"&lt;"&amp;$D44))</f>
        <v>106.17</v>
      </c>
      <c r="O44" s="156">
        <f>IF($AF$1,SUMIFS('All Employees by Mode'!AC:AC,'All Employees by Mode'!$I:$I,"&lt;"&amp;$D44,'All Employees by Mode'!$BE:$BE,"=No"),SUMIFS('All Employees by Mode'!AC:AC,'All Employees by Mode'!$I:$I,"&lt;"&amp;$D44))</f>
        <v>24.47</v>
      </c>
      <c r="P44" s="156">
        <f>IF($AF$1,SUMIFS('All Employees by Mode'!AE:AE,'All Employees by Mode'!$I:$I,"&lt;"&amp;$D44,'All Employees by Mode'!$BE:$BE,"=No"),SUMIFS('All Employees by Mode'!AE:AE,'All Employees by Mode'!$I:$I,"&lt;"&amp;$D44))</f>
        <v>112.95</v>
      </c>
      <c r="Q44" s="156">
        <f>IF($AF$1,SUMIFS('All Employees by Mode'!AG:AG,'All Employees by Mode'!$I:$I,"&lt;"&amp;$D44,'All Employees by Mode'!$BE:$BE,"=No"),SUMIFS('All Employees by Mode'!AG:AG,'All Employees by Mode'!$I:$I,"&lt;"&amp;$D44))</f>
        <v>1.78</v>
      </c>
      <c r="R44" s="156">
        <f>IF($AF$1,SUMIFS('All Employees by Mode'!AI:AI,'All Employees by Mode'!$I:$I,"&lt;"&amp;$D44,'All Employees by Mode'!$BE:$BE,"=No"),SUMIFS('All Employees by Mode'!AI:AI,'All Employees by Mode'!$I:$I,"&lt;"&amp;$D44))</f>
        <v>829.80000000000007</v>
      </c>
      <c r="S44" s="157">
        <f>IF($AF$1,SUMIFS('All Employees by Mode'!AK:AK,'All Employees by Mode'!$I:$I,"&lt;"&amp;$D44,'All Employees by Mode'!$BE:$BE,"=No"),SUMIFS('All Employees by Mode'!AK:AK,'All Employees by Mode'!$I:$I,"&lt;"&amp;$D44))</f>
        <v>18458642</v>
      </c>
      <c r="T44" s="157">
        <f>IF($AF$1,SUMIFS('All Employees by Mode'!AM:AM,'All Employees by Mode'!$I:$I,"&lt;"&amp;$D44,'All Employees by Mode'!$BE:$BE,"=No"),SUMIFS('All Employees by Mode'!AM:AM,'All Employees by Mode'!$I:$I,"&lt;"&amp;$D44))</f>
        <v>4295859</v>
      </c>
      <c r="U44" s="157">
        <f>IF($AF$1,SUMIFS('All Employees by Mode'!AO:AO,'All Employees by Mode'!$I:$I,"&lt;"&amp;$D44,'All Employees by Mode'!$BE:$BE,"=No"),SUMIFS('All Employees by Mode'!AO:AO,'All Employees by Mode'!$I:$I,"&lt;"&amp;$D44))</f>
        <v>614049</v>
      </c>
      <c r="V44" s="157">
        <f>IF($AF$1,SUMIFS('All Employees by Mode'!AQ:AQ,'All Employees by Mode'!$I:$I,"&lt;"&amp;$D44,'All Employees by Mode'!$BE:$BE,"=No"),SUMIFS('All Employees by Mode'!AQ:AQ,'All Employees by Mode'!$I:$I,"&lt;"&amp;$D44))</f>
        <v>5489716</v>
      </c>
      <c r="W44" s="157">
        <f>IF($AF$1,SUMIFS('All Employees by Mode'!AS:AS,'All Employees by Mode'!$I:$I,"&lt;"&amp;$D44,'All Employees by Mode'!$BE:$BE,"=No"),SUMIFS('All Employees by Mode'!AS:AS,'All Employees by Mode'!$I:$I,"&lt;"&amp;$D44))</f>
        <v>28858266</v>
      </c>
      <c r="X44" s="158">
        <f t="shared" ref="X44:AA45" si="19">IFERROR(S44/G44,"-")</f>
        <v>23.282407623468274</v>
      </c>
      <c r="Y44" s="158">
        <f t="shared" si="19"/>
        <v>26.041032946382565</v>
      </c>
      <c r="Z44" s="158">
        <f t="shared" si="19"/>
        <v>15.88701456624667</v>
      </c>
      <c r="AA44" s="158">
        <f t="shared" si="19"/>
        <v>26.706019137871483</v>
      </c>
      <c r="AB44" s="270">
        <f>W44/SUM(G44:J44)</f>
        <v>24.008700557075255</v>
      </c>
      <c r="AC44" s="93"/>
      <c r="AD44" s="94"/>
      <c r="AE44" s="94"/>
      <c r="AF44" s="94"/>
      <c r="AG44" s="94"/>
      <c r="AH44" s="94" t="str">
        <f>IFERROR(AT44&amp;":"&amp;CHAR(10)&amp;"Vehicle Operations: $"&amp;FIXED(AO44,2,0)&amp;CHAR(10)&amp;"Vehicle Maintenance: $"&amp;FIXED(AP44,2,0)&amp;CHAR(10)&amp;"Facility Maintenance: $"&amp;FIXED(AQ44,2,0)&amp;CHAR(10)&amp;"General Administration: $"&amp;FIXED(AR44,2,0)&amp;CHAR(10)&amp;"Total: $"&amp;FIXED(AS44,2,0),"")</f>
        <v>Under 10:
Vehicle Operations: $23.28
Vehicle Maintenance: $26.04
Facility Maintenance: $15.89
General Administration: $26.71
Total: $24.01</v>
      </c>
      <c r="AI44" s="94"/>
      <c r="AJ44" s="94"/>
      <c r="AK44" s="94"/>
      <c r="AL44" s="94"/>
      <c r="AM44" s="94"/>
      <c r="AN44" s="94"/>
      <c r="AO44" s="306">
        <f>X44</f>
        <v>23.282407623468274</v>
      </c>
      <c r="AP44" s="306">
        <f t="shared" ref="AP44:AS52" si="20">Y44</f>
        <v>26.041032946382565</v>
      </c>
      <c r="AQ44" s="306">
        <f t="shared" si="20"/>
        <v>15.88701456624667</v>
      </c>
      <c r="AR44" s="306">
        <f t="shared" si="20"/>
        <v>26.706019137871483</v>
      </c>
      <c r="AS44" s="306">
        <f t="shared" si="20"/>
        <v>24.008700557075255</v>
      </c>
      <c r="AT44" s="303" t="str">
        <f>"Under "&amp;FIXED($B44,0,0)</f>
        <v>Under 10</v>
      </c>
      <c r="AU44" s="94"/>
      <c r="AV44" s="94"/>
    </row>
    <row r="45" spans="1:48" s="95" customFormat="1" ht="11.25" customHeight="1">
      <c r="A45" s="167" t="str">
        <f>IF(D45&lt;&gt;"","Between","Over")</f>
        <v>Between</v>
      </c>
      <c r="B45" s="168">
        <f>D44</f>
        <v>10</v>
      </c>
      <c r="C45" s="169" t="str">
        <f>IF(D45&lt;&gt;"","and","")</f>
        <v>and</v>
      </c>
      <c r="D45" s="250">
        <v>25</v>
      </c>
      <c r="E45" s="276" t="str">
        <f t="shared" ref="E45:E52" si="21">IFERROR(IF(A45="Between",A45&amp;" "&amp;FIXED(B45,0,0)&amp;" "&amp;C45&amp;" "&amp;FIXED(D45,0,0),A45&amp;" "&amp;FIXED(B45,0,0)),"invalid bin")</f>
        <v>Between 10 and 25</v>
      </c>
      <c r="F45" s="159">
        <f>IF($AF$1,IF($A45="Between",SUMIFS('All Employees by Mode'!L:L,'All Employees by Mode'!$I:$I,"&gt;="&amp;$B45,'All Employees by Mode'!$I:$I,"&lt;"&amp;$D45,'All Employees by Mode'!$BE:$BE,"=No"),SUMIFS('All Employees by Mode'!L:L,'All Employees by Mode'!$I:$I,"&gt;="&amp;$B45,'All Employees by Mode'!$BE:$BE,"=No")),IF($A45="Between",SUMIFS('All Employees by Mode'!L:L,'All Employees by Mode'!$I:$I,"&gt;="&amp;$B45,'All Employees by Mode'!$I:$I,"&lt;"&amp;$D45),SUMIFS('All Employees by Mode'!L:L,'All Employees by Mode'!$I:$I,"&gt;="&amp;$B45)))</f>
        <v>653</v>
      </c>
      <c r="G45" s="160">
        <f>IF($AF$1,IF($A45="Between",SUMIFS('All Employees by Mode'!M:M,'All Employees by Mode'!$I:$I,"&gt;="&amp;$B45,'All Employees by Mode'!$I:$I,"&lt;"&amp;$D45,'All Employees by Mode'!$BE:$BE,"=No"),SUMIFS('All Employees by Mode'!M:M,'All Employees by Mode'!$I:$I,"&gt;="&amp;$B45,'All Employees by Mode'!$BE:$BE,"=No")),IF($A45="Between",SUMIFS('All Employees by Mode'!M:M,'All Employees by Mode'!$I:$I,"&gt;="&amp;$B45,'All Employees by Mode'!$I:$I,"&lt;"&amp;$D45),SUMIFS('All Employees by Mode'!M:M,'All Employees by Mode'!$I:$I,"&gt;="&amp;$B45)))</f>
        <v>5407308</v>
      </c>
      <c r="H45" s="160">
        <f>IF($AF$1,IF($A45="Between",SUMIFS('All Employees by Mode'!O:O,'All Employees by Mode'!$I:$I,"&gt;="&amp;$B45,'All Employees by Mode'!$I:$I,"&lt;"&amp;$D45,'All Employees by Mode'!$BE:$BE,"=No"),SUMIFS('All Employees by Mode'!O:O,'All Employees by Mode'!$I:$I,"&gt;="&amp;$B45,'All Employees by Mode'!$BE:$BE,"=No")),IF($A45="Between",SUMIFS('All Employees by Mode'!O:O,'All Employees by Mode'!$I:$I,"&gt;="&amp;$B45,'All Employees by Mode'!$I:$I,"&lt;"&amp;$D45),SUMIFS('All Employees by Mode'!O:O,'All Employees by Mode'!$I:$I,"&gt;="&amp;$B45)))</f>
        <v>674085</v>
      </c>
      <c r="I45" s="160">
        <f>IF($AF$1,IF($A45="Between",SUMIFS('All Employees by Mode'!Q:Q,'All Employees by Mode'!$I:$I,"&gt;="&amp;$B45,'All Employees by Mode'!$I:$I,"&lt;"&amp;$D45,'All Employees by Mode'!$BE:$BE,"=No"),SUMIFS('All Employees by Mode'!Q:Q,'All Employees by Mode'!$I:$I,"&gt;="&amp;$B45,'All Employees by Mode'!$BE:$BE,"=No")),IF($A45="Between",SUMIFS('All Employees by Mode'!Q:Q,'All Employees by Mode'!$I:$I,"&gt;="&amp;$B45,'All Employees by Mode'!$I:$I,"&lt;"&amp;$D45),SUMIFS('All Employees by Mode'!Q:Q,'All Employees by Mode'!$I:$I,"&gt;="&amp;$B45)))</f>
        <v>237141</v>
      </c>
      <c r="J45" s="160">
        <f>IF($AF$1,IF($A45="Between",SUMIFS('All Employees by Mode'!S:S,'All Employees by Mode'!$I:$I,"&gt;="&amp;$B45,'All Employees by Mode'!$I:$I,"&lt;"&amp;$D45,'All Employees by Mode'!$BE:$BE,"=No"),SUMIFS('All Employees by Mode'!S:S,'All Employees by Mode'!$I:$I,"&gt;="&amp;$B45,'All Employees by Mode'!$BE:$BE,"=No")),IF($A45="Between",SUMIFS('All Employees by Mode'!S:S,'All Employees by Mode'!$I:$I,"&gt;="&amp;$B45,'All Employees by Mode'!$I:$I,"&lt;"&amp;$D45),SUMIFS('All Employees by Mode'!S:S,'All Employees by Mode'!$I:$I,"&gt;="&amp;$B45)))</f>
        <v>570006</v>
      </c>
      <c r="K45" s="160">
        <f>IF($AF$1,IF($A45="Between",SUMIFS('All Employees by Mode'!U:U,'All Employees by Mode'!$I:$I,"&gt;="&amp;$B45,'All Employees by Mode'!$I:$I,"&lt;"&amp;$D45,'All Employees by Mode'!$BE:$BE,"=No"),SUMIFS('All Employees by Mode'!U:U,'All Employees by Mode'!$I:$I,"&gt;="&amp;$B45,'All Employees by Mode'!$BE:$BE,"=No")),IF($A45="Between",SUMIFS('All Employees by Mode'!U:U,'All Employees by Mode'!$I:$I,"&gt;="&amp;$B45,'All Employees by Mode'!$I:$I,"&lt;"&amp;$D45),SUMIFS('All Employees by Mode'!U:U,'All Employees by Mode'!$I:$I,"&gt;="&amp;$B45)))</f>
        <v>215295</v>
      </c>
      <c r="L45" s="160">
        <f>IF($AF$1,IF($A45="Between",SUMIFS('All Employees by Mode'!W:W,'All Employees by Mode'!$I:$I,"&gt;="&amp;$B45,'All Employees by Mode'!$I:$I,"&lt;"&amp;$D45,'All Employees by Mode'!$BE:$BE,"=No"),SUMIFS('All Employees by Mode'!W:W,'All Employees by Mode'!$I:$I,"&gt;="&amp;$B45,'All Employees by Mode'!$BE:$BE,"=No")),IF($A45="Between",SUMIFS('All Employees by Mode'!W:W,'All Employees by Mode'!$I:$I,"&gt;="&amp;$B45,'All Employees by Mode'!$I:$I,"&lt;"&amp;$D45),SUMIFS('All Employees by Mode'!W:W,'All Employees by Mode'!$I:$I,"&gt;="&amp;$B45)))</f>
        <v>7103835</v>
      </c>
      <c r="M45" s="160">
        <f>IF($AF$1,IF($A45="Between",SUMIFS('All Employees by Mode'!Y:Y,'All Employees by Mode'!$I:$I,"&gt;="&amp;$B45,'All Employees by Mode'!$I:$I,"&lt;"&amp;$D45,'All Employees by Mode'!$BE:$BE,"=No"),SUMIFS('All Employees by Mode'!Y:Y,'All Employees by Mode'!$I:$I,"&gt;="&amp;$B45,'All Employees by Mode'!$BE:$BE,"=No")),IF($A45="Between",SUMIFS('All Employees by Mode'!Y:Y,'All Employees by Mode'!$I:$I,"&gt;="&amp;$B45,'All Employees by Mode'!$I:$I,"&lt;"&amp;$D45),SUMIFS('All Employees by Mode'!Y:Y,'All Employees by Mode'!$I:$I,"&gt;="&amp;$B45)))</f>
        <v>3390.28</v>
      </c>
      <c r="N45" s="160">
        <f>IF($AF$1,IF($A45="Between",SUMIFS('All Employees by Mode'!AA:AA,'All Employees by Mode'!$I:$I,"&gt;="&amp;$B45,'All Employees by Mode'!$I:$I,"&lt;"&amp;$D45,'All Employees by Mode'!$BE:$BE,"=No"),SUMIFS('All Employees by Mode'!AA:AA,'All Employees by Mode'!$I:$I,"&gt;="&amp;$B45,'All Employees by Mode'!$BE:$BE,"=No")),IF($A45="Between",SUMIFS('All Employees by Mode'!AA:AA,'All Employees by Mode'!$I:$I,"&gt;="&amp;$B45,'All Employees by Mode'!$I:$I,"&lt;"&amp;$D45),SUMIFS('All Employees by Mode'!AA:AA,'All Employees by Mode'!$I:$I,"&gt;="&amp;$B45)))</f>
        <v>366.73</v>
      </c>
      <c r="O45" s="160">
        <f>IF($AF$1,IF($A45="Between",SUMIFS('All Employees by Mode'!AC:AC,'All Employees by Mode'!$I:$I,"&gt;="&amp;$B45,'All Employees by Mode'!$I:$I,"&lt;"&amp;$D45,'All Employees by Mode'!$BE:$BE,"=No"),SUMIFS('All Employees by Mode'!AC:AC,'All Employees by Mode'!$I:$I,"&gt;="&amp;$B45,'All Employees by Mode'!$BE:$BE,"=No")),IF($A45="Between",SUMIFS('All Employees by Mode'!AC:AC,'All Employees by Mode'!$I:$I,"&gt;="&amp;$B45,'All Employees by Mode'!$I:$I,"&lt;"&amp;$D45),SUMIFS('All Employees by Mode'!AC:AC,'All Employees by Mode'!$I:$I,"&gt;="&amp;$B45)))</f>
        <v>162.07</v>
      </c>
      <c r="P45" s="160">
        <f>IF($AF$1,IF($A45="Between",SUMIFS('All Employees by Mode'!AE:AE,'All Employees by Mode'!$I:$I,"&gt;="&amp;$B45,'All Employees by Mode'!$I:$I,"&lt;"&amp;$D45,'All Employees by Mode'!$BE:$BE,"=No"),SUMIFS('All Employees by Mode'!AE:AE,'All Employees by Mode'!$I:$I,"&gt;="&amp;$B45,'All Employees by Mode'!$BE:$BE,"=No")),IF($A45="Between",SUMIFS('All Employees by Mode'!AE:AE,'All Employees by Mode'!$I:$I,"&gt;="&amp;$B45,'All Employees by Mode'!$I:$I,"&lt;"&amp;$D45),SUMIFS('All Employees by Mode'!AE:AE,'All Employees by Mode'!$I:$I,"&gt;="&amp;$B45)))</f>
        <v>395.03999999999996</v>
      </c>
      <c r="Q45" s="160">
        <f>IF($AF$1,IF($A45="Between",SUMIFS('All Employees by Mode'!AG:AG,'All Employees by Mode'!$I:$I,"&gt;="&amp;$B45,'All Employees by Mode'!$I:$I,"&lt;"&amp;$D45,'All Employees by Mode'!$BE:$BE,"=No"),SUMIFS('All Employees by Mode'!AG:AG,'All Employees by Mode'!$I:$I,"&gt;="&amp;$B45,'All Employees by Mode'!$BE:$BE,"=No")),IF($A45="Between",SUMIFS('All Employees by Mode'!AG:AG,'All Employees by Mode'!$I:$I,"&gt;="&amp;$B45,'All Employees by Mode'!$I:$I,"&lt;"&amp;$D45),SUMIFS('All Employees by Mode'!AG:AG,'All Employees by Mode'!$I:$I,"&gt;="&amp;$B45)))</f>
        <v>133.59</v>
      </c>
      <c r="R45" s="160">
        <f>IF($AF$1,IF($A45="Between",SUMIFS('All Employees by Mode'!AI:AI,'All Employees by Mode'!$I:$I,"&gt;="&amp;$B45,'All Employees by Mode'!$I:$I,"&lt;"&amp;$D45,'All Employees by Mode'!$BE:$BE,"=No"),SUMIFS('All Employees by Mode'!AI:AI,'All Employees by Mode'!$I:$I,"&gt;="&amp;$B45,'All Employees by Mode'!$BE:$BE,"=No")),IF($A45="Between",SUMIFS('All Employees by Mode'!AI:AI,'All Employees by Mode'!$I:$I,"&gt;="&amp;$B45,'All Employees by Mode'!$I:$I,"&lt;"&amp;$D45),SUMIFS('All Employees by Mode'!AI:AI,'All Employees by Mode'!$I:$I,"&gt;="&amp;$B45)))</f>
        <v>4447.7099999999991</v>
      </c>
      <c r="S45" s="161">
        <f>IF($AF$1,IF($A45="Between",SUMIFS('All Employees by Mode'!AK:AK,'All Employees by Mode'!$I:$I,"&gt;="&amp;$B45,'All Employees by Mode'!$I:$I,"&lt;"&amp;$D45,'All Employees by Mode'!$BE:$BE,"=No"),SUMIFS('All Employees by Mode'!AK:AK,'All Employees by Mode'!$I:$I,"&gt;="&amp;$B45,'All Employees by Mode'!$BE:$BE,"=No")),IF($A45="Between",SUMIFS('All Employees by Mode'!AK:AK,'All Employees by Mode'!$I:$I,"&gt;="&amp;$B45,'All Employees by Mode'!$I:$I,"&lt;"&amp;$D45),SUMIFS('All Employees by Mode'!AK:AK,'All Employees by Mode'!$I:$I,"&gt;="&amp;$B45)))</f>
        <v>148890553</v>
      </c>
      <c r="T45" s="161">
        <f>IF($AF$1,IF($A45="Between",SUMIFS('All Employees by Mode'!AM:AM,'All Employees by Mode'!$I:$I,"&gt;="&amp;$B45,'All Employees by Mode'!$I:$I,"&lt;"&amp;$D45,'All Employees by Mode'!$BE:$BE,"=No"),SUMIFS('All Employees by Mode'!AM:AM,'All Employees by Mode'!$I:$I,"&gt;="&amp;$B45,'All Employees by Mode'!$BE:$BE,"=No")),IF($A45="Between",SUMIFS('All Employees by Mode'!AM:AM,'All Employees by Mode'!$I:$I,"&gt;="&amp;$B45,'All Employees by Mode'!$I:$I,"&lt;"&amp;$D45),SUMIFS('All Employees by Mode'!AM:AM,'All Employees by Mode'!$I:$I,"&gt;="&amp;$B45)))</f>
        <v>22269623</v>
      </c>
      <c r="U45" s="161">
        <f>IF($AF$1,IF($A45="Between",SUMIFS('All Employees by Mode'!AO:AO,'All Employees by Mode'!$I:$I,"&gt;="&amp;$B45,'All Employees by Mode'!$I:$I,"&lt;"&amp;$D45,'All Employees by Mode'!$BE:$BE,"=No"),SUMIFS('All Employees by Mode'!AO:AO,'All Employees by Mode'!$I:$I,"&gt;="&amp;$B45,'All Employees by Mode'!$BE:$BE,"=No")),IF($A45="Between",SUMIFS('All Employees by Mode'!AO:AO,'All Employees by Mode'!$I:$I,"&gt;="&amp;$B45,'All Employees by Mode'!$I:$I,"&lt;"&amp;$D45),SUMIFS('All Employees by Mode'!AO:AO,'All Employees by Mode'!$I:$I,"&gt;="&amp;$B45)))</f>
        <v>8368439</v>
      </c>
      <c r="V45" s="161">
        <f>IF($AF$1,IF($A45="Between",SUMIFS('All Employees by Mode'!AQ:AQ,'All Employees by Mode'!$I:$I,"&gt;="&amp;$B45,'All Employees by Mode'!$I:$I,"&lt;"&amp;$D45,'All Employees by Mode'!$BE:$BE,"=No"),SUMIFS('All Employees by Mode'!AQ:AQ,'All Employees by Mode'!$I:$I,"&gt;="&amp;$B45,'All Employees by Mode'!$BE:$BE,"=No")),IF($A45="Between",SUMIFS('All Employees by Mode'!AQ:AQ,'All Employees by Mode'!$I:$I,"&gt;="&amp;$B45,'All Employees by Mode'!$I:$I,"&lt;"&amp;$D45),SUMIFS('All Employees by Mode'!AQ:AQ,'All Employees by Mode'!$I:$I,"&gt;="&amp;$B45)))</f>
        <v>17295520</v>
      </c>
      <c r="W45" s="161">
        <f>IF($AF$1,IF($A45="Between",SUMIFS('All Employees by Mode'!AS:AS,'All Employees by Mode'!$I:$I,"&gt;="&amp;$B45,'All Employees by Mode'!$I:$I,"&lt;"&amp;$D45,'All Employees by Mode'!$BE:$BE,"=No"),SUMIFS('All Employees by Mode'!AS:AS,'All Employees by Mode'!$I:$I,"&gt;="&amp;$B45,'All Employees by Mode'!$BE:$BE,"=No")),IF($A45="Between",SUMIFS('All Employees by Mode'!AS:AS,'All Employees by Mode'!$I:$I,"&gt;="&amp;$B45,'All Employees by Mode'!$I:$I,"&lt;"&amp;$D45),SUMIFS('All Employees by Mode'!AS:AS,'All Employees by Mode'!$I:$I,"&gt;="&amp;$B45)))</f>
        <v>196824135</v>
      </c>
      <c r="X45" s="162">
        <f t="shared" si="19"/>
        <v>27.53506051440014</v>
      </c>
      <c r="Y45" s="162">
        <f t="shared" si="19"/>
        <v>33.036817315323738</v>
      </c>
      <c r="Z45" s="162">
        <f t="shared" si="19"/>
        <v>35.288874551427213</v>
      </c>
      <c r="AA45" s="162">
        <f t="shared" si="19"/>
        <v>30.342698147037048</v>
      </c>
      <c r="AB45" s="271">
        <f>W45/SUM(G45:J45)</f>
        <v>28.57269247184454</v>
      </c>
      <c r="AC45" s="93"/>
      <c r="AD45" s="94"/>
      <c r="AE45" s="94"/>
      <c r="AF45" s="94"/>
      <c r="AG45" s="94"/>
      <c r="AH45" s="94" t="str">
        <f t="shared" ref="AH45:AH52" si="22">IFERROR(AT45&amp;":"&amp;CHAR(10)&amp;"Vehicle Operations: $"&amp;FIXED(AO45,2,0)&amp;CHAR(10)&amp;"Vehicle Maintenance: $"&amp;FIXED(AP45,2,0)&amp;CHAR(10)&amp;"Facility Maintenance: $"&amp;FIXED(AQ45,2,0)&amp;CHAR(10)&amp;"General Administration: $"&amp;FIXED(AR45,2,0)&amp;CHAR(10)&amp;"Total: $"&amp;FIXED(AS45,2,0),"")</f>
        <v>10 to 25:
Vehicle Operations: $27.54
Vehicle Maintenance: $33.04
Facility Maintenance: $35.29
General Administration: $30.34
Total: $28.57</v>
      </c>
      <c r="AI45" s="94"/>
      <c r="AJ45" s="94"/>
      <c r="AK45" s="94"/>
      <c r="AL45" s="94"/>
      <c r="AM45" s="94"/>
      <c r="AN45" s="94"/>
      <c r="AO45" s="306">
        <f t="shared" ref="AO45:AO52" si="23">X45</f>
        <v>27.53506051440014</v>
      </c>
      <c r="AP45" s="306">
        <f t="shared" si="20"/>
        <v>33.036817315323738</v>
      </c>
      <c r="AQ45" s="306">
        <f t="shared" si="20"/>
        <v>35.288874551427213</v>
      </c>
      <c r="AR45" s="306">
        <f t="shared" si="20"/>
        <v>30.342698147037048</v>
      </c>
      <c r="AS45" s="306">
        <f t="shared" si="20"/>
        <v>28.57269247184454</v>
      </c>
      <c r="AT45" s="303" t="str">
        <f t="shared" ref="AT45:AT52" si="24">IFERROR(IF($A45="Over","Over "&amp;FIXED($B45,0,0),FIXED($B45,0,0)&amp;" to "&amp;FIXED($D45,0,0)),"")</f>
        <v>10 to 25</v>
      </c>
      <c r="AU45" s="94"/>
      <c r="AV45" s="94"/>
    </row>
    <row r="46" spans="1:48" s="95" customFormat="1" ht="11.25" customHeight="1">
      <c r="A46" s="167" t="str">
        <f t="shared" ref="A46:A52" si="25">IF(OR(A45="Over",A45=""),"",IF(D46="","Over","Between"))</f>
        <v>Between</v>
      </c>
      <c r="B46" s="168">
        <f>IF(D45="","",D45)</f>
        <v>25</v>
      </c>
      <c r="C46" s="169" t="str">
        <f t="shared" ref="C46:C51" si="26">IF(D46&lt;&gt;"","and","")</f>
        <v>and</v>
      </c>
      <c r="D46" s="250">
        <v>50</v>
      </c>
      <c r="E46" s="276" t="str">
        <f t="shared" si="21"/>
        <v>Between 25 and 50</v>
      </c>
      <c r="F46" s="159">
        <f>IF($AF$1,IF($A46="","",IF($A46="Between",SUMIFS('All Employees by Mode'!L:L,'All Employees by Mode'!$I:$I,"&gt;="&amp;$B46,'All Employees by Mode'!$I:$I,"&lt;"&amp;$D46,'All Employees by Mode'!$BE:$BE,"=No"),SUMIFS('All Employees by Mode'!L:L,'All Employees by Mode'!$I:$I,"&gt;="&amp;$B46,'All Employees by Mode'!$BE:$BE,"=No"))),IF($A46="","",IF($A46="Between",SUMIFS('All Employees by Mode'!L:L,'All Employees by Mode'!$I:$I,"&gt;="&amp;$B46,'All Employees by Mode'!$I:$I,"&lt;"&amp;$D46),SUMIFS('All Employees by Mode'!L:L,'All Employees by Mode'!$I:$I,"&gt;="&amp;$B46))))</f>
        <v>3151</v>
      </c>
      <c r="G46" s="160">
        <f>IF($AF$1,IF($A46="","",IF($A46="Between",SUMIFS('All Employees by Mode'!M:M,'All Employees by Mode'!$I:$I,"&gt;="&amp;$B46,'All Employees by Mode'!$I:$I,"&lt;"&amp;$D46,'All Employees by Mode'!$BE:$BE,"=No"),SUMIFS('All Employees by Mode'!M:M,'All Employees by Mode'!$I:$I,"&gt;="&amp;$B46,'All Employees by Mode'!$BE:$BE,"=No"))),IF($A46="","",IF($A46="Between",SUMIFS('All Employees by Mode'!M:M,'All Employees by Mode'!$I:$I,"&gt;="&amp;$B46,'All Employees by Mode'!$I:$I,"&lt;"&amp;$D46),SUMIFS('All Employees by Mode'!M:M,'All Employees by Mode'!$I:$I,"&gt;="&amp;$B46))))</f>
        <v>12563557</v>
      </c>
      <c r="H46" s="160">
        <f>IF($AF$1,IF($A46="","",IF($A46="Between",SUMIFS('All Employees by Mode'!O:O,'All Employees by Mode'!$I:$I,"&gt;="&amp;$B46,'All Employees by Mode'!$I:$I,"&lt;"&amp;$D46,'All Employees by Mode'!$BE:$BE,"=No"),SUMIFS('All Employees by Mode'!O:O,'All Employees by Mode'!$I:$I,"&gt;="&amp;$B46,'All Employees by Mode'!$BE:$BE,"=No"))),IF($A46="","",IF($A46="Between",SUMIFS('All Employees by Mode'!O:O,'All Employees by Mode'!$I:$I,"&gt;="&amp;$B46,'All Employees by Mode'!$I:$I,"&lt;"&amp;$D46),SUMIFS('All Employees by Mode'!O:O,'All Employees by Mode'!$I:$I,"&gt;="&amp;$B46))))</f>
        <v>1960980</v>
      </c>
      <c r="I46" s="160">
        <f>IF($AF$1,IF($A46="","",IF($A46="Between",SUMIFS('All Employees by Mode'!Q:Q,'All Employees by Mode'!$I:$I,"&gt;="&amp;$B46,'All Employees by Mode'!$I:$I,"&lt;"&amp;$D46,'All Employees by Mode'!$BE:$BE,"=No"),SUMIFS('All Employees by Mode'!Q:Q,'All Employees by Mode'!$I:$I,"&gt;="&amp;$B46,'All Employees by Mode'!$BE:$BE,"=No"))),IF($A46="","",IF($A46="Between",SUMIFS('All Employees by Mode'!Q:Q,'All Employees by Mode'!$I:$I,"&gt;="&amp;$B46,'All Employees by Mode'!$I:$I,"&lt;"&amp;$D46),SUMIFS('All Employees by Mode'!Q:Q,'All Employees by Mode'!$I:$I,"&gt;="&amp;$B46))))</f>
        <v>876937</v>
      </c>
      <c r="J46" s="160">
        <f>IF($AF$1,IF($A46="","",IF($A46="Between",SUMIFS('All Employees by Mode'!S:S,'All Employees by Mode'!$I:$I,"&gt;="&amp;$B46,'All Employees by Mode'!$I:$I,"&lt;"&amp;$D46,'All Employees by Mode'!$BE:$BE,"=No"),SUMIFS('All Employees by Mode'!S:S,'All Employees by Mode'!$I:$I,"&gt;="&amp;$B46,'All Employees by Mode'!$BE:$BE,"=No"))),IF($A46="","",IF($A46="Between",SUMIFS('All Employees by Mode'!S:S,'All Employees by Mode'!$I:$I,"&gt;="&amp;$B46,'All Employees by Mode'!$I:$I,"&lt;"&amp;$D46),SUMIFS('All Employees by Mode'!S:S,'All Employees by Mode'!$I:$I,"&gt;="&amp;$B46))))</f>
        <v>1748059</v>
      </c>
      <c r="K46" s="160">
        <f>IF($AF$1,IF($A46="","",IF($A46="Between",SUMIFS('All Employees by Mode'!U:U,'All Employees by Mode'!$I:$I,"&gt;="&amp;$B46,'All Employees by Mode'!$I:$I,"&lt;"&amp;$D46,'All Employees by Mode'!$BE:$BE,"=No"),SUMIFS('All Employees by Mode'!U:U,'All Employees by Mode'!$I:$I,"&gt;="&amp;$B46,'All Employees by Mode'!$BE:$BE,"=No"))),IF($A46="","",IF($A46="Between",SUMIFS('All Employees by Mode'!U:U,'All Employees by Mode'!$I:$I,"&gt;="&amp;$B46,'All Employees by Mode'!$I:$I,"&lt;"&amp;$D46),SUMIFS('All Employees by Mode'!U:U,'All Employees by Mode'!$I:$I,"&gt;="&amp;$B46))))</f>
        <v>216114</v>
      </c>
      <c r="L46" s="160">
        <f>IF($AF$1,IF($A46="","",IF($A46="Between",SUMIFS('All Employees by Mode'!W:W,'All Employees by Mode'!$I:$I,"&gt;="&amp;$B46,'All Employees by Mode'!$I:$I,"&lt;"&amp;$D46,'All Employees by Mode'!$BE:$BE,"=No"),SUMIFS('All Employees by Mode'!W:W,'All Employees by Mode'!$I:$I,"&gt;="&amp;$B46,'All Employees by Mode'!$BE:$BE,"=No"))),IF($A46="","",IF($A46="Between",SUMIFS('All Employees by Mode'!W:W,'All Employees by Mode'!$I:$I,"&gt;="&amp;$B46,'All Employees by Mode'!$I:$I,"&lt;"&amp;$D46),SUMIFS('All Employees by Mode'!W:W,'All Employees by Mode'!$I:$I,"&gt;="&amp;$B46))))</f>
        <v>17365647</v>
      </c>
      <c r="M46" s="160">
        <f>IF($AF$1,IF($A46="","",IF($A46="Between",SUMIFS('All Employees by Mode'!Y:Y,'All Employees by Mode'!$I:$I,"&gt;="&amp;$B46,'All Employees by Mode'!$I:$I,"&lt;"&amp;$D46,'All Employees by Mode'!$BE:$BE,"=No"),SUMIFS('All Employees by Mode'!Y:Y,'All Employees by Mode'!$I:$I,"&gt;="&amp;$B46,'All Employees by Mode'!$BE:$BE,"=No"))),IF($A46="","",IF($A46="Between",SUMIFS('All Employees by Mode'!Y:Y,'All Employees by Mode'!$I:$I,"&gt;="&amp;$B46,'All Employees by Mode'!$I:$I,"&lt;"&amp;$D46),SUMIFS('All Employees by Mode'!Y:Y,'All Employees by Mode'!$I:$I,"&gt;="&amp;$B46))))</f>
        <v>7734.7200000000021</v>
      </c>
      <c r="N46" s="160">
        <f>IF($AF$1,IF($A46="","",IF($A46="Between",SUMIFS('All Employees by Mode'!AA:AA,'All Employees by Mode'!$I:$I,"&gt;="&amp;$B46,'All Employees by Mode'!$I:$I,"&lt;"&amp;$D46,'All Employees by Mode'!$BE:$BE,"=No"),SUMIFS('All Employees by Mode'!AA:AA,'All Employees by Mode'!$I:$I,"&gt;="&amp;$B46,'All Employees by Mode'!$BE:$BE,"=No"))),IF($A46="","",IF($A46="Between",SUMIFS('All Employees by Mode'!AA:AA,'All Employees by Mode'!$I:$I,"&gt;="&amp;$B46,'All Employees by Mode'!$I:$I,"&lt;"&amp;$D46),SUMIFS('All Employees by Mode'!AA:AA,'All Employees by Mode'!$I:$I,"&gt;="&amp;$B46))))</f>
        <v>1070</v>
      </c>
      <c r="O46" s="160">
        <f>IF($AF$1,IF($A46="","",IF($A46="Between",SUMIFS('All Employees by Mode'!AC:AC,'All Employees by Mode'!$I:$I,"&gt;="&amp;$B46,'All Employees by Mode'!$I:$I,"&lt;"&amp;$D46,'All Employees by Mode'!$BE:$BE,"=No"),SUMIFS('All Employees by Mode'!AC:AC,'All Employees by Mode'!$I:$I,"&gt;="&amp;$B46,'All Employees by Mode'!$BE:$BE,"=No"))),IF($A46="","",IF($A46="Between",SUMIFS('All Employees by Mode'!AC:AC,'All Employees by Mode'!$I:$I,"&gt;="&amp;$B46,'All Employees by Mode'!$I:$I,"&lt;"&amp;$D46),SUMIFS('All Employees by Mode'!AC:AC,'All Employees by Mode'!$I:$I,"&gt;="&amp;$B46))))</f>
        <v>472.46000000000004</v>
      </c>
      <c r="P46" s="160">
        <f>IF($AF$1,IF($A46="","",IF($A46="Between",SUMIFS('All Employees by Mode'!AE:AE,'All Employees by Mode'!$I:$I,"&gt;="&amp;$B46,'All Employees by Mode'!$I:$I,"&lt;"&amp;$D46,'All Employees by Mode'!$BE:$BE,"=No"),SUMIFS('All Employees by Mode'!AE:AE,'All Employees by Mode'!$I:$I,"&gt;="&amp;$B46,'All Employees by Mode'!$BE:$BE,"=No"))),IF($A46="","",IF($A46="Between",SUMIFS('All Employees by Mode'!AE:AE,'All Employees by Mode'!$I:$I,"&gt;="&amp;$B46,'All Employees by Mode'!$I:$I,"&lt;"&amp;$D46),SUMIFS('All Employees by Mode'!AE:AE,'All Employees by Mode'!$I:$I,"&gt;="&amp;$B46))))</f>
        <v>1030.7399999999993</v>
      </c>
      <c r="Q46" s="160">
        <f>IF($AF$1,IF($A46="","",IF($A46="Between",SUMIFS('All Employees by Mode'!AG:AG,'All Employees by Mode'!$I:$I,"&gt;="&amp;$B46,'All Employees by Mode'!$I:$I,"&lt;"&amp;$D46,'All Employees by Mode'!$BE:$BE,"=No"),SUMIFS('All Employees by Mode'!AG:AG,'All Employees by Mode'!$I:$I,"&gt;="&amp;$B46,'All Employees by Mode'!$BE:$BE,"=No"))),IF($A46="","",IF($A46="Between",SUMIFS('All Employees by Mode'!AG:AG,'All Employees by Mode'!$I:$I,"&gt;="&amp;$B46,'All Employees by Mode'!$I:$I,"&lt;"&amp;$D46),SUMIFS('All Employees by Mode'!AG:AG,'All Employees by Mode'!$I:$I,"&gt;="&amp;$B46))))</f>
        <v>94.670000000000016</v>
      </c>
      <c r="R46" s="160">
        <f>IF($AF$1,IF($A46="","",IF($A46="Between",SUMIFS('All Employees by Mode'!AI:AI,'All Employees by Mode'!$I:$I,"&gt;="&amp;$B46,'All Employees by Mode'!$I:$I,"&lt;"&amp;$D46,'All Employees by Mode'!$BE:$BE,"=No"),SUMIFS('All Employees by Mode'!AI:AI,'All Employees by Mode'!$I:$I,"&gt;="&amp;$B46,'All Employees by Mode'!$BE:$BE,"=No"))),IF($A46="","",IF($A46="Between",SUMIFS('All Employees by Mode'!AI:AI,'All Employees by Mode'!$I:$I,"&gt;="&amp;$B46,'All Employees by Mode'!$I:$I,"&lt;"&amp;$D46),SUMIFS('All Employees by Mode'!AI:AI,'All Employees by Mode'!$I:$I,"&gt;="&amp;$B46))))</f>
        <v>10402.59</v>
      </c>
      <c r="S46" s="161">
        <f>IF($AF$1,IF($A46="","",IF($A46="Between",SUMIFS('All Employees by Mode'!AK:AK,'All Employees by Mode'!$I:$I,"&gt;="&amp;$B46,'All Employees by Mode'!$I:$I,"&lt;"&amp;$D46,'All Employees by Mode'!$BE:$BE,"=No"),SUMIFS('All Employees by Mode'!AK:AK,'All Employees by Mode'!$I:$I,"&gt;="&amp;$B46,'All Employees by Mode'!$BE:$BE,"=No"))),IF($A46="","",IF($A46="Between",SUMIFS('All Employees by Mode'!AK:AK,'All Employees by Mode'!$I:$I,"&gt;="&amp;$B46,'All Employees by Mode'!$I:$I,"&lt;"&amp;$D46),SUMIFS('All Employees by Mode'!AK:AK,'All Employees by Mode'!$I:$I,"&gt;="&amp;$B46))))</f>
        <v>274007506</v>
      </c>
      <c r="T46" s="161">
        <f>IF($AF$1,IF($A46="","",IF($A46="Between",SUMIFS('All Employees by Mode'!AM:AM,'All Employees by Mode'!$I:$I,"&gt;="&amp;$B46,'All Employees by Mode'!$I:$I,"&lt;"&amp;$D46,'All Employees by Mode'!$BE:$BE,"=No"),SUMIFS('All Employees by Mode'!AM:AM,'All Employees by Mode'!$I:$I,"&gt;="&amp;$B46,'All Employees by Mode'!$BE:$BE,"=No"))),IF($A46="","",IF($A46="Between",SUMIFS('All Employees by Mode'!AM:AM,'All Employees by Mode'!$I:$I,"&gt;="&amp;$B46,'All Employees by Mode'!$I:$I,"&lt;"&amp;$D46),SUMIFS('All Employees by Mode'!AM:AM,'All Employees by Mode'!$I:$I,"&gt;="&amp;$B46))))</f>
        <v>52306633</v>
      </c>
      <c r="U46" s="161">
        <f>IF($AF$1,IF($A46="","",IF($A46="Between",SUMIFS('All Employees by Mode'!AO:AO,'All Employees by Mode'!$I:$I,"&gt;="&amp;$B46,'All Employees by Mode'!$I:$I,"&lt;"&amp;$D46,'All Employees by Mode'!$BE:$BE,"=No"),SUMIFS('All Employees by Mode'!AO:AO,'All Employees by Mode'!$I:$I,"&gt;="&amp;$B46,'All Employees by Mode'!$BE:$BE,"=No"))),IF($A46="","",IF($A46="Between",SUMIFS('All Employees by Mode'!AO:AO,'All Employees by Mode'!$I:$I,"&gt;="&amp;$B46,'All Employees by Mode'!$I:$I,"&lt;"&amp;$D46),SUMIFS('All Employees by Mode'!AO:AO,'All Employees by Mode'!$I:$I,"&gt;="&amp;$B46))))</f>
        <v>26528483</v>
      </c>
      <c r="V46" s="161">
        <f>IF($AF$1,IF($A46="","",IF($A46="Between",SUMIFS('All Employees by Mode'!AQ:AQ,'All Employees by Mode'!$I:$I,"&gt;="&amp;$B46,'All Employees by Mode'!$I:$I,"&lt;"&amp;$D46,'All Employees by Mode'!$BE:$BE,"=No"),SUMIFS('All Employees by Mode'!AQ:AQ,'All Employees by Mode'!$I:$I,"&gt;="&amp;$B46,'All Employees by Mode'!$BE:$BE,"=No"))),IF($A46="","",IF($A46="Between",SUMIFS('All Employees by Mode'!AQ:AQ,'All Employees by Mode'!$I:$I,"&gt;="&amp;$B46,'All Employees by Mode'!$I:$I,"&lt;"&amp;$D46),SUMIFS('All Employees by Mode'!AQ:AQ,'All Employees by Mode'!$I:$I,"&gt;="&amp;$B46))))</f>
        <v>58871587</v>
      </c>
      <c r="W46" s="161">
        <f>IF($AF$1,IF($A46="","",IF($A46="Between",SUMIFS('All Employees by Mode'!AS:AS,'All Employees by Mode'!$I:$I,"&gt;="&amp;$B46,'All Employees by Mode'!$I:$I,"&lt;"&amp;$D46,'All Employees by Mode'!$BE:$BE,"=No"),SUMIFS('All Employees by Mode'!AS:AS,'All Employees by Mode'!$I:$I,"&gt;="&amp;$B46,'All Employees by Mode'!$BE:$BE,"=No"))),IF($A46="","",IF($A46="Between",SUMIFS('All Employees by Mode'!AS:AS,'All Employees by Mode'!$I:$I,"&gt;="&amp;$B46,'All Employees by Mode'!$I:$I,"&lt;"&amp;$D46),SUMIFS('All Employees by Mode'!AS:AS,'All Employees by Mode'!$I:$I,"&gt;="&amp;$B46))))</f>
        <v>411714209</v>
      </c>
      <c r="X46" s="162">
        <f>IFERROR(IF($A46="","",S46/G46),"-")</f>
        <v>21.80970771255306</v>
      </c>
      <c r="Y46" s="162">
        <f>IFERROR(IF($A46="","",T46/H46),"-")</f>
        <v>26.673720792664891</v>
      </c>
      <c r="Z46" s="162">
        <f>IFERROR(IF($A46="","",U46/I46),"-")</f>
        <v>30.251298553944011</v>
      </c>
      <c r="AA46" s="162">
        <f>IFERROR(IF($A46="","",V46/J46),"-")</f>
        <v>33.678260859616294</v>
      </c>
      <c r="AB46" s="271">
        <f>IFERROR(IF(A46="","",W46/SUM(G46:J46)),"-")</f>
        <v>24.007313143745662</v>
      </c>
      <c r="AC46" s="93"/>
      <c r="AD46" s="94"/>
      <c r="AE46" s="94"/>
      <c r="AF46" s="94"/>
      <c r="AG46" s="94"/>
      <c r="AH46" s="94" t="str">
        <f t="shared" si="22"/>
        <v>25 to 50:
Vehicle Operations: $21.81
Vehicle Maintenance: $26.67
Facility Maintenance: $30.25
General Administration: $33.68
Total: $24.01</v>
      </c>
      <c r="AI46" s="94"/>
      <c r="AJ46" s="94"/>
      <c r="AK46" s="94"/>
      <c r="AL46" s="94"/>
      <c r="AM46" s="94"/>
      <c r="AN46" s="94"/>
      <c r="AO46" s="306">
        <f t="shared" si="23"/>
        <v>21.80970771255306</v>
      </c>
      <c r="AP46" s="306">
        <f t="shared" si="20"/>
        <v>26.673720792664891</v>
      </c>
      <c r="AQ46" s="306">
        <f t="shared" si="20"/>
        <v>30.251298553944011</v>
      </c>
      <c r="AR46" s="306">
        <f t="shared" si="20"/>
        <v>33.678260859616294</v>
      </c>
      <c r="AS46" s="306">
        <f t="shared" si="20"/>
        <v>24.007313143745662</v>
      </c>
      <c r="AT46" s="303" t="str">
        <f t="shared" si="24"/>
        <v>25 to 50</v>
      </c>
      <c r="AU46" s="94"/>
      <c r="AV46" s="94"/>
    </row>
    <row r="47" spans="1:48" s="95" customFormat="1" ht="11.25" customHeight="1">
      <c r="A47" s="167" t="str">
        <f t="shared" si="25"/>
        <v>Between</v>
      </c>
      <c r="B47" s="168">
        <f t="shared" ref="B47:B52" si="27">IF(D46="","",D46)</f>
        <v>50</v>
      </c>
      <c r="C47" s="169" t="str">
        <f t="shared" si="26"/>
        <v>and</v>
      </c>
      <c r="D47" s="250">
        <v>100</v>
      </c>
      <c r="E47" s="276" t="str">
        <f t="shared" si="21"/>
        <v>Between 50 and 100</v>
      </c>
      <c r="F47" s="159">
        <f>IF($AF$1,IF($A47="","",IF($A47="Between",SUMIFS('All Employees by Mode'!L:L,'All Employees by Mode'!$I:$I,"&gt;="&amp;$B47,'All Employees by Mode'!$I:$I,"&lt;"&amp;$D47,'All Employees by Mode'!$BE:$BE,"=No"),SUMIFS('All Employees by Mode'!L:L,'All Employees by Mode'!$I:$I,"&gt;="&amp;$B47,'All Employees by Mode'!$BE:$BE,"=No"))),IF($A47="","",IF($A47="Between",SUMIFS('All Employees by Mode'!L:L,'All Employees by Mode'!$I:$I,"&gt;="&amp;$B47,'All Employees by Mode'!$I:$I,"&lt;"&amp;$D47),SUMIFS('All Employees by Mode'!L:L,'All Employees by Mode'!$I:$I,"&gt;="&amp;$B47))))</f>
        <v>5652</v>
      </c>
      <c r="G47" s="160">
        <f>IF($AF$1,IF($A47="","",IF($A47="Between",SUMIFS('All Employees by Mode'!M:M,'All Employees by Mode'!$I:$I,"&gt;="&amp;$B47,'All Employees by Mode'!$I:$I,"&lt;"&amp;$D47,'All Employees by Mode'!$BE:$BE,"=No"),SUMIFS('All Employees by Mode'!M:M,'All Employees by Mode'!$I:$I,"&gt;="&amp;$B47,'All Employees by Mode'!$BE:$BE,"=No"))),IF($A47="","",IF($A47="Between",SUMIFS('All Employees by Mode'!M:M,'All Employees by Mode'!$I:$I,"&gt;="&amp;$B47,'All Employees by Mode'!$I:$I,"&lt;"&amp;$D47),SUMIFS('All Employees by Mode'!M:M,'All Employees by Mode'!$I:$I,"&gt;="&amp;$B47))))</f>
        <v>19113019</v>
      </c>
      <c r="H47" s="160">
        <f>IF($AF$1,IF($A47="","",IF($A47="Between",SUMIFS('All Employees by Mode'!O:O,'All Employees by Mode'!$I:$I,"&gt;="&amp;$B47,'All Employees by Mode'!$I:$I,"&lt;"&amp;$D47,'All Employees by Mode'!$BE:$BE,"=No"),SUMIFS('All Employees by Mode'!O:O,'All Employees by Mode'!$I:$I,"&gt;="&amp;$B47,'All Employees by Mode'!$BE:$BE,"=No"))),IF($A47="","",IF($A47="Between",SUMIFS('All Employees by Mode'!O:O,'All Employees by Mode'!$I:$I,"&gt;="&amp;$B47,'All Employees by Mode'!$I:$I,"&lt;"&amp;$D47),SUMIFS('All Employees by Mode'!O:O,'All Employees by Mode'!$I:$I,"&gt;="&amp;$B47))))</f>
        <v>3528644</v>
      </c>
      <c r="I47" s="160">
        <f>IF($AF$1,IF($A47="","",IF($A47="Between",SUMIFS('All Employees by Mode'!Q:Q,'All Employees by Mode'!$I:$I,"&gt;="&amp;$B47,'All Employees by Mode'!$I:$I,"&lt;"&amp;$D47,'All Employees by Mode'!$BE:$BE,"=No"),SUMIFS('All Employees by Mode'!Q:Q,'All Employees by Mode'!$I:$I,"&gt;="&amp;$B47,'All Employees by Mode'!$BE:$BE,"=No"))),IF($A47="","",IF($A47="Between",SUMIFS('All Employees by Mode'!Q:Q,'All Employees by Mode'!$I:$I,"&gt;="&amp;$B47,'All Employees by Mode'!$I:$I,"&lt;"&amp;$D47),SUMIFS('All Employees by Mode'!Q:Q,'All Employees by Mode'!$I:$I,"&gt;="&amp;$B47))))</f>
        <v>936885</v>
      </c>
      <c r="J47" s="160">
        <f>IF($AF$1,IF($A47="","",IF($A47="Between",SUMIFS('All Employees by Mode'!S:S,'All Employees by Mode'!$I:$I,"&gt;="&amp;$B47,'All Employees by Mode'!$I:$I,"&lt;"&amp;$D47,'All Employees by Mode'!$BE:$BE,"=No"),SUMIFS('All Employees by Mode'!S:S,'All Employees by Mode'!$I:$I,"&gt;="&amp;$B47,'All Employees by Mode'!$BE:$BE,"=No"))),IF($A47="","",IF($A47="Between",SUMIFS('All Employees by Mode'!S:S,'All Employees by Mode'!$I:$I,"&gt;="&amp;$B47,'All Employees by Mode'!$I:$I,"&lt;"&amp;$D47),SUMIFS('All Employees by Mode'!S:S,'All Employees by Mode'!$I:$I,"&gt;="&amp;$B47))))</f>
        <v>2887294</v>
      </c>
      <c r="K47" s="160">
        <f>IF($AF$1,IF($A47="","",IF($A47="Between",SUMIFS('All Employees by Mode'!U:U,'All Employees by Mode'!$I:$I,"&gt;="&amp;$B47,'All Employees by Mode'!$I:$I,"&lt;"&amp;$D47,'All Employees by Mode'!$BE:$BE,"=No"),SUMIFS('All Employees by Mode'!U:U,'All Employees by Mode'!$I:$I,"&gt;="&amp;$B47,'All Employees by Mode'!$BE:$BE,"=No"))),IF($A47="","",IF($A47="Between",SUMIFS('All Employees by Mode'!U:U,'All Employees by Mode'!$I:$I,"&gt;="&amp;$B47,'All Employees by Mode'!$I:$I,"&lt;"&amp;$D47),SUMIFS('All Employees by Mode'!U:U,'All Employees by Mode'!$I:$I,"&gt;="&amp;$B47))))</f>
        <v>97936</v>
      </c>
      <c r="L47" s="160">
        <f>IF($AF$1,IF($A47="","",IF($A47="Between",SUMIFS('All Employees by Mode'!W:W,'All Employees by Mode'!$I:$I,"&gt;="&amp;$B47,'All Employees by Mode'!$I:$I,"&lt;"&amp;$D47,'All Employees by Mode'!$BE:$BE,"=No"),SUMIFS('All Employees by Mode'!W:W,'All Employees by Mode'!$I:$I,"&gt;="&amp;$B47,'All Employees by Mode'!$BE:$BE,"=No"))),IF($A47="","",IF($A47="Between",SUMIFS('All Employees by Mode'!W:W,'All Employees by Mode'!$I:$I,"&gt;="&amp;$B47,'All Employees by Mode'!$I:$I,"&lt;"&amp;$D47),SUMIFS('All Employees by Mode'!W:W,'All Employees by Mode'!$I:$I,"&gt;="&amp;$B47))))</f>
        <v>26563778</v>
      </c>
      <c r="M47" s="160">
        <f>IF($AF$1,IF($A47="","",IF($A47="Between",SUMIFS('All Employees by Mode'!Y:Y,'All Employees by Mode'!$I:$I,"&gt;="&amp;$B47,'All Employees by Mode'!$I:$I,"&lt;"&amp;$D47,'All Employees by Mode'!$BE:$BE,"=No"),SUMIFS('All Employees by Mode'!Y:Y,'All Employees by Mode'!$I:$I,"&gt;="&amp;$B47,'All Employees by Mode'!$BE:$BE,"=No"))),IF($A47="","",IF($A47="Between",SUMIFS('All Employees by Mode'!Y:Y,'All Employees by Mode'!$I:$I,"&gt;="&amp;$B47,'All Employees by Mode'!$I:$I,"&lt;"&amp;$D47),SUMIFS('All Employees by Mode'!Y:Y,'All Employees by Mode'!$I:$I,"&gt;="&amp;$B47))))</f>
        <v>10763.79</v>
      </c>
      <c r="N47" s="160">
        <f>IF($AF$1,IF($A47="","",IF($A47="Between",SUMIFS('All Employees by Mode'!AA:AA,'All Employees by Mode'!$I:$I,"&gt;="&amp;$B47,'All Employees by Mode'!$I:$I,"&lt;"&amp;$D47,'All Employees by Mode'!$BE:$BE,"=No"),SUMIFS('All Employees by Mode'!AA:AA,'All Employees by Mode'!$I:$I,"&gt;="&amp;$B47,'All Employees by Mode'!$BE:$BE,"=No"))),IF($A47="","",IF($A47="Between",SUMIFS('All Employees by Mode'!AA:AA,'All Employees by Mode'!$I:$I,"&gt;="&amp;$B47,'All Employees by Mode'!$I:$I,"&lt;"&amp;$D47),SUMIFS('All Employees by Mode'!AA:AA,'All Employees by Mode'!$I:$I,"&gt;="&amp;$B47))))</f>
        <v>1890.1200000000001</v>
      </c>
      <c r="O47" s="160">
        <f>IF($AF$1,IF($A47="","",IF($A47="Between",SUMIFS('All Employees by Mode'!AC:AC,'All Employees by Mode'!$I:$I,"&gt;="&amp;$B47,'All Employees by Mode'!$I:$I,"&lt;"&amp;$D47,'All Employees by Mode'!$BE:$BE,"=No"),SUMIFS('All Employees by Mode'!AC:AC,'All Employees by Mode'!$I:$I,"&gt;="&amp;$B47,'All Employees by Mode'!$BE:$BE,"=No"))),IF($A47="","",IF($A47="Between",SUMIFS('All Employees by Mode'!AC:AC,'All Employees by Mode'!$I:$I,"&gt;="&amp;$B47,'All Employees by Mode'!$I:$I,"&lt;"&amp;$D47),SUMIFS('All Employees by Mode'!AC:AC,'All Employees by Mode'!$I:$I,"&gt;="&amp;$B47))))</f>
        <v>526.41000000000042</v>
      </c>
      <c r="P47" s="160">
        <f>IF($AF$1,IF($A47="","",IF($A47="Between",SUMIFS('All Employees by Mode'!AE:AE,'All Employees by Mode'!$I:$I,"&gt;="&amp;$B47,'All Employees by Mode'!$I:$I,"&lt;"&amp;$D47,'All Employees by Mode'!$BE:$BE,"=No"),SUMIFS('All Employees by Mode'!AE:AE,'All Employees by Mode'!$I:$I,"&gt;="&amp;$B47,'All Employees by Mode'!$BE:$BE,"=No"))),IF($A47="","",IF($A47="Between",SUMIFS('All Employees by Mode'!AE:AE,'All Employees by Mode'!$I:$I,"&gt;="&amp;$B47,'All Employees by Mode'!$I:$I,"&lt;"&amp;$D47),SUMIFS('All Employees by Mode'!AE:AE,'All Employees by Mode'!$I:$I,"&gt;="&amp;$B47))))</f>
        <v>1689.0899999999997</v>
      </c>
      <c r="Q47" s="160">
        <f>IF($AF$1,IF($A47="","",IF($A47="Between",SUMIFS('All Employees by Mode'!AG:AG,'All Employees by Mode'!$I:$I,"&gt;="&amp;$B47,'All Employees by Mode'!$I:$I,"&lt;"&amp;$D47,'All Employees by Mode'!$BE:$BE,"=No"),SUMIFS('All Employees by Mode'!AG:AG,'All Employees by Mode'!$I:$I,"&gt;="&amp;$B47,'All Employees by Mode'!$BE:$BE,"=No"))),IF($A47="","",IF($A47="Between",SUMIFS('All Employees by Mode'!AG:AG,'All Employees by Mode'!$I:$I,"&gt;="&amp;$B47,'All Employees by Mode'!$I:$I,"&lt;"&amp;$D47),SUMIFS('All Employees by Mode'!AG:AG,'All Employees by Mode'!$I:$I,"&gt;="&amp;$B47))))</f>
        <v>47.08</v>
      </c>
      <c r="R47" s="160">
        <f>IF($AF$1,IF($A47="","",IF($A47="Between",SUMIFS('All Employees by Mode'!AI:AI,'All Employees by Mode'!$I:$I,"&gt;="&amp;$B47,'All Employees by Mode'!$I:$I,"&lt;"&amp;$D47,'All Employees by Mode'!$BE:$BE,"=No"),SUMIFS('All Employees by Mode'!AI:AI,'All Employees by Mode'!$I:$I,"&gt;="&amp;$B47,'All Employees by Mode'!$BE:$BE,"=No"))),IF($A47="","",IF($A47="Between",SUMIFS('All Employees by Mode'!AI:AI,'All Employees by Mode'!$I:$I,"&gt;="&amp;$B47,'All Employees by Mode'!$I:$I,"&lt;"&amp;$D47),SUMIFS('All Employees by Mode'!AI:AI,'All Employees by Mode'!$I:$I,"&gt;="&amp;$B47))))</f>
        <v>14916.489999999998</v>
      </c>
      <c r="S47" s="161">
        <f>IF($AF$1,IF($A47="","",IF($A47="Between",SUMIFS('All Employees by Mode'!AK:AK,'All Employees by Mode'!$I:$I,"&gt;="&amp;$B47,'All Employees by Mode'!$I:$I,"&lt;"&amp;$D47,'All Employees by Mode'!$BE:$BE,"=No"),SUMIFS('All Employees by Mode'!AK:AK,'All Employees by Mode'!$I:$I,"&gt;="&amp;$B47,'All Employees by Mode'!$BE:$BE,"=No"))),IF($A47="","",IF($A47="Between",SUMIFS('All Employees by Mode'!AK:AK,'All Employees by Mode'!$I:$I,"&gt;="&amp;$B47,'All Employees by Mode'!$I:$I,"&lt;"&amp;$D47),SUMIFS('All Employees by Mode'!AK:AK,'All Employees by Mode'!$I:$I,"&gt;="&amp;$B47))))</f>
        <v>402479905</v>
      </c>
      <c r="T47" s="161">
        <f>IF($AF$1,IF($A47="","",IF($A47="Between",SUMIFS('All Employees by Mode'!AM:AM,'All Employees by Mode'!$I:$I,"&gt;="&amp;$B47,'All Employees by Mode'!$I:$I,"&lt;"&amp;$D47,'All Employees by Mode'!$BE:$BE,"=No"),SUMIFS('All Employees by Mode'!AM:AM,'All Employees by Mode'!$I:$I,"&gt;="&amp;$B47,'All Employees by Mode'!$BE:$BE,"=No"))),IF($A47="","",IF($A47="Between",SUMIFS('All Employees by Mode'!AM:AM,'All Employees by Mode'!$I:$I,"&gt;="&amp;$B47,'All Employees by Mode'!$I:$I,"&lt;"&amp;$D47),SUMIFS('All Employees by Mode'!AM:AM,'All Employees by Mode'!$I:$I,"&gt;="&amp;$B47))))</f>
        <v>86120613</v>
      </c>
      <c r="U47" s="161">
        <f>IF($AF$1,IF($A47="","",IF($A47="Between",SUMIFS('All Employees by Mode'!AO:AO,'All Employees by Mode'!$I:$I,"&gt;="&amp;$B47,'All Employees by Mode'!$I:$I,"&lt;"&amp;$D47,'All Employees by Mode'!$BE:$BE,"=No"),SUMIFS('All Employees by Mode'!AO:AO,'All Employees by Mode'!$I:$I,"&gt;="&amp;$B47,'All Employees by Mode'!$BE:$BE,"=No"))),IF($A47="","",IF($A47="Between",SUMIFS('All Employees by Mode'!AO:AO,'All Employees by Mode'!$I:$I,"&gt;="&amp;$B47,'All Employees by Mode'!$I:$I,"&lt;"&amp;$D47),SUMIFS('All Employees by Mode'!AO:AO,'All Employees by Mode'!$I:$I,"&gt;="&amp;$B47))))</f>
        <v>20821314</v>
      </c>
      <c r="V47" s="161">
        <f>IF($AF$1,IF($A47="","",IF($A47="Between",SUMIFS('All Employees by Mode'!AQ:AQ,'All Employees by Mode'!$I:$I,"&gt;="&amp;$B47,'All Employees by Mode'!$I:$I,"&lt;"&amp;$D47,'All Employees by Mode'!$BE:$BE,"=No"),SUMIFS('All Employees by Mode'!AQ:AQ,'All Employees by Mode'!$I:$I,"&gt;="&amp;$B47,'All Employees by Mode'!$BE:$BE,"=No"))),IF($A47="","",IF($A47="Between",SUMIFS('All Employees by Mode'!AQ:AQ,'All Employees by Mode'!$I:$I,"&gt;="&amp;$B47,'All Employees by Mode'!$I:$I,"&lt;"&amp;$D47),SUMIFS('All Employees by Mode'!AQ:AQ,'All Employees by Mode'!$I:$I,"&gt;="&amp;$B47))))</f>
        <v>79619929</v>
      </c>
      <c r="W47" s="161">
        <f>IF($AF$1,IF($A47="","",IF($A47="Between",SUMIFS('All Employees by Mode'!AS:AS,'All Employees by Mode'!$I:$I,"&gt;="&amp;$B47,'All Employees by Mode'!$I:$I,"&lt;"&amp;$D47,'All Employees by Mode'!$BE:$BE,"=No"),SUMIFS('All Employees by Mode'!AS:AS,'All Employees by Mode'!$I:$I,"&gt;="&amp;$B47,'All Employees by Mode'!$BE:$BE,"=No"))),IF($A47="","",IF($A47="Between",SUMIFS('All Employees by Mode'!AS:AS,'All Employees by Mode'!$I:$I,"&gt;="&amp;$B47,'All Employees by Mode'!$I:$I,"&lt;"&amp;$D47),SUMIFS('All Employees by Mode'!AS:AS,'All Employees by Mode'!$I:$I,"&gt;="&amp;$B47))))</f>
        <v>589041761</v>
      </c>
      <c r="X47" s="162">
        <f t="shared" ref="X47:X52" si="28">IFERROR(IF($A47="","",S47/G47),"-")</f>
        <v>21.057892790249412</v>
      </c>
      <c r="Y47" s="162">
        <f t="shared" ref="Y47:Y52" si="29">IFERROR(IF($A47="","",T47/H47),"-")</f>
        <v>24.406149501054795</v>
      </c>
      <c r="Z47" s="162">
        <f t="shared" ref="Z47:Z52" si="30">IFERROR(IF($A47="","",U47/I47),"-")</f>
        <v>22.223980531228484</v>
      </c>
      <c r="AA47" s="162">
        <f t="shared" ref="AA47:AA52" si="31">IFERROR(IF($A47="","",V47/J47),"-")</f>
        <v>27.575968709802329</v>
      </c>
      <c r="AB47" s="271">
        <f t="shared" ref="AB47:AB52" si="32">IFERROR(IF(A47="","",W47/SUM(G47:J47)),"-")</f>
        <v>22.256679420968357</v>
      </c>
      <c r="AC47" s="93"/>
      <c r="AD47" s="94"/>
      <c r="AE47" s="94"/>
      <c r="AF47" s="94"/>
      <c r="AG47" s="94"/>
      <c r="AH47" s="94" t="str">
        <f t="shared" si="22"/>
        <v>50 to 100:
Vehicle Operations: $21.06
Vehicle Maintenance: $24.41
Facility Maintenance: $22.22
General Administration: $27.58
Total: $22.26</v>
      </c>
      <c r="AI47" s="94"/>
      <c r="AJ47" s="94"/>
      <c r="AK47" s="94"/>
      <c r="AL47" s="94"/>
      <c r="AM47" s="94"/>
      <c r="AN47" s="94"/>
      <c r="AO47" s="306">
        <f t="shared" si="23"/>
        <v>21.057892790249412</v>
      </c>
      <c r="AP47" s="306">
        <f t="shared" si="20"/>
        <v>24.406149501054795</v>
      </c>
      <c r="AQ47" s="306">
        <f t="shared" si="20"/>
        <v>22.223980531228484</v>
      </c>
      <c r="AR47" s="306">
        <f t="shared" si="20"/>
        <v>27.575968709802329</v>
      </c>
      <c r="AS47" s="306">
        <f t="shared" si="20"/>
        <v>22.256679420968357</v>
      </c>
      <c r="AT47" s="303" t="str">
        <f t="shared" si="24"/>
        <v>50 to 100</v>
      </c>
      <c r="AU47" s="94"/>
      <c r="AV47" s="94"/>
    </row>
    <row r="48" spans="1:48" s="95" customFormat="1" ht="11.25" customHeight="1">
      <c r="A48" s="167" t="str">
        <f t="shared" si="25"/>
        <v>Between</v>
      </c>
      <c r="B48" s="168">
        <f t="shared" si="27"/>
        <v>100</v>
      </c>
      <c r="C48" s="169" t="str">
        <f t="shared" si="26"/>
        <v>and</v>
      </c>
      <c r="D48" s="250">
        <v>250</v>
      </c>
      <c r="E48" s="276" t="str">
        <f t="shared" si="21"/>
        <v>Between 100 and 250</v>
      </c>
      <c r="F48" s="159">
        <f>IF($AF$1,IF($A48="","",IF($A48="Between",SUMIFS('All Employees by Mode'!L:L,'All Employees by Mode'!$I:$I,"&gt;="&amp;$B48,'All Employees by Mode'!$I:$I,"&lt;"&amp;$D48,'All Employees by Mode'!$BE:$BE,"=No"),SUMIFS('All Employees by Mode'!L:L,'All Employees by Mode'!$I:$I,"&gt;="&amp;$B48,'All Employees by Mode'!$BE:$BE,"=No"))),IF($A48="","",IF($A48="Between",SUMIFS('All Employees by Mode'!L:L,'All Employees by Mode'!$I:$I,"&gt;="&amp;$B48,'All Employees by Mode'!$I:$I,"&lt;"&amp;$D48),SUMIFS('All Employees by Mode'!L:L,'All Employees by Mode'!$I:$I,"&gt;="&amp;$B48))))</f>
        <v>6996</v>
      </c>
      <c r="G48" s="160">
        <f>IF($AF$1,IF($A48="","",IF($A48="Between",SUMIFS('All Employees by Mode'!M:M,'All Employees by Mode'!$I:$I,"&gt;="&amp;$B48,'All Employees by Mode'!$I:$I,"&lt;"&amp;$D48,'All Employees by Mode'!$BE:$BE,"=No"),SUMIFS('All Employees by Mode'!M:M,'All Employees by Mode'!$I:$I,"&gt;="&amp;$B48,'All Employees by Mode'!$BE:$BE,"=No"))),IF($A48="","",IF($A48="Between",SUMIFS('All Employees by Mode'!M:M,'All Employees by Mode'!$I:$I,"&gt;="&amp;$B48,'All Employees by Mode'!$I:$I,"&lt;"&amp;$D48),SUMIFS('All Employees by Mode'!M:M,'All Employees by Mode'!$I:$I,"&gt;="&amp;$B48))))</f>
        <v>27460978</v>
      </c>
      <c r="H48" s="160">
        <f>IF($AF$1,IF($A48="","",IF($A48="Between",SUMIFS('All Employees by Mode'!O:O,'All Employees by Mode'!$I:$I,"&gt;="&amp;$B48,'All Employees by Mode'!$I:$I,"&lt;"&amp;$D48,'All Employees by Mode'!$BE:$BE,"=No"),SUMIFS('All Employees by Mode'!O:O,'All Employees by Mode'!$I:$I,"&gt;="&amp;$B48,'All Employees by Mode'!$BE:$BE,"=No"))),IF($A48="","",IF($A48="Between",SUMIFS('All Employees by Mode'!O:O,'All Employees by Mode'!$I:$I,"&gt;="&amp;$B48,'All Employees by Mode'!$I:$I,"&lt;"&amp;$D48),SUMIFS('All Employees by Mode'!O:O,'All Employees by Mode'!$I:$I,"&gt;="&amp;$B48))))</f>
        <v>5398706</v>
      </c>
      <c r="I48" s="160">
        <f>IF($AF$1,IF($A48="","",IF($A48="Between",SUMIFS('All Employees by Mode'!Q:Q,'All Employees by Mode'!$I:$I,"&gt;="&amp;$B48,'All Employees by Mode'!$I:$I,"&lt;"&amp;$D48,'All Employees by Mode'!$BE:$BE,"=No"),SUMIFS('All Employees by Mode'!Q:Q,'All Employees by Mode'!$I:$I,"&gt;="&amp;$B48,'All Employees by Mode'!$BE:$BE,"=No"))),IF($A48="","",IF($A48="Between",SUMIFS('All Employees by Mode'!Q:Q,'All Employees by Mode'!$I:$I,"&gt;="&amp;$B48,'All Employees by Mode'!$I:$I,"&lt;"&amp;$D48),SUMIFS('All Employees by Mode'!Q:Q,'All Employees by Mode'!$I:$I,"&gt;="&amp;$B48))))</f>
        <v>1098735</v>
      </c>
      <c r="J48" s="160">
        <f>IF($AF$1,IF($A48="","",IF($A48="Between",SUMIFS('All Employees by Mode'!S:S,'All Employees by Mode'!$I:$I,"&gt;="&amp;$B48,'All Employees by Mode'!$I:$I,"&lt;"&amp;$D48,'All Employees by Mode'!$BE:$BE,"=No"),SUMIFS('All Employees by Mode'!S:S,'All Employees by Mode'!$I:$I,"&gt;="&amp;$B48,'All Employees by Mode'!$BE:$BE,"=No"))),IF($A48="","",IF($A48="Between",SUMIFS('All Employees by Mode'!S:S,'All Employees by Mode'!$I:$I,"&gt;="&amp;$B48,'All Employees by Mode'!$I:$I,"&lt;"&amp;$D48),SUMIFS('All Employees by Mode'!S:S,'All Employees by Mode'!$I:$I,"&gt;="&amp;$B48))))</f>
        <v>3837046</v>
      </c>
      <c r="K48" s="160">
        <f>IF($AF$1,IF($A48="","",IF($A48="Between",SUMIFS('All Employees by Mode'!U:U,'All Employees by Mode'!$I:$I,"&gt;="&amp;$B48,'All Employees by Mode'!$I:$I,"&lt;"&amp;$D48,'All Employees by Mode'!$BE:$BE,"=No"),SUMIFS('All Employees by Mode'!U:U,'All Employees by Mode'!$I:$I,"&gt;="&amp;$B48,'All Employees by Mode'!$BE:$BE,"=No"))),IF($A48="","",IF($A48="Between",SUMIFS('All Employees by Mode'!U:U,'All Employees by Mode'!$I:$I,"&gt;="&amp;$B48,'All Employees by Mode'!$I:$I,"&lt;"&amp;$D48),SUMIFS('All Employees by Mode'!U:U,'All Employees by Mode'!$I:$I,"&gt;="&amp;$B48))))</f>
        <v>105065</v>
      </c>
      <c r="L48" s="160">
        <f>IF($AF$1,IF($A48="","",IF($A48="Between",SUMIFS('All Employees by Mode'!W:W,'All Employees by Mode'!$I:$I,"&gt;="&amp;$B48,'All Employees by Mode'!$I:$I,"&lt;"&amp;$D48,'All Employees by Mode'!$BE:$BE,"=No"),SUMIFS('All Employees by Mode'!W:W,'All Employees by Mode'!$I:$I,"&gt;="&amp;$B48,'All Employees by Mode'!$BE:$BE,"=No"))),IF($A48="","",IF($A48="Between",SUMIFS('All Employees by Mode'!W:W,'All Employees by Mode'!$I:$I,"&gt;="&amp;$B48,'All Employees by Mode'!$I:$I,"&lt;"&amp;$D48),SUMIFS('All Employees by Mode'!W:W,'All Employees by Mode'!$I:$I,"&gt;="&amp;$B48))))</f>
        <v>37900530</v>
      </c>
      <c r="M48" s="160">
        <f>IF($AF$1,IF($A48="","",IF($A48="Between",SUMIFS('All Employees by Mode'!Y:Y,'All Employees by Mode'!$I:$I,"&gt;="&amp;$B48,'All Employees by Mode'!$I:$I,"&lt;"&amp;$D48,'All Employees by Mode'!$BE:$BE,"=No"),SUMIFS('All Employees by Mode'!Y:Y,'All Employees by Mode'!$I:$I,"&gt;="&amp;$B48,'All Employees by Mode'!$BE:$BE,"=No"))),IF($A48="","",IF($A48="Between",SUMIFS('All Employees by Mode'!Y:Y,'All Employees by Mode'!$I:$I,"&gt;="&amp;$B48,'All Employees by Mode'!$I:$I,"&lt;"&amp;$D48),SUMIFS('All Employees by Mode'!Y:Y,'All Employees by Mode'!$I:$I,"&gt;="&amp;$B48))))</f>
        <v>14682.039999999999</v>
      </c>
      <c r="N48" s="160">
        <f>IF($AF$1,IF($A48="","",IF($A48="Between",SUMIFS('All Employees by Mode'!AA:AA,'All Employees by Mode'!$I:$I,"&gt;="&amp;$B48,'All Employees by Mode'!$I:$I,"&lt;"&amp;$D48,'All Employees by Mode'!$BE:$BE,"=No"),SUMIFS('All Employees by Mode'!AA:AA,'All Employees by Mode'!$I:$I,"&gt;="&amp;$B48,'All Employees by Mode'!$BE:$BE,"=No"))),IF($A48="","",IF($A48="Between",SUMIFS('All Employees by Mode'!AA:AA,'All Employees by Mode'!$I:$I,"&gt;="&amp;$B48,'All Employees by Mode'!$I:$I,"&lt;"&amp;$D48),SUMIFS('All Employees by Mode'!AA:AA,'All Employees by Mode'!$I:$I,"&gt;="&amp;$B48))))</f>
        <v>2915.5299999999997</v>
      </c>
      <c r="O48" s="160">
        <f>IF($AF$1,IF($A48="","",IF($A48="Between",SUMIFS('All Employees by Mode'!AC:AC,'All Employees by Mode'!$I:$I,"&gt;="&amp;$B48,'All Employees by Mode'!$I:$I,"&lt;"&amp;$D48,'All Employees by Mode'!$BE:$BE,"=No"),SUMIFS('All Employees by Mode'!AC:AC,'All Employees by Mode'!$I:$I,"&gt;="&amp;$B48,'All Employees by Mode'!$BE:$BE,"=No"))),IF($A48="","",IF($A48="Between",SUMIFS('All Employees by Mode'!AC:AC,'All Employees by Mode'!$I:$I,"&gt;="&amp;$B48,'All Employees by Mode'!$I:$I,"&lt;"&amp;$D48),SUMIFS('All Employees by Mode'!AC:AC,'All Employees by Mode'!$I:$I,"&gt;="&amp;$B48))))</f>
        <v>615.23</v>
      </c>
      <c r="P48" s="160">
        <f>IF($AF$1,IF($A48="","",IF($A48="Between",SUMIFS('All Employees by Mode'!AE:AE,'All Employees by Mode'!$I:$I,"&gt;="&amp;$B48,'All Employees by Mode'!$I:$I,"&lt;"&amp;$D48,'All Employees by Mode'!$BE:$BE,"=No"),SUMIFS('All Employees by Mode'!AE:AE,'All Employees by Mode'!$I:$I,"&gt;="&amp;$B48,'All Employees by Mode'!$BE:$BE,"=No"))),IF($A48="","",IF($A48="Between",SUMIFS('All Employees by Mode'!AE:AE,'All Employees by Mode'!$I:$I,"&gt;="&amp;$B48,'All Employees by Mode'!$I:$I,"&lt;"&amp;$D48),SUMIFS('All Employees by Mode'!AE:AE,'All Employees by Mode'!$I:$I,"&gt;="&amp;$B48))))</f>
        <v>2221.7799999999997</v>
      </c>
      <c r="Q48" s="160">
        <f>IF($AF$1,IF($A48="","",IF($A48="Between",SUMIFS('All Employees by Mode'!AG:AG,'All Employees by Mode'!$I:$I,"&gt;="&amp;$B48,'All Employees by Mode'!$I:$I,"&lt;"&amp;$D48,'All Employees by Mode'!$BE:$BE,"=No"),SUMIFS('All Employees by Mode'!AG:AG,'All Employees by Mode'!$I:$I,"&gt;="&amp;$B48,'All Employees by Mode'!$BE:$BE,"=No"))),IF($A48="","",IF($A48="Between",SUMIFS('All Employees by Mode'!AG:AG,'All Employees by Mode'!$I:$I,"&gt;="&amp;$B48,'All Employees by Mode'!$I:$I,"&lt;"&amp;$D48),SUMIFS('All Employees by Mode'!AG:AG,'All Employees by Mode'!$I:$I,"&gt;="&amp;$B48))))</f>
        <v>53.68</v>
      </c>
      <c r="R48" s="160">
        <f>IF($AF$1,IF($A48="","",IF($A48="Between",SUMIFS('All Employees by Mode'!AI:AI,'All Employees by Mode'!$I:$I,"&gt;="&amp;$B48,'All Employees by Mode'!$I:$I,"&lt;"&amp;$D48,'All Employees by Mode'!$BE:$BE,"=No"),SUMIFS('All Employees by Mode'!AI:AI,'All Employees by Mode'!$I:$I,"&gt;="&amp;$B48,'All Employees by Mode'!$BE:$BE,"=No"))),IF($A48="","",IF($A48="Between",SUMIFS('All Employees by Mode'!AI:AI,'All Employees by Mode'!$I:$I,"&gt;="&amp;$B48,'All Employees by Mode'!$I:$I,"&lt;"&amp;$D48),SUMIFS('All Employees by Mode'!AI:AI,'All Employees by Mode'!$I:$I,"&gt;="&amp;$B48))))</f>
        <v>20488.260000000006</v>
      </c>
      <c r="S48" s="161">
        <f>IF($AF$1,IF($A48="","",IF($A48="Between",SUMIFS('All Employees by Mode'!AK:AK,'All Employees by Mode'!$I:$I,"&gt;="&amp;$B48,'All Employees by Mode'!$I:$I,"&lt;"&amp;$D48,'All Employees by Mode'!$BE:$BE,"=No"),SUMIFS('All Employees by Mode'!AK:AK,'All Employees by Mode'!$I:$I,"&gt;="&amp;$B48,'All Employees by Mode'!$BE:$BE,"=No"))),IF($A48="","",IF($A48="Between",SUMIFS('All Employees by Mode'!AK:AK,'All Employees by Mode'!$I:$I,"&gt;="&amp;$B48,'All Employees by Mode'!$I:$I,"&lt;"&amp;$D48),SUMIFS('All Employees by Mode'!AK:AK,'All Employees by Mode'!$I:$I,"&gt;="&amp;$B48))))</f>
        <v>643190792</v>
      </c>
      <c r="T48" s="161">
        <f>IF($AF$1,IF($A48="","",IF($A48="Between",SUMIFS('All Employees by Mode'!AM:AM,'All Employees by Mode'!$I:$I,"&gt;="&amp;$B48,'All Employees by Mode'!$I:$I,"&lt;"&amp;$D48,'All Employees by Mode'!$BE:$BE,"=No"),SUMIFS('All Employees by Mode'!AM:AM,'All Employees by Mode'!$I:$I,"&gt;="&amp;$B48,'All Employees by Mode'!$BE:$BE,"=No"))),IF($A48="","",IF($A48="Between",SUMIFS('All Employees by Mode'!AM:AM,'All Employees by Mode'!$I:$I,"&gt;="&amp;$B48,'All Employees by Mode'!$I:$I,"&lt;"&amp;$D48),SUMIFS('All Employees by Mode'!AM:AM,'All Employees by Mode'!$I:$I,"&gt;="&amp;$B48))))</f>
        <v>142847029</v>
      </c>
      <c r="U48" s="161">
        <f>IF($AF$1,IF($A48="","",IF($A48="Between",SUMIFS('All Employees by Mode'!AO:AO,'All Employees by Mode'!$I:$I,"&gt;="&amp;$B48,'All Employees by Mode'!$I:$I,"&lt;"&amp;$D48,'All Employees by Mode'!$BE:$BE,"=No"),SUMIFS('All Employees by Mode'!AO:AO,'All Employees by Mode'!$I:$I,"&gt;="&amp;$B48,'All Employees by Mode'!$BE:$BE,"=No"))),IF($A48="","",IF($A48="Between",SUMIFS('All Employees by Mode'!AO:AO,'All Employees by Mode'!$I:$I,"&gt;="&amp;$B48,'All Employees by Mode'!$I:$I,"&lt;"&amp;$D48),SUMIFS('All Employees by Mode'!AO:AO,'All Employees by Mode'!$I:$I,"&gt;="&amp;$B48))))</f>
        <v>26518286</v>
      </c>
      <c r="V48" s="161">
        <f>IF($AF$1,IF($A48="","",IF($A48="Between",SUMIFS('All Employees by Mode'!AQ:AQ,'All Employees by Mode'!$I:$I,"&gt;="&amp;$B48,'All Employees by Mode'!$I:$I,"&lt;"&amp;$D48,'All Employees by Mode'!$BE:$BE,"=No"),SUMIFS('All Employees by Mode'!AQ:AQ,'All Employees by Mode'!$I:$I,"&gt;="&amp;$B48,'All Employees by Mode'!$BE:$BE,"=No"))),IF($A48="","",IF($A48="Between",SUMIFS('All Employees by Mode'!AQ:AQ,'All Employees by Mode'!$I:$I,"&gt;="&amp;$B48,'All Employees by Mode'!$I:$I,"&lt;"&amp;$D48),SUMIFS('All Employees by Mode'!AQ:AQ,'All Employees by Mode'!$I:$I,"&gt;="&amp;$B48))))</f>
        <v>122404856</v>
      </c>
      <c r="W48" s="161">
        <f>IF($AF$1,IF($A48="","",IF($A48="Between",SUMIFS('All Employees by Mode'!AS:AS,'All Employees by Mode'!$I:$I,"&gt;="&amp;$B48,'All Employees by Mode'!$I:$I,"&lt;"&amp;$D48,'All Employees by Mode'!$BE:$BE,"=No"),SUMIFS('All Employees by Mode'!AS:AS,'All Employees by Mode'!$I:$I,"&gt;="&amp;$B48,'All Employees by Mode'!$BE:$BE,"=No"))),IF($A48="","",IF($A48="Between",SUMIFS('All Employees by Mode'!AS:AS,'All Employees by Mode'!$I:$I,"&gt;="&amp;$B48,'All Employees by Mode'!$I:$I,"&lt;"&amp;$D48),SUMIFS('All Employees by Mode'!AS:AS,'All Employees by Mode'!$I:$I,"&gt;="&amp;$B48))))</f>
        <v>934960963</v>
      </c>
      <c r="X48" s="162">
        <f t="shared" si="28"/>
        <v>23.421991452744326</v>
      </c>
      <c r="Y48" s="162">
        <f t="shared" si="29"/>
        <v>26.45949399726527</v>
      </c>
      <c r="Z48" s="162">
        <f t="shared" si="30"/>
        <v>24.135288308827878</v>
      </c>
      <c r="AA48" s="162">
        <f t="shared" si="31"/>
        <v>31.900804942135174</v>
      </c>
      <c r="AB48" s="271">
        <f t="shared" si="32"/>
        <v>24.737384842334919</v>
      </c>
      <c r="AC48" s="93"/>
      <c r="AD48" s="94"/>
      <c r="AE48" s="94"/>
      <c r="AF48" s="94"/>
      <c r="AG48" s="94"/>
      <c r="AH48" s="94" t="str">
        <f t="shared" si="22"/>
        <v>100 to 250:
Vehicle Operations: $23.42
Vehicle Maintenance: $26.46
Facility Maintenance: $24.14
General Administration: $31.90
Total: $24.74</v>
      </c>
      <c r="AI48" s="94"/>
      <c r="AJ48" s="94"/>
      <c r="AK48" s="94"/>
      <c r="AL48" s="94"/>
      <c r="AM48" s="94"/>
      <c r="AN48" s="94"/>
      <c r="AO48" s="306">
        <f t="shared" si="23"/>
        <v>23.421991452744326</v>
      </c>
      <c r="AP48" s="306">
        <f t="shared" si="20"/>
        <v>26.45949399726527</v>
      </c>
      <c r="AQ48" s="306">
        <f t="shared" si="20"/>
        <v>24.135288308827878</v>
      </c>
      <c r="AR48" s="306">
        <f t="shared" si="20"/>
        <v>31.900804942135174</v>
      </c>
      <c r="AS48" s="306">
        <f t="shared" si="20"/>
        <v>24.737384842334919</v>
      </c>
      <c r="AT48" s="303" t="str">
        <f t="shared" si="24"/>
        <v>100 to 250</v>
      </c>
      <c r="AU48" s="94"/>
      <c r="AV48" s="94"/>
    </row>
    <row r="49" spans="1:48" s="95" customFormat="1" ht="11.25" customHeight="1">
      <c r="A49" s="167" t="str">
        <f t="shared" si="25"/>
        <v>Between</v>
      </c>
      <c r="B49" s="168">
        <f t="shared" si="27"/>
        <v>250</v>
      </c>
      <c r="C49" s="169" t="str">
        <f t="shared" si="26"/>
        <v>and</v>
      </c>
      <c r="D49" s="250">
        <v>500</v>
      </c>
      <c r="E49" s="276" t="str">
        <f t="shared" si="21"/>
        <v>Between 250 and 500</v>
      </c>
      <c r="F49" s="159">
        <f>IF($AF$1,IF($A49="","",IF($A49="Between",SUMIFS('All Employees by Mode'!L:L,'All Employees by Mode'!$I:$I,"&gt;="&amp;$B49,'All Employees by Mode'!$I:$I,"&lt;"&amp;$D49,'All Employees by Mode'!$BE:$BE,"=No"),SUMIFS('All Employees by Mode'!L:L,'All Employees by Mode'!$I:$I,"&gt;="&amp;$B49,'All Employees by Mode'!$BE:$BE,"=No"))),IF($A49="","",IF($A49="Between",SUMIFS('All Employees by Mode'!L:L,'All Employees by Mode'!$I:$I,"&gt;="&amp;$B49,'All Employees by Mode'!$I:$I,"&lt;"&amp;$D49),SUMIFS('All Employees by Mode'!L:L,'All Employees by Mode'!$I:$I,"&gt;="&amp;$B49))))</f>
        <v>8761</v>
      </c>
      <c r="G49" s="160">
        <f>IF($AF$1,IF($A49="","",IF($A49="Between",SUMIFS('All Employees by Mode'!M:M,'All Employees by Mode'!$I:$I,"&gt;="&amp;$B49,'All Employees by Mode'!$I:$I,"&lt;"&amp;$D49,'All Employees by Mode'!$BE:$BE,"=No"),SUMIFS('All Employees by Mode'!M:M,'All Employees by Mode'!$I:$I,"&gt;="&amp;$B49,'All Employees by Mode'!$BE:$BE,"=No"))),IF($A49="","",IF($A49="Between",SUMIFS('All Employees by Mode'!M:M,'All Employees by Mode'!$I:$I,"&gt;="&amp;$B49,'All Employees by Mode'!$I:$I,"&lt;"&amp;$D49),SUMIFS('All Employees by Mode'!M:M,'All Employees by Mode'!$I:$I,"&gt;="&amp;$B49))))</f>
        <v>35062836</v>
      </c>
      <c r="H49" s="160">
        <f>IF($AF$1,IF($A49="","",IF($A49="Between",SUMIFS('All Employees by Mode'!O:O,'All Employees by Mode'!$I:$I,"&gt;="&amp;$B49,'All Employees by Mode'!$I:$I,"&lt;"&amp;$D49,'All Employees by Mode'!$BE:$BE,"=No"),SUMIFS('All Employees by Mode'!O:O,'All Employees by Mode'!$I:$I,"&gt;="&amp;$B49,'All Employees by Mode'!$BE:$BE,"=No"))),IF($A49="","",IF($A49="Between",SUMIFS('All Employees by Mode'!O:O,'All Employees by Mode'!$I:$I,"&gt;="&amp;$B49,'All Employees by Mode'!$I:$I,"&lt;"&amp;$D49),SUMIFS('All Employees by Mode'!O:O,'All Employees by Mode'!$I:$I,"&gt;="&amp;$B49))))</f>
        <v>8138710</v>
      </c>
      <c r="I49" s="160">
        <f>IF($AF$1,IF($A49="","",IF($A49="Between",SUMIFS('All Employees by Mode'!Q:Q,'All Employees by Mode'!$I:$I,"&gt;="&amp;$B49,'All Employees by Mode'!$I:$I,"&lt;"&amp;$D49,'All Employees by Mode'!$BE:$BE,"=No"),SUMIFS('All Employees by Mode'!Q:Q,'All Employees by Mode'!$I:$I,"&gt;="&amp;$B49,'All Employees by Mode'!$BE:$BE,"=No"))),IF($A49="","",IF($A49="Between",SUMIFS('All Employees by Mode'!Q:Q,'All Employees by Mode'!$I:$I,"&gt;="&amp;$B49,'All Employees by Mode'!$I:$I,"&lt;"&amp;$D49),SUMIFS('All Employees by Mode'!Q:Q,'All Employees by Mode'!$I:$I,"&gt;="&amp;$B49))))</f>
        <v>3341177</v>
      </c>
      <c r="J49" s="160">
        <f>IF($AF$1,IF($A49="","",IF($A49="Between",SUMIFS('All Employees by Mode'!S:S,'All Employees by Mode'!$I:$I,"&gt;="&amp;$B49,'All Employees by Mode'!$I:$I,"&lt;"&amp;$D49,'All Employees by Mode'!$BE:$BE,"=No"),SUMIFS('All Employees by Mode'!S:S,'All Employees by Mode'!$I:$I,"&gt;="&amp;$B49,'All Employees by Mode'!$BE:$BE,"=No"))),IF($A49="","",IF($A49="Between",SUMIFS('All Employees by Mode'!S:S,'All Employees by Mode'!$I:$I,"&gt;="&amp;$B49,'All Employees by Mode'!$I:$I,"&lt;"&amp;$D49),SUMIFS('All Employees by Mode'!S:S,'All Employees by Mode'!$I:$I,"&gt;="&amp;$B49))))</f>
        <v>5712306</v>
      </c>
      <c r="K49" s="160">
        <f>IF($AF$1,IF($A49="","",IF($A49="Between",SUMIFS('All Employees by Mode'!U:U,'All Employees by Mode'!$I:$I,"&gt;="&amp;$B49,'All Employees by Mode'!$I:$I,"&lt;"&amp;$D49,'All Employees by Mode'!$BE:$BE,"=No"),SUMIFS('All Employees by Mode'!U:U,'All Employees by Mode'!$I:$I,"&gt;="&amp;$B49,'All Employees by Mode'!$BE:$BE,"=No"))),IF($A49="","",IF($A49="Between",SUMIFS('All Employees by Mode'!U:U,'All Employees by Mode'!$I:$I,"&gt;="&amp;$B49,'All Employees by Mode'!$I:$I,"&lt;"&amp;$D49),SUMIFS('All Employees by Mode'!U:U,'All Employees by Mode'!$I:$I,"&gt;="&amp;$B49))))</f>
        <v>1321083</v>
      </c>
      <c r="L49" s="160">
        <f>IF($AF$1,IF($A49="","",IF($A49="Between",SUMIFS('All Employees by Mode'!W:W,'All Employees by Mode'!$I:$I,"&gt;="&amp;$B49,'All Employees by Mode'!$I:$I,"&lt;"&amp;$D49,'All Employees by Mode'!$BE:$BE,"=No"),SUMIFS('All Employees by Mode'!W:W,'All Employees by Mode'!$I:$I,"&gt;="&amp;$B49,'All Employees by Mode'!$BE:$BE,"=No"))),IF($A49="","",IF($A49="Between",SUMIFS('All Employees by Mode'!W:W,'All Employees by Mode'!$I:$I,"&gt;="&amp;$B49,'All Employees by Mode'!$I:$I,"&lt;"&amp;$D49),SUMIFS('All Employees by Mode'!W:W,'All Employees by Mode'!$I:$I,"&gt;="&amp;$B49))))</f>
        <v>53576112</v>
      </c>
      <c r="M49" s="160">
        <f>IF($AF$1,IF($A49="","",IF($A49="Between",SUMIFS('All Employees by Mode'!Y:Y,'All Employees by Mode'!$I:$I,"&gt;="&amp;$B49,'All Employees by Mode'!$I:$I,"&lt;"&amp;$D49,'All Employees by Mode'!$BE:$BE,"=No"),SUMIFS('All Employees by Mode'!Y:Y,'All Employees by Mode'!$I:$I,"&gt;="&amp;$B49,'All Employees by Mode'!$BE:$BE,"=No"))),IF($A49="","",IF($A49="Between",SUMIFS('All Employees by Mode'!Y:Y,'All Employees by Mode'!$I:$I,"&gt;="&amp;$B49,'All Employees by Mode'!$I:$I,"&lt;"&amp;$D49),SUMIFS('All Employees by Mode'!Y:Y,'All Employees by Mode'!$I:$I,"&gt;="&amp;$B49))))</f>
        <v>17946.28</v>
      </c>
      <c r="N49" s="160">
        <f>IF($AF$1,IF($A49="","",IF($A49="Between",SUMIFS('All Employees by Mode'!AA:AA,'All Employees by Mode'!$I:$I,"&gt;="&amp;$B49,'All Employees by Mode'!$I:$I,"&lt;"&amp;$D49,'All Employees by Mode'!$BE:$BE,"=No"),SUMIFS('All Employees by Mode'!AA:AA,'All Employees by Mode'!$I:$I,"&gt;="&amp;$B49,'All Employees by Mode'!$BE:$BE,"=No"))),IF($A49="","",IF($A49="Between",SUMIFS('All Employees by Mode'!AA:AA,'All Employees by Mode'!$I:$I,"&gt;="&amp;$B49,'All Employees by Mode'!$I:$I,"&lt;"&amp;$D49),SUMIFS('All Employees by Mode'!AA:AA,'All Employees by Mode'!$I:$I,"&gt;="&amp;$B49))))</f>
        <v>4272.8999999999996</v>
      </c>
      <c r="O49" s="160">
        <f>IF($AF$1,IF($A49="","",IF($A49="Between",SUMIFS('All Employees by Mode'!AC:AC,'All Employees by Mode'!$I:$I,"&gt;="&amp;$B49,'All Employees by Mode'!$I:$I,"&lt;"&amp;$D49,'All Employees by Mode'!$BE:$BE,"=No"),SUMIFS('All Employees by Mode'!AC:AC,'All Employees by Mode'!$I:$I,"&gt;="&amp;$B49,'All Employees by Mode'!$BE:$BE,"=No"))),IF($A49="","",IF($A49="Between",SUMIFS('All Employees by Mode'!AC:AC,'All Employees by Mode'!$I:$I,"&gt;="&amp;$B49,'All Employees by Mode'!$I:$I,"&lt;"&amp;$D49),SUMIFS('All Employees by Mode'!AC:AC,'All Employees by Mode'!$I:$I,"&gt;="&amp;$B49))))</f>
        <v>1728.27</v>
      </c>
      <c r="P49" s="160">
        <f>IF($AF$1,IF($A49="","",IF($A49="Between",SUMIFS('All Employees by Mode'!AE:AE,'All Employees by Mode'!$I:$I,"&gt;="&amp;$B49,'All Employees by Mode'!$I:$I,"&lt;"&amp;$D49,'All Employees by Mode'!$BE:$BE,"=No"),SUMIFS('All Employees by Mode'!AE:AE,'All Employees by Mode'!$I:$I,"&gt;="&amp;$B49,'All Employees by Mode'!$BE:$BE,"=No"))),IF($A49="","",IF($A49="Between",SUMIFS('All Employees by Mode'!AE:AE,'All Employees by Mode'!$I:$I,"&gt;="&amp;$B49,'All Employees by Mode'!$I:$I,"&lt;"&amp;$D49),SUMIFS('All Employees by Mode'!AE:AE,'All Employees by Mode'!$I:$I,"&gt;="&amp;$B49))))</f>
        <v>3318.6299999999987</v>
      </c>
      <c r="Q49" s="160">
        <f>IF($AF$1,IF($A49="","",IF($A49="Between",SUMIFS('All Employees by Mode'!AG:AG,'All Employees by Mode'!$I:$I,"&gt;="&amp;$B49,'All Employees by Mode'!$I:$I,"&lt;"&amp;$D49,'All Employees by Mode'!$BE:$BE,"=No"),SUMIFS('All Employees by Mode'!AG:AG,'All Employees by Mode'!$I:$I,"&gt;="&amp;$B49,'All Employees by Mode'!$BE:$BE,"=No"))),IF($A49="","",IF($A49="Between",SUMIFS('All Employees by Mode'!AG:AG,'All Employees by Mode'!$I:$I,"&gt;="&amp;$B49,'All Employees by Mode'!$I:$I,"&lt;"&amp;$D49),SUMIFS('All Employees by Mode'!AG:AG,'All Employees by Mode'!$I:$I,"&gt;="&amp;$B49))))</f>
        <v>700.83000000000015</v>
      </c>
      <c r="R49" s="160">
        <f>IF($AF$1,IF($A49="","",IF($A49="Between",SUMIFS('All Employees by Mode'!AI:AI,'All Employees by Mode'!$I:$I,"&gt;="&amp;$B49,'All Employees by Mode'!$I:$I,"&lt;"&amp;$D49,'All Employees by Mode'!$BE:$BE,"=No"),SUMIFS('All Employees by Mode'!AI:AI,'All Employees by Mode'!$I:$I,"&gt;="&amp;$B49,'All Employees by Mode'!$BE:$BE,"=No"))),IF($A49="","",IF($A49="Between",SUMIFS('All Employees by Mode'!AI:AI,'All Employees by Mode'!$I:$I,"&gt;="&amp;$B49,'All Employees by Mode'!$I:$I,"&lt;"&amp;$D49),SUMIFS('All Employees by Mode'!AI:AI,'All Employees by Mode'!$I:$I,"&gt;="&amp;$B49))))</f>
        <v>27966.910000000003</v>
      </c>
      <c r="S49" s="161">
        <f>IF($AF$1,IF($A49="","",IF($A49="Between",SUMIFS('All Employees by Mode'!AK:AK,'All Employees by Mode'!$I:$I,"&gt;="&amp;$B49,'All Employees by Mode'!$I:$I,"&lt;"&amp;$D49,'All Employees by Mode'!$BE:$BE,"=No"),SUMIFS('All Employees by Mode'!AK:AK,'All Employees by Mode'!$I:$I,"&gt;="&amp;$B49,'All Employees by Mode'!$BE:$BE,"=No"))),IF($A49="","",IF($A49="Between",SUMIFS('All Employees by Mode'!AK:AK,'All Employees by Mode'!$I:$I,"&gt;="&amp;$B49,'All Employees by Mode'!$I:$I,"&lt;"&amp;$D49),SUMIFS('All Employees by Mode'!AK:AK,'All Employees by Mode'!$I:$I,"&gt;="&amp;$B49))))</f>
        <v>872199426</v>
      </c>
      <c r="T49" s="161">
        <f>IF($AF$1,IF($A49="","",IF($A49="Between",SUMIFS('All Employees by Mode'!AM:AM,'All Employees by Mode'!$I:$I,"&gt;="&amp;$B49,'All Employees by Mode'!$I:$I,"&lt;"&amp;$D49,'All Employees by Mode'!$BE:$BE,"=No"),SUMIFS('All Employees by Mode'!AM:AM,'All Employees by Mode'!$I:$I,"&gt;="&amp;$B49,'All Employees by Mode'!$BE:$BE,"=No"))),IF($A49="","",IF($A49="Between",SUMIFS('All Employees by Mode'!AM:AM,'All Employees by Mode'!$I:$I,"&gt;="&amp;$B49,'All Employees by Mode'!$I:$I,"&lt;"&amp;$D49),SUMIFS('All Employees by Mode'!AM:AM,'All Employees by Mode'!$I:$I,"&gt;="&amp;$B49))))</f>
        <v>235880062</v>
      </c>
      <c r="U49" s="161">
        <f>IF($AF$1,IF($A49="","",IF($A49="Between",SUMIFS('All Employees by Mode'!AO:AO,'All Employees by Mode'!$I:$I,"&gt;="&amp;$B49,'All Employees by Mode'!$I:$I,"&lt;"&amp;$D49,'All Employees by Mode'!$BE:$BE,"=No"),SUMIFS('All Employees by Mode'!AO:AO,'All Employees by Mode'!$I:$I,"&gt;="&amp;$B49,'All Employees by Mode'!$BE:$BE,"=No"))),IF($A49="","",IF($A49="Between",SUMIFS('All Employees by Mode'!AO:AO,'All Employees by Mode'!$I:$I,"&gt;="&amp;$B49,'All Employees by Mode'!$I:$I,"&lt;"&amp;$D49),SUMIFS('All Employees by Mode'!AO:AO,'All Employees by Mode'!$I:$I,"&gt;="&amp;$B49))))</f>
        <v>98053967</v>
      </c>
      <c r="V49" s="161">
        <f>IF($AF$1,IF($A49="","",IF($A49="Between",SUMIFS('All Employees by Mode'!AQ:AQ,'All Employees by Mode'!$I:$I,"&gt;="&amp;$B49,'All Employees by Mode'!$I:$I,"&lt;"&amp;$D49,'All Employees by Mode'!$BE:$BE,"=No"),SUMIFS('All Employees by Mode'!AQ:AQ,'All Employees by Mode'!$I:$I,"&gt;="&amp;$B49,'All Employees by Mode'!$BE:$BE,"=No"))),IF($A49="","",IF($A49="Between",SUMIFS('All Employees by Mode'!AQ:AQ,'All Employees by Mode'!$I:$I,"&gt;="&amp;$B49,'All Employees by Mode'!$I:$I,"&lt;"&amp;$D49),SUMIFS('All Employees by Mode'!AQ:AQ,'All Employees by Mode'!$I:$I,"&gt;="&amp;$B49))))</f>
        <v>190641198</v>
      </c>
      <c r="W49" s="161">
        <f>IF($AF$1,IF($A49="","",IF($A49="Between",SUMIFS('All Employees by Mode'!AS:AS,'All Employees by Mode'!$I:$I,"&gt;="&amp;$B49,'All Employees by Mode'!$I:$I,"&lt;"&amp;$D49,'All Employees by Mode'!$BE:$BE,"=No"),SUMIFS('All Employees by Mode'!AS:AS,'All Employees by Mode'!$I:$I,"&gt;="&amp;$B49,'All Employees by Mode'!$BE:$BE,"=No"))),IF($A49="","",IF($A49="Between",SUMIFS('All Employees by Mode'!AS:AS,'All Employees by Mode'!$I:$I,"&gt;="&amp;$B49,'All Employees by Mode'!$I:$I,"&lt;"&amp;$D49),SUMIFS('All Employees by Mode'!AS:AS,'All Employees by Mode'!$I:$I,"&gt;="&amp;$B49))))</f>
        <v>1396774653</v>
      </c>
      <c r="X49" s="162">
        <f t="shared" si="28"/>
        <v>24.875324574429747</v>
      </c>
      <c r="Y49" s="162">
        <f t="shared" si="29"/>
        <v>28.982487642390502</v>
      </c>
      <c r="Z49" s="162">
        <f t="shared" si="30"/>
        <v>29.347133360489433</v>
      </c>
      <c r="AA49" s="162">
        <f t="shared" si="31"/>
        <v>33.373771993307081</v>
      </c>
      <c r="AB49" s="271">
        <f t="shared" si="32"/>
        <v>26.729956517677945</v>
      </c>
      <c r="AC49" s="93"/>
      <c r="AD49" s="94"/>
      <c r="AE49" s="94"/>
      <c r="AF49" s="94"/>
      <c r="AG49" s="94"/>
      <c r="AH49" s="94" t="str">
        <f t="shared" si="22"/>
        <v>250 to 500:
Vehicle Operations: $24.88
Vehicle Maintenance: $28.98
Facility Maintenance: $29.35
General Administration: $33.37
Total: $26.73</v>
      </c>
      <c r="AI49" s="94"/>
      <c r="AJ49" s="94"/>
      <c r="AK49" s="94"/>
      <c r="AL49" s="94"/>
      <c r="AM49" s="94"/>
      <c r="AN49" s="94"/>
      <c r="AO49" s="306">
        <f t="shared" si="23"/>
        <v>24.875324574429747</v>
      </c>
      <c r="AP49" s="306">
        <f t="shared" si="20"/>
        <v>28.982487642390502</v>
      </c>
      <c r="AQ49" s="306">
        <f t="shared" si="20"/>
        <v>29.347133360489433</v>
      </c>
      <c r="AR49" s="306">
        <f t="shared" si="20"/>
        <v>33.373771993307081</v>
      </c>
      <c r="AS49" s="306">
        <f t="shared" si="20"/>
        <v>26.729956517677945</v>
      </c>
      <c r="AT49" s="303" t="str">
        <f t="shared" si="24"/>
        <v>250 to 500</v>
      </c>
      <c r="AU49" s="94"/>
      <c r="AV49" s="94"/>
    </row>
    <row r="50" spans="1:48" s="95" customFormat="1" ht="11.25" customHeight="1">
      <c r="A50" s="167" t="str">
        <f t="shared" si="25"/>
        <v>Between</v>
      </c>
      <c r="B50" s="168">
        <f t="shared" si="27"/>
        <v>500</v>
      </c>
      <c r="C50" s="169" t="str">
        <f t="shared" si="26"/>
        <v>and</v>
      </c>
      <c r="D50" s="250">
        <v>1000</v>
      </c>
      <c r="E50" s="276" t="str">
        <f t="shared" si="21"/>
        <v>Between 500 and 1,000</v>
      </c>
      <c r="F50" s="159">
        <f>IF($AF$1,IF($A50="","",IF($A50="Between",SUMIFS('All Employees by Mode'!L:L,'All Employees by Mode'!$I:$I,"&gt;="&amp;$B50,'All Employees by Mode'!$I:$I,"&lt;"&amp;$D50,'All Employees by Mode'!$BE:$BE,"=No"),SUMIFS('All Employees by Mode'!L:L,'All Employees by Mode'!$I:$I,"&gt;="&amp;$B50,'All Employees by Mode'!$BE:$BE,"=No"))),IF($A50="","",IF($A50="Between",SUMIFS('All Employees by Mode'!L:L,'All Employees by Mode'!$I:$I,"&gt;="&amp;$B50,'All Employees by Mode'!$I:$I,"&lt;"&amp;$D50),SUMIFS('All Employees by Mode'!L:L,'All Employees by Mode'!$I:$I,"&gt;="&amp;$B50))))</f>
        <v>7945</v>
      </c>
      <c r="G50" s="160">
        <f>IF($AF$1,IF($A50="","",IF($A50="Between",SUMIFS('All Employees by Mode'!M:M,'All Employees by Mode'!$I:$I,"&gt;="&amp;$B50,'All Employees by Mode'!$I:$I,"&lt;"&amp;$D50,'All Employees by Mode'!$BE:$BE,"=No"),SUMIFS('All Employees by Mode'!M:M,'All Employees by Mode'!$I:$I,"&gt;="&amp;$B50,'All Employees by Mode'!$BE:$BE,"=No"))),IF($A50="","",IF($A50="Between",SUMIFS('All Employees by Mode'!M:M,'All Employees by Mode'!$I:$I,"&gt;="&amp;$B50,'All Employees by Mode'!$I:$I,"&lt;"&amp;$D50),SUMIFS('All Employees by Mode'!M:M,'All Employees by Mode'!$I:$I,"&gt;="&amp;$B50))))</f>
        <v>33280575</v>
      </c>
      <c r="H50" s="160">
        <f>IF($AF$1,IF($A50="","",IF($A50="Between",SUMIFS('All Employees by Mode'!O:O,'All Employees by Mode'!$I:$I,"&gt;="&amp;$B50,'All Employees by Mode'!$I:$I,"&lt;"&amp;$D50,'All Employees by Mode'!$BE:$BE,"=No"),SUMIFS('All Employees by Mode'!O:O,'All Employees by Mode'!$I:$I,"&gt;="&amp;$B50,'All Employees by Mode'!$BE:$BE,"=No"))),IF($A50="","",IF($A50="Between",SUMIFS('All Employees by Mode'!O:O,'All Employees by Mode'!$I:$I,"&gt;="&amp;$B50,'All Employees by Mode'!$I:$I,"&lt;"&amp;$D50),SUMIFS('All Employees by Mode'!O:O,'All Employees by Mode'!$I:$I,"&gt;="&amp;$B50))))</f>
        <v>9128542</v>
      </c>
      <c r="I50" s="160">
        <f>IF($AF$1,IF($A50="","",IF($A50="Between",SUMIFS('All Employees by Mode'!Q:Q,'All Employees by Mode'!$I:$I,"&gt;="&amp;$B50,'All Employees by Mode'!$I:$I,"&lt;"&amp;$D50,'All Employees by Mode'!$BE:$BE,"=No"),SUMIFS('All Employees by Mode'!Q:Q,'All Employees by Mode'!$I:$I,"&gt;="&amp;$B50,'All Employees by Mode'!$BE:$BE,"=No"))),IF($A50="","",IF($A50="Between",SUMIFS('All Employees by Mode'!Q:Q,'All Employees by Mode'!$I:$I,"&gt;="&amp;$B50,'All Employees by Mode'!$I:$I,"&lt;"&amp;$D50),SUMIFS('All Employees by Mode'!Q:Q,'All Employees by Mode'!$I:$I,"&gt;="&amp;$B50))))</f>
        <v>4508207</v>
      </c>
      <c r="J50" s="160">
        <f>IF($AF$1,IF($A50="","",IF($A50="Between",SUMIFS('All Employees by Mode'!S:S,'All Employees by Mode'!$I:$I,"&gt;="&amp;$B50,'All Employees by Mode'!$I:$I,"&lt;"&amp;$D50,'All Employees by Mode'!$BE:$BE,"=No"),SUMIFS('All Employees by Mode'!S:S,'All Employees by Mode'!$I:$I,"&gt;="&amp;$B50,'All Employees by Mode'!$BE:$BE,"=No"))),IF($A50="","",IF($A50="Between",SUMIFS('All Employees by Mode'!S:S,'All Employees by Mode'!$I:$I,"&gt;="&amp;$B50,'All Employees by Mode'!$I:$I,"&lt;"&amp;$D50),SUMIFS('All Employees by Mode'!S:S,'All Employees by Mode'!$I:$I,"&gt;="&amp;$B50))))</f>
        <v>5679644</v>
      </c>
      <c r="K50" s="160">
        <f>IF($AF$1,IF($A50="","",IF($A50="Between",SUMIFS('All Employees by Mode'!U:U,'All Employees by Mode'!$I:$I,"&gt;="&amp;$B50,'All Employees by Mode'!$I:$I,"&lt;"&amp;$D50,'All Employees by Mode'!$BE:$BE,"=No"),SUMIFS('All Employees by Mode'!U:U,'All Employees by Mode'!$I:$I,"&gt;="&amp;$B50,'All Employees by Mode'!$BE:$BE,"=No"))),IF($A50="","",IF($A50="Between",SUMIFS('All Employees by Mode'!U:U,'All Employees by Mode'!$I:$I,"&gt;="&amp;$B50,'All Employees by Mode'!$I:$I,"&lt;"&amp;$D50),SUMIFS('All Employees by Mode'!U:U,'All Employees by Mode'!$I:$I,"&gt;="&amp;$B50))))</f>
        <v>1955607</v>
      </c>
      <c r="L50" s="160">
        <f>IF($AF$1,IF($A50="","",IF($A50="Between",SUMIFS('All Employees by Mode'!W:W,'All Employees by Mode'!$I:$I,"&gt;="&amp;$B50,'All Employees by Mode'!$I:$I,"&lt;"&amp;$D50,'All Employees by Mode'!$BE:$BE,"=No"),SUMIFS('All Employees by Mode'!W:W,'All Employees by Mode'!$I:$I,"&gt;="&amp;$B50,'All Employees by Mode'!$BE:$BE,"=No"))),IF($A50="","",IF($A50="Between",SUMIFS('All Employees by Mode'!W:W,'All Employees by Mode'!$I:$I,"&gt;="&amp;$B50,'All Employees by Mode'!$I:$I,"&lt;"&amp;$D50),SUMIFS('All Employees by Mode'!W:W,'All Employees by Mode'!$I:$I,"&gt;="&amp;$B50))))</f>
        <v>54552575</v>
      </c>
      <c r="M50" s="160">
        <f>IF($AF$1,IF($A50="","",IF($A50="Between",SUMIFS('All Employees by Mode'!Y:Y,'All Employees by Mode'!$I:$I,"&gt;="&amp;$B50,'All Employees by Mode'!$I:$I,"&lt;"&amp;$D50,'All Employees by Mode'!$BE:$BE,"=No"),SUMIFS('All Employees by Mode'!Y:Y,'All Employees by Mode'!$I:$I,"&gt;="&amp;$B50,'All Employees by Mode'!$BE:$BE,"=No"))),IF($A50="","",IF($A50="Between",SUMIFS('All Employees by Mode'!Y:Y,'All Employees by Mode'!$I:$I,"&gt;="&amp;$B50,'All Employees by Mode'!$I:$I,"&lt;"&amp;$D50),SUMIFS('All Employees by Mode'!Y:Y,'All Employees by Mode'!$I:$I,"&gt;="&amp;$B50))))</f>
        <v>17590.650000000001</v>
      </c>
      <c r="N50" s="160">
        <f>IF($AF$1,IF($A50="","",IF($A50="Between",SUMIFS('All Employees by Mode'!AA:AA,'All Employees by Mode'!$I:$I,"&gt;="&amp;$B50,'All Employees by Mode'!$I:$I,"&lt;"&amp;$D50,'All Employees by Mode'!$BE:$BE,"=No"),SUMIFS('All Employees by Mode'!AA:AA,'All Employees by Mode'!$I:$I,"&gt;="&amp;$B50,'All Employees by Mode'!$BE:$BE,"=No"))),IF($A50="","",IF($A50="Between",SUMIFS('All Employees by Mode'!AA:AA,'All Employees by Mode'!$I:$I,"&gt;="&amp;$B50,'All Employees by Mode'!$I:$I,"&lt;"&amp;$D50),SUMIFS('All Employees by Mode'!AA:AA,'All Employees by Mode'!$I:$I,"&gt;="&amp;$B50))))</f>
        <v>4768.7399999999989</v>
      </c>
      <c r="O50" s="160">
        <f>IF($AF$1,IF($A50="","",IF($A50="Between",SUMIFS('All Employees by Mode'!AC:AC,'All Employees by Mode'!$I:$I,"&gt;="&amp;$B50,'All Employees by Mode'!$I:$I,"&lt;"&amp;$D50,'All Employees by Mode'!$BE:$BE,"=No"),SUMIFS('All Employees by Mode'!AC:AC,'All Employees by Mode'!$I:$I,"&gt;="&amp;$B50,'All Employees by Mode'!$BE:$BE,"=No"))),IF($A50="","",IF($A50="Between",SUMIFS('All Employees by Mode'!AC:AC,'All Employees by Mode'!$I:$I,"&gt;="&amp;$B50,'All Employees by Mode'!$I:$I,"&lt;"&amp;$D50),SUMIFS('All Employees by Mode'!AC:AC,'All Employees by Mode'!$I:$I,"&gt;="&amp;$B50))))</f>
        <v>2393.2800000000002</v>
      </c>
      <c r="P50" s="160">
        <f>IF($AF$1,IF($A50="","",IF($A50="Between",SUMIFS('All Employees by Mode'!AE:AE,'All Employees by Mode'!$I:$I,"&gt;="&amp;$B50,'All Employees by Mode'!$I:$I,"&lt;"&amp;$D50,'All Employees by Mode'!$BE:$BE,"=No"),SUMIFS('All Employees by Mode'!AE:AE,'All Employees by Mode'!$I:$I,"&gt;="&amp;$B50,'All Employees by Mode'!$BE:$BE,"=No"))),IF($A50="","",IF($A50="Between",SUMIFS('All Employees by Mode'!AE:AE,'All Employees by Mode'!$I:$I,"&gt;="&amp;$B50,'All Employees by Mode'!$I:$I,"&lt;"&amp;$D50),SUMIFS('All Employees by Mode'!AE:AE,'All Employees by Mode'!$I:$I,"&gt;="&amp;$B50))))</f>
        <v>3072.6899999999991</v>
      </c>
      <c r="Q50" s="160">
        <f>IF($AF$1,IF($A50="","",IF($A50="Between",SUMIFS('All Employees by Mode'!AG:AG,'All Employees by Mode'!$I:$I,"&gt;="&amp;$B50,'All Employees by Mode'!$I:$I,"&lt;"&amp;$D50,'All Employees by Mode'!$BE:$BE,"=No"),SUMIFS('All Employees by Mode'!AG:AG,'All Employees by Mode'!$I:$I,"&gt;="&amp;$B50,'All Employees by Mode'!$BE:$BE,"=No"))),IF($A50="","",IF($A50="Between",SUMIFS('All Employees by Mode'!AG:AG,'All Employees by Mode'!$I:$I,"&gt;="&amp;$B50,'All Employees by Mode'!$I:$I,"&lt;"&amp;$D50),SUMIFS('All Employees by Mode'!AG:AG,'All Employees by Mode'!$I:$I,"&gt;="&amp;$B50))))</f>
        <v>1104.5</v>
      </c>
      <c r="R50" s="160">
        <f>IF($AF$1,IF($A50="","",IF($A50="Between",SUMIFS('All Employees by Mode'!AI:AI,'All Employees by Mode'!$I:$I,"&gt;="&amp;$B50,'All Employees by Mode'!$I:$I,"&lt;"&amp;$D50,'All Employees by Mode'!$BE:$BE,"=No"),SUMIFS('All Employees by Mode'!AI:AI,'All Employees by Mode'!$I:$I,"&gt;="&amp;$B50,'All Employees by Mode'!$BE:$BE,"=No"))),IF($A50="","",IF($A50="Between",SUMIFS('All Employees by Mode'!AI:AI,'All Employees by Mode'!$I:$I,"&gt;="&amp;$B50,'All Employees by Mode'!$I:$I,"&lt;"&amp;$D50),SUMIFS('All Employees by Mode'!AI:AI,'All Employees by Mode'!$I:$I,"&gt;="&amp;$B50))))</f>
        <v>28929.860000000004</v>
      </c>
      <c r="S50" s="161">
        <f>IF($AF$1,IF($A50="","",IF($A50="Between",SUMIFS('All Employees by Mode'!AK:AK,'All Employees by Mode'!$I:$I,"&gt;="&amp;$B50,'All Employees by Mode'!$I:$I,"&lt;"&amp;$D50,'All Employees by Mode'!$BE:$BE,"=No"),SUMIFS('All Employees by Mode'!AK:AK,'All Employees by Mode'!$I:$I,"&gt;="&amp;$B50,'All Employees by Mode'!$BE:$BE,"=No"))),IF($A50="","",IF($A50="Between",SUMIFS('All Employees by Mode'!AK:AK,'All Employees by Mode'!$I:$I,"&gt;="&amp;$B50,'All Employees by Mode'!$I:$I,"&lt;"&amp;$D50),SUMIFS('All Employees by Mode'!AK:AK,'All Employees by Mode'!$I:$I,"&gt;="&amp;$B50))))</f>
        <v>963065415</v>
      </c>
      <c r="T50" s="161">
        <f>IF($AF$1,IF($A50="","",IF($A50="Between",SUMIFS('All Employees by Mode'!AM:AM,'All Employees by Mode'!$I:$I,"&gt;="&amp;$B50,'All Employees by Mode'!$I:$I,"&lt;"&amp;$D50,'All Employees by Mode'!$BE:$BE,"=No"),SUMIFS('All Employees by Mode'!AM:AM,'All Employees by Mode'!$I:$I,"&gt;="&amp;$B50,'All Employees by Mode'!$BE:$BE,"=No"))),IF($A50="","",IF($A50="Between",SUMIFS('All Employees by Mode'!AM:AM,'All Employees by Mode'!$I:$I,"&gt;="&amp;$B50,'All Employees by Mode'!$I:$I,"&lt;"&amp;$D50),SUMIFS('All Employees by Mode'!AM:AM,'All Employees by Mode'!$I:$I,"&gt;="&amp;$B50))))</f>
        <v>302887209</v>
      </c>
      <c r="U50" s="161">
        <f>IF($AF$1,IF($A50="","",IF($A50="Between",SUMIFS('All Employees by Mode'!AO:AO,'All Employees by Mode'!$I:$I,"&gt;="&amp;$B50,'All Employees by Mode'!$I:$I,"&lt;"&amp;$D50,'All Employees by Mode'!$BE:$BE,"=No"),SUMIFS('All Employees by Mode'!AO:AO,'All Employees by Mode'!$I:$I,"&gt;="&amp;$B50,'All Employees by Mode'!$BE:$BE,"=No"))),IF($A50="","",IF($A50="Between",SUMIFS('All Employees by Mode'!AO:AO,'All Employees by Mode'!$I:$I,"&gt;="&amp;$B50,'All Employees by Mode'!$I:$I,"&lt;"&amp;$D50),SUMIFS('All Employees by Mode'!AO:AO,'All Employees by Mode'!$I:$I,"&gt;="&amp;$B50))))</f>
        <v>153244302</v>
      </c>
      <c r="V50" s="161">
        <f>IF($AF$1,IF($A50="","",IF($A50="Between",SUMIFS('All Employees by Mode'!AQ:AQ,'All Employees by Mode'!$I:$I,"&gt;="&amp;$B50,'All Employees by Mode'!$I:$I,"&lt;"&amp;$D50,'All Employees by Mode'!$BE:$BE,"=No"),SUMIFS('All Employees by Mode'!AQ:AQ,'All Employees by Mode'!$I:$I,"&gt;="&amp;$B50,'All Employees by Mode'!$BE:$BE,"=No"))),IF($A50="","",IF($A50="Between",SUMIFS('All Employees by Mode'!AQ:AQ,'All Employees by Mode'!$I:$I,"&gt;="&amp;$B50,'All Employees by Mode'!$I:$I,"&lt;"&amp;$D50),SUMIFS('All Employees by Mode'!AQ:AQ,'All Employees by Mode'!$I:$I,"&gt;="&amp;$B50))))</f>
        <v>207340034</v>
      </c>
      <c r="W50" s="161">
        <f>IF($AF$1,IF($A50="","",IF($A50="Between",SUMIFS('All Employees by Mode'!AS:AS,'All Employees by Mode'!$I:$I,"&gt;="&amp;$B50,'All Employees by Mode'!$I:$I,"&lt;"&amp;$D50,'All Employees by Mode'!$BE:$BE,"=No"),SUMIFS('All Employees by Mode'!AS:AS,'All Employees by Mode'!$I:$I,"&gt;="&amp;$B50,'All Employees by Mode'!$BE:$BE,"=No"))),IF($A50="","",IF($A50="Between",SUMIFS('All Employees by Mode'!AS:AS,'All Employees by Mode'!$I:$I,"&gt;="&amp;$B50,'All Employees by Mode'!$I:$I,"&lt;"&amp;$D50),SUMIFS('All Employees by Mode'!AS:AS,'All Employees by Mode'!$I:$I,"&gt;="&amp;$B50))))</f>
        <v>1626536960</v>
      </c>
      <c r="X50" s="162">
        <f t="shared" si="28"/>
        <v>28.937763695489036</v>
      </c>
      <c r="Y50" s="162">
        <f t="shared" si="29"/>
        <v>33.180239407344565</v>
      </c>
      <c r="Z50" s="162">
        <f t="shared" si="30"/>
        <v>33.992294941203895</v>
      </c>
      <c r="AA50" s="162">
        <f t="shared" si="31"/>
        <v>36.505815153203265</v>
      </c>
      <c r="AB50" s="271">
        <f t="shared" si="32"/>
        <v>30.924538463890162</v>
      </c>
      <c r="AC50" s="93"/>
      <c r="AD50" s="94"/>
      <c r="AE50" s="94"/>
      <c r="AF50" s="94"/>
      <c r="AG50" s="94"/>
      <c r="AH50" s="94" t="str">
        <f t="shared" si="22"/>
        <v>500 to 1,000:
Vehicle Operations: $28.94
Vehicle Maintenance: $33.18
Facility Maintenance: $33.99
General Administration: $36.51
Total: $30.92</v>
      </c>
      <c r="AI50" s="94"/>
      <c r="AJ50" s="94"/>
      <c r="AK50" s="94"/>
      <c r="AL50" s="94"/>
      <c r="AM50" s="94"/>
      <c r="AN50" s="94"/>
      <c r="AO50" s="306">
        <f t="shared" si="23"/>
        <v>28.937763695489036</v>
      </c>
      <c r="AP50" s="306">
        <f t="shared" si="20"/>
        <v>33.180239407344565</v>
      </c>
      <c r="AQ50" s="306">
        <f t="shared" si="20"/>
        <v>33.992294941203895</v>
      </c>
      <c r="AR50" s="306">
        <f t="shared" si="20"/>
        <v>36.505815153203265</v>
      </c>
      <c r="AS50" s="306">
        <f t="shared" si="20"/>
        <v>30.924538463890162</v>
      </c>
      <c r="AT50" s="303" t="str">
        <f t="shared" si="24"/>
        <v>500 to 1,000</v>
      </c>
      <c r="AU50" s="94"/>
      <c r="AV50" s="94"/>
    </row>
    <row r="51" spans="1:48" s="95" customFormat="1" ht="11.25" customHeight="1">
      <c r="A51" s="167" t="str">
        <f t="shared" si="25"/>
        <v>Between</v>
      </c>
      <c r="B51" s="168">
        <f t="shared" si="27"/>
        <v>1000</v>
      </c>
      <c r="C51" s="169" t="str">
        <f t="shared" si="26"/>
        <v>and</v>
      </c>
      <c r="D51" s="250">
        <v>2000</v>
      </c>
      <c r="E51" s="276" t="str">
        <f t="shared" si="21"/>
        <v>Between 1,000 and 2,000</v>
      </c>
      <c r="F51" s="159">
        <f>IF($AF$1,IF($A51="","",IF($A51="Between",SUMIFS('All Employees by Mode'!L:L,'All Employees by Mode'!$I:$I,"&gt;="&amp;$B51,'All Employees by Mode'!$I:$I,"&lt;"&amp;$D51,'All Employees by Mode'!$BE:$BE,"=No"),SUMIFS('All Employees by Mode'!L:L,'All Employees by Mode'!$I:$I,"&gt;="&amp;$B51,'All Employees by Mode'!$BE:$BE,"=No"))),IF($A51="","",IF($A51="Between",SUMIFS('All Employees by Mode'!L:L,'All Employees by Mode'!$I:$I,"&gt;="&amp;$B51,'All Employees by Mode'!$I:$I,"&lt;"&amp;$D51),SUMIFS('All Employees by Mode'!L:L,'All Employees by Mode'!$I:$I,"&gt;="&amp;$B51))))</f>
        <v>10440</v>
      </c>
      <c r="G51" s="160">
        <f>IF($AF$1,IF($A51="","",IF($A51="Between",SUMIFS('All Employees by Mode'!M:M,'All Employees by Mode'!$I:$I,"&gt;="&amp;$B51,'All Employees by Mode'!$I:$I,"&lt;"&amp;$D51,'All Employees by Mode'!$BE:$BE,"=No"),SUMIFS('All Employees by Mode'!M:M,'All Employees by Mode'!$I:$I,"&gt;="&amp;$B51,'All Employees by Mode'!$BE:$BE,"=No"))),IF($A51="","",IF($A51="Between",SUMIFS('All Employees by Mode'!M:M,'All Employees by Mode'!$I:$I,"&gt;="&amp;$B51,'All Employees by Mode'!$I:$I,"&lt;"&amp;$D51),SUMIFS('All Employees by Mode'!M:M,'All Employees by Mode'!$I:$I,"&gt;="&amp;$B51))))</f>
        <v>44492244</v>
      </c>
      <c r="H51" s="160">
        <f>IF($AF$1,IF($A51="","",IF($A51="Between",SUMIFS('All Employees by Mode'!O:O,'All Employees by Mode'!$I:$I,"&gt;="&amp;$B51,'All Employees by Mode'!$I:$I,"&lt;"&amp;$D51,'All Employees by Mode'!$BE:$BE,"=No"),SUMIFS('All Employees by Mode'!O:O,'All Employees by Mode'!$I:$I,"&gt;="&amp;$B51,'All Employees by Mode'!$BE:$BE,"=No"))),IF($A51="","",IF($A51="Between",SUMIFS('All Employees by Mode'!O:O,'All Employees by Mode'!$I:$I,"&gt;="&amp;$B51,'All Employees by Mode'!$I:$I,"&lt;"&amp;$D51),SUMIFS('All Employees by Mode'!O:O,'All Employees by Mode'!$I:$I,"&gt;="&amp;$B51))))</f>
        <v>20140163</v>
      </c>
      <c r="I51" s="160">
        <f>IF($AF$1,IF($A51="","",IF($A51="Between",SUMIFS('All Employees by Mode'!Q:Q,'All Employees by Mode'!$I:$I,"&gt;="&amp;$B51,'All Employees by Mode'!$I:$I,"&lt;"&amp;$D51,'All Employees by Mode'!$BE:$BE,"=No"),SUMIFS('All Employees by Mode'!Q:Q,'All Employees by Mode'!$I:$I,"&gt;="&amp;$B51,'All Employees by Mode'!$BE:$BE,"=No"))),IF($A51="","",IF($A51="Between",SUMIFS('All Employees by Mode'!Q:Q,'All Employees by Mode'!$I:$I,"&gt;="&amp;$B51,'All Employees by Mode'!$I:$I,"&lt;"&amp;$D51),SUMIFS('All Employees by Mode'!Q:Q,'All Employees by Mode'!$I:$I,"&gt;="&amp;$B51))))</f>
        <v>11777759</v>
      </c>
      <c r="J51" s="160">
        <f>IF($AF$1,IF($A51="","",IF($A51="Between",SUMIFS('All Employees by Mode'!S:S,'All Employees by Mode'!$I:$I,"&gt;="&amp;$B51,'All Employees by Mode'!$I:$I,"&lt;"&amp;$D51,'All Employees by Mode'!$BE:$BE,"=No"),SUMIFS('All Employees by Mode'!S:S,'All Employees by Mode'!$I:$I,"&gt;="&amp;$B51,'All Employees by Mode'!$BE:$BE,"=No"))),IF($A51="","",IF($A51="Between",SUMIFS('All Employees by Mode'!S:S,'All Employees by Mode'!$I:$I,"&gt;="&amp;$B51,'All Employees by Mode'!$I:$I,"&lt;"&amp;$D51),SUMIFS('All Employees by Mode'!S:S,'All Employees by Mode'!$I:$I,"&gt;="&amp;$B51))))</f>
        <v>7811136</v>
      </c>
      <c r="K51" s="160">
        <f>IF($AF$1,IF($A51="","",IF($A51="Between",SUMIFS('All Employees by Mode'!U:U,'All Employees by Mode'!$I:$I,"&gt;="&amp;$B51,'All Employees by Mode'!$I:$I,"&lt;"&amp;$D51,'All Employees by Mode'!$BE:$BE,"=No"),SUMIFS('All Employees by Mode'!U:U,'All Employees by Mode'!$I:$I,"&gt;="&amp;$B51,'All Employees by Mode'!$BE:$BE,"=No"))),IF($A51="","",IF($A51="Between",SUMIFS('All Employees by Mode'!U:U,'All Employees by Mode'!$I:$I,"&gt;="&amp;$B51,'All Employees by Mode'!$I:$I,"&lt;"&amp;$D51),SUMIFS('All Employees by Mode'!U:U,'All Employees by Mode'!$I:$I,"&gt;="&amp;$B51))))</f>
        <v>5221520</v>
      </c>
      <c r="L51" s="160">
        <f>IF($AF$1,IF($A51="","",IF($A51="Between",SUMIFS('All Employees by Mode'!W:W,'All Employees by Mode'!$I:$I,"&gt;="&amp;$B51,'All Employees by Mode'!$I:$I,"&lt;"&amp;$D51,'All Employees by Mode'!$BE:$BE,"=No"),SUMIFS('All Employees by Mode'!W:W,'All Employees by Mode'!$I:$I,"&gt;="&amp;$B51,'All Employees by Mode'!$BE:$BE,"=No"))),IF($A51="","",IF($A51="Between",SUMIFS('All Employees by Mode'!W:W,'All Employees by Mode'!$I:$I,"&gt;="&amp;$B51,'All Employees by Mode'!$I:$I,"&lt;"&amp;$D51),SUMIFS('All Employees by Mode'!W:W,'All Employees by Mode'!$I:$I,"&gt;="&amp;$B51))))</f>
        <v>89442822</v>
      </c>
      <c r="M51" s="160">
        <f>IF($AF$1,IF($A51="","",IF($A51="Between",SUMIFS('All Employees by Mode'!Y:Y,'All Employees by Mode'!$I:$I,"&gt;="&amp;$B51,'All Employees by Mode'!$I:$I,"&lt;"&amp;$D51,'All Employees by Mode'!$BE:$BE,"=No"),SUMIFS('All Employees by Mode'!Y:Y,'All Employees by Mode'!$I:$I,"&gt;="&amp;$B51,'All Employees by Mode'!$BE:$BE,"=No"))),IF($A51="","",IF($A51="Between",SUMIFS('All Employees by Mode'!Y:Y,'All Employees by Mode'!$I:$I,"&gt;="&amp;$B51,'All Employees by Mode'!$I:$I,"&lt;"&amp;$D51),SUMIFS('All Employees by Mode'!Y:Y,'All Employees by Mode'!$I:$I,"&gt;="&amp;$B51))))</f>
        <v>22275.399999999998</v>
      </c>
      <c r="N51" s="160">
        <f>IF($AF$1,IF($A51="","",IF($A51="Between",SUMIFS('All Employees by Mode'!AA:AA,'All Employees by Mode'!$I:$I,"&gt;="&amp;$B51,'All Employees by Mode'!$I:$I,"&lt;"&amp;$D51,'All Employees by Mode'!$BE:$BE,"=No"),SUMIFS('All Employees by Mode'!AA:AA,'All Employees by Mode'!$I:$I,"&gt;="&amp;$B51,'All Employees by Mode'!$BE:$BE,"=No"))),IF($A51="","",IF($A51="Between",SUMIFS('All Employees by Mode'!AA:AA,'All Employees by Mode'!$I:$I,"&gt;="&amp;$B51,'All Employees by Mode'!$I:$I,"&lt;"&amp;$D51),SUMIFS('All Employees by Mode'!AA:AA,'All Employees by Mode'!$I:$I,"&gt;="&amp;$B51))))</f>
        <v>10467.94</v>
      </c>
      <c r="O51" s="160">
        <f>IF($AF$1,IF($A51="","",IF($A51="Between",SUMIFS('All Employees by Mode'!AC:AC,'All Employees by Mode'!$I:$I,"&gt;="&amp;$B51,'All Employees by Mode'!$I:$I,"&lt;"&amp;$D51,'All Employees by Mode'!$BE:$BE,"=No"),SUMIFS('All Employees by Mode'!AC:AC,'All Employees by Mode'!$I:$I,"&gt;="&amp;$B51,'All Employees by Mode'!$BE:$BE,"=No"))),IF($A51="","",IF($A51="Between",SUMIFS('All Employees by Mode'!AC:AC,'All Employees by Mode'!$I:$I,"&gt;="&amp;$B51,'All Employees by Mode'!$I:$I,"&lt;"&amp;$D51),SUMIFS('All Employees by Mode'!AC:AC,'All Employees by Mode'!$I:$I,"&gt;="&amp;$B51))))</f>
        <v>6240.22</v>
      </c>
      <c r="P51" s="160">
        <f>IF($AF$1,IF($A51="","",IF($A51="Between",SUMIFS('All Employees by Mode'!AE:AE,'All Employees by Mode'!$I:$I,"&gt;="&amp;$B51,'All Employees by Mode'!$I:$I,"&lt;"&amp;$D51,'All Employees by Mode'!$BE:$BE,"=No"),SUMIFS('All Employees by Mode'!AE:AE,'All Employees by Mode'!$I:$I,"&gt;="&amp;$B51,'All Employees by Mode'!$BE:$BE,"=No"))),IF($A51="","",IF($A51="Between",SUMIFS('All Employees by Mode'!AE:AE,'All Employees by Mode'!$I:$I,"&gt;="&amp;$B51,'All Employees by Mode'!$I:$I,"&lt;"&amp;$D51),SUMIFS('All Employees by Mode'!AE:AE,'All Employees by Mode'!$I:$I,"&gt;="&amp;$B51))))</f>
        <v>4235.96</v>
      </c>
      <c r="Q51" s="160">
        <f>IF($AF$1,IF($A51="","",IF($A51="Between",SUMIFS('All Employees by Mode'!AG:AG,'All Employees by Mode'!$I:$I,"&gt;="&amp;$B51,'All Employees by Mode'!$I:$I,"&lt;"&amp;$D51,'All Employees by Mode'!$BE:$BE,"=No"),SUMIFS('All Employees by Mode'!AG:AG,'All Employees by Mode'!$I:$I,"&gt;="&amp;$B51,'All Employees by Mode'!$BE:$BE,"=No"))),IF($A51="","",IF($A51="Between",SUMIFS('All Employees by Mode'!AG:AG,'All Employees by Mode'!$I:$I,"&gt;="&amp;$B51,'All Employees by Mode'!$I:$I,"&lt;"&amp;$D51),SUMIFS('All Employees by Mode'!AG:AG,'All Employees by Mode'!$I:$I,"&gt;="&amp;$B51))))</f>
        <v>2227.9899999999998</v>
      </c>
      <c r="R51" s="160">
        <f>IF($AF$1,IF($A51="","",IF($A51="Between",SUMIFS('All Employees by Mode'!AI:AI,'All Employees by Mode'!$I:$I,"&gt;="&amp;$B51,'All Employees by Mode'!$I:$I,"&lt;"&amp;$D51,'All Employees by Mode'!$BE:$BE,"=No"),SUMIFS('All Employees by Mode'!AI:AI,'All Employees by Mode'!$I:$I,"&gt;="&amp;$B51,'All Employees by Mode'!$BE:$BE,"=No"))),IF($A51="","",IF($A51="Between",SUMIFS('All Employees by Mode'!AI:AI,'All Employees by Mode'!$I:$I,"&gt;="&amp;$B51,'All Employees by Mode'!$I:$I,"&lt;"&amp;$D51),SUMIFS('All Employees by Mode'!AI:AI,'All Employees by Mode'!$I:$I,"&gt;="&amp;$B51))))</f>
        <v>45447.51</v>
      </c>
      <c r="S51" s="161">
        <f>IF($AF$1,IF($A51="","",IF($A51="Between",SUMIFS('All Employees by Mode'!AK:AK,'All Employees by Mode'!$I:$I,"&gt;="&amp;$B51,'All Employees by Mode'!$I:$I,"&lt;"&amp;$D51,'All Employees by Mode'!$BE:$BE,"=No"),SUMIFS('All Employees by Mode'!AK:AK,'All Employees by Mode'!$I:$I,"&gt;="&amp;$B51,'All Employees by Mode'!$BE:$BE,"=No"))),IF($A51="","",IF($A51="Between",SUMIFS('All Employees by Mode'!AK:AK,'All Employees by Mode'!$I:$I,"&gt;="&amp;$B51,'All Employees by Mode'!$I:$I,"&lt;"&amp;$D51),SUMIFS('All Employees by Mode'!AK:AK,'All Employees by Mode'!$I:$I,"&gt;="&amp;$B51))))</f>
        <v>1515763131</v>
      </c>
      <c r="T51" s="161">
        <f>IF($AF$1,IF($A51="","",IF($A51="Between",SUMIFS('All Employees by Mode'!AM:AM,'All Employees by Mode'!$I:$I,"&gt;="&amp;$B51,'All Employees by Mode'!$I:$I,"&lt;"&amp;$D51,'All Employees by Mode'!$BE:$BE,"=No"),SUMIFS('All Employees by Mode'!AM:AM,'All Employees by Mode'!$I:$I,"&gt;="&amp;$B51,'All Employees by Mode'!$BE:$BE,"=No"))),IF($A51="","",IF($A51="Between",SUMIFS('All Employees by Mode'!AM:AM,'All Employees by Mode'!$I:$I,"&gt;="&amp;$B51,'All Employees by Mode'!$I:$I,"&lt;"&amp;$D51),SUMIFS('All Employees by Mode'!AM:AM,'All Employees by Mode'!$I:$I,"&gt;="&amp;$B51))))</f>
        <v>767763779</v>
      </c>
      <c r="U51" s="161">
        <f>IF($AF$1,IF($A51="","",IF($A51="Between",SUMIFS('All Employees by Mode'!AO:AO,'All Employees by Mode'!$I:$I,"&gt;="&amp;$B51,'All Employees by Mode'!$I:$I,"&lt;"&amp;$D51,'All Employees by Mode'!$BE:$BE,"=No"),SUMIFS('All Employees by Mode'!AO:AO,'All Employees by Mode'!$I:$I,"&gt;="&amp;$B51,'All Employees by Mode'!$BE:$BE,"=No"))),IF($A51="","",IF($A51="Between",SUMIFS('All Employees by Mode'!AO:AO,'All Employees by Mode'!$I:$I,"&gt;="&amp;$B51,'All Employees by Mode'!$I:$I,"&lt;"&amp;$D51),SUMIFS('All Employees by Mode'!AO:AO,'All Employees by Mode'!$I:$I,"&gt;="&amp;$B51))))</f>
        <v>479521081</v>
      </c>
      <c r="V51" s="161">
        <f>IF($AF$1,IF($A51="","",IF($A51="Between",SUMIFS('All Employees by Mode'!AQ:AQ,'All Employees by Mode'!$I:$I,"&gt;="&amp;$B51,'All Employees by Mode'!$I:$I,"&lt;"&amp;$D51,'All Employees by Mode'!$BE:$BE,"=No"),SUMIFS('All Employees by Mode'!AQ:AQ,'All Employees by Mode'!$I:$I,"&gt;="&amp;$B51,'All Employees by Mode'!$BE:$BE,"=No"))),IF($A51="","",IF($A51="Between",SUMIFS('All Employees by Mode'!AQ:AQ,'All Employees by Mode'!$I:$I,"&gt;="&amp;$B51,'All Employees by Mode'!$I:$I,"&lt;"&amp;$D51),SUMIFS('All Employees by Mode'!AQ:AQ,'All Employees by Mode'!$I:$I,"&gt;="&amp;$B51))))</f>
        <v>307418848</v>
      </c>
      <c r="W51" s="161">
        <f>IF($AF$1,IF($A51="","",IF($A51="Between",SUMIFS('All Employees by Mode'!AS:AS,'All Employees by Mode'!$I:$I,"&gt;="&amp;$B51,'All Employees by Mode'!$I:$I,"&lt;"&amp;$D51,'All Employees by Mode'!$BE:$BE,"=No"),SUMIFS('All Employees by Mode'!AS:AS,'All Employees by Mode'!$I:$I,"&gt;="&amp;$B51,'All Employees by Mode'!$BE:$BE,"=No"))),IF($A51="","",IF($A51="Between",SUMIFS('All Employees by Mode'!AS:AS,'All Employees by Mode'!$I:$I,"&gt;="&amp;$B51,'All Employees by Mode'!$I:$I,"&lt;"&amp;$D51),SUMIFS('All Employees by Mode'!AS:AS,'All Employees by Mode'!$I:$I,"&gt;="&amp;$B51))))</f>
        <v>3070466839</v>
      </c>
      <c r="X51" s="162">
        <f t="shared" si="28"/>
        <v>34.068030621247154</v>
      </c>
      <c r="Y51" s="162">
        <f t="shared" si="29"/>
        <v>38.12103104627306</v>
      </c>
      <c r="Z51" s="162">
        <f t="shared" si="30"/>
        <v>40.714118959302866</v>
      </c>
      <c r="AA51" s="162">
        <f t="shared" si="31"/>
        <v>39.356483871232044</v>
      </c>
      <c r="AB51" s="271">
        <f t="shared" si="32"/>
        <v>36.45712861337622</v>
      </c>
      <c r="AC51" s="93"/>
      <c r="AD51" s="94"/>
      <c r="AE51" s="94"/>
      <c r="AF51" s="94"/>
      <c r="AG51" s="94"/>
      <c r="AH51" s="94" t="str">
        <f t="shared" si="22"/>
        <v>1,000 to 2,000:
Vehicle Operations: $34.07
Vehicle Maintenance: $38.12
Facility Maintenance: $40.71
General Administration: $39.36
Total: $36.46</v>
      </c>
      <c r="AI51" s="94"/>
      <c r="AJ51" s="94"/>
      <c r="AK51" s="94"/>
      <c r="AL51" s="94"/>
      <c r="AM51" s="94"/>
      <c r="AN51" s="94"/>
      <c r="AO51" s="306">
        <f t="shared" si="23"/>
        <v>34.068030621247154</v>
      </c>
      <c r="AP51" s="306">
        <f t="shared" si="20"/>
        <v>38.12103104627306</v>
      </c>
      <c r="AQ51" s="306">
        <f t="shared" si="20"/>
        <v>40.714118959302866</v>
      </c>
      <c r="AR51" s="306">
        <f t="shared" si="20"/>
        <v>39.356483871232044</v>
      </c>
      <c r="AS51" s="306">
        <f t="shared" si="20"/>
        <v>36.45712861337622</v>
      </c>
      <c r="AT51" s="303" t="str">
        <f t="shared" si="24"/>
        <v>1,000 to 2,000</v>
      </c>
      <c r="AU51" s="94"/>
      <c r="AV51" s="94"/>
    </row>
    <row r="52" spans="1:48" s="95" customFormat="1" ht="11.25" customHeight="1">
      <c r="A52" s="185" t="str">
        <f t="shared" si="25"/>
        <v>Over</v>
      </c>
      <c r="B52" s="186">
        <f t="shared" si="27"/>
        <v>2000</v>
      </c>
      <c r="C52" s="187"/>
      <c r="D52" s="251"/>
      <c r="E52" s="276" t="str">
        <f t="shared" si="21"/>
        <v>Over 2,000</v>
      </c>
      <c r="F52" s="163">
        <f>IF($AF$1,IF($A52="","",IF($A52="Between",SUMIFS('All Employees by Mode'!L:L,'All Employees by Mode'!$I:$I,"&gt;="&amp;$B52,'All Employees by Mode'!$I:$I,"&lt;"&amp;$D52,'All Employees by Mode'!$BE:$BE,"=No"),SUMIFS('All Employees by Mode'!L:L,'All Employees by Mode'!$I:$I,"&gt;="&amp;$B52,'All Employees by Mode'!$BE:$BE,"=No"))),IF($A52="","",IF($A52="Between",SUMIFS('All Employees by Mode'!L:L,'All Employees by Mode'!$I:$I,"&gt;="&amp;$B52,'All Employees by Mode'!$I:$I,"&lt;"&amp;$D52),SUMIFS('All Employees by Mode'!L:L,'All Employees by Mode'!$I:$I,"&gt;="&amp;$B52))))</f>
        <v>26711</v>
      </c>
      <c r="G52" s="164">
        <f>IF($AF$1,IF($A52="","",IF($A52="Between",SUMIFS('All Employees by Mode'!M:M,'All Employees by Mode'!$I:$I,"&gt;="&amp;$B52,'All Employees by Mode'!$I:$I,"&lt;"&amp;$D52,'All Employees by Mode'!$BE:$BE,"=No"),SUMIFS('All Employees by Mode'!M:M,'All Employees by Mode'!$I:$I,"&gt;="&amp;$B52,'All Employees by Mode'!$BE:$BE,"=No"))),IF($A52="","",IF($A52="Between",SUMIFS('All Employees by Mode'!M:M,'All Employees by Mode'!$I:$I,"&gt;="&amp;$B52,'All Employees by Mode'!$I:$I,"&lt;"&amp;$D52),SUMIFS('All Employees by Mode'!M:M,'All Employees by Mode'!$I:$I,"&gt;="&amp;$B52))))</f>
        <v>111651981</v>
      </c>
      <c r="H52" s="164">
        <f>IF($AF$1,IF($A52="","",IF($A52="Between",SUMIFS('All Employees by Mode'!O:O,'All Employees by Mode'!$I:$I,"&gt;="&amp;$B52,'All Employees by Mode'!$I:$I,"&lt;"&amp;$D52,'All Employees by Mode'!$BE:$BE,"=No"),SUMIFS('All Employees by Mode'!O:O,'All Employees by Mode'!$I:$I,"&gt;="&amp;$B52,'All Employees by Mode'!$BE:$BE,"=No"))),IF($A52="","",IF($A52="Between",SUMIFS('All Employees by Mode'!O:O,'All Employees by Mode'!$I:$I,"&gt;="&amp;$B52,'All Employees by Mode'!$I:$I,"&lt;"&amp;$D52),SUMIFS('All Employees by Mode'!O:O,'All Employees by Mode'!$I:$I,"&gt;="&amp;$B52))))</f>
        <v>38823362</v>
      </c>
      <c r="I52" s="164">
        <f>IF($AF$1,IF($A52="","",IF($A52="Between",SUMIFS('All Employees by Mode'!Q:Q,'All Employees by Mode'!$I:$I,"&gt;="&amp;$B52,'All Employees by Mode'!$I:$I,"&lt;"&amp;$D52,'All Employees by Mode'!$BE:$BE,"=No"),SUMIFS('All Employees by Mode'!Q:Q,'All Employees by Mode'!$I:$I,"&gt;="&amp;$B52,'All Employees by Mode'!$BE:$BE,"=No"))),IF($A52="","",IF($A52="Between",SUMIFS('All Employees by Mode'!Q:Q,'All Employees by Mode'!$I:$I,"&gt;="&amp;$B52,'All Employees by Mode'!$I:$I,"&lt;"&amp;$D52),SUMIFS('All Employees by Mode'!Q:Q,'All Employees by Mode'!$I:$I,"&gt;="&amp;$B52))))</f>
        <v>38833771</v>
      </c>
      <c r="J52" s="164">
        <f>IF($AF$1,IF($A52="","",IF($A52="Between",SUMIFS('All Employees by Mode'!S:S,'All Employees by Mode'!$I:$I,"&gt;="&amp;$B52,'All Employees by Mode'!$I:$I,"&lt;"&amp;$D52,'All Employees by Mode'!$BE:$BE,"=No"),SUMIFS('All Employees by Mode'!S:S,'All Employees by Mode'!$I:$I,"&gt;="&amp;$B52,'All Employees by Mode'!$BE:$BE,"=No"))),IF($A52="","",IF($A52="Between",SUMIFS('All Employees by Mode'!S:S,'All Employees by Mode'!$I:$I,"&gt;="&amp;$B52,'All Employees by Mode'!$I:$I,"&lt;"&amp;$D52),SUMIFS('All Employees by Mode'!S:S,'All Employees by Mode'!$I:$I,"&gt;="&amp;$B52))))</f>
        <v>16107115</v>
      </c>
      <c r="K52" s="164">
        <f>IF($AF$1,IF($A52="","",IF($A52="Between",SUMIFS('All Employees by Mode'!U:U,'All Employees by Mode'!$I:$I,"&gt;="&amp;$B52,'All Employees by Mode'!$I:$I,"&lt;"&amp;$D52,'All Employees by Mode'!$BE:$BE,"=No"),SUMIFS('All Employees by Mode'!U:U,'All Employees by Mode'!$I:$I,"&gt;="&amp;$B52,'All Employees by Mode'!$BE:$BE,"=No"))),IF($A52="","",IF($A52="Between",SUMIFS('All Employees by Mode'!U:U,'All Employees by Mode'!$I:$I,"&gt;="&amp;$B52,'All Employees by Mode'!$I:$I,"&lt;"&amp;$D52),SUMIFS('All Employees by Mode'!U:U,'All Employees by Mode'!$I:$I,"&gt;="&amp;$B52))))</f>
        <v>25041007</v>
      </c>
      <c r="L52" s="164">
        <f>IF($AF$1,IF($A52="","",IF($A52="Between",SUMIFS('All Employees by Mode'!W:W,'All Employees by Mode'!$I:$I,"&gt;="&amp;$B52,'All Employees by Mode'!$I:$I,"&lt;"&amp;$D52,'All Employees by Mode'!$BE:$BE,"=No"),SUMIFS('All Employees by Mode'!W:W,'All Employees by Mode'!$I:$I,"&gt;="&amp;$B52,'All Employees by Mode'!$BE:$BE,"=No"))),IF($A52="","",IF($A52="Between",SUMIFS('All Employees by Mode'!W:W,'All Employees by Mode'!$I:$I,"&gt;="&amp;$B52,'All Employees by Mode'!$I:$I,"&lt;"&amp;$D52),SUMIFS('All Employees by Mode'!W:W,'All Employees by Mode'!$I:$I,"&gt;="&amp;$B52))))</f>
        <v>230457236</v>
      </c>
      <c r="M52" s="164">
        <f>IF($AF$1,IF($A52="","",IF($A52="Between",SUMIFS('All Employees by Mode'!Y:Y,'All Employees by Mode'!$I:$I,"&gt;="&amp;$B52,'All Employees by Mode'!$I:$I,"&lt;"&amp;$D52,'All Employees by Mode'!$BE:$BE,"=No"),SUMIFS('All Employees by Mode'!Y:Y,'All Employees by Mode'!$I:$I,"&gt;="&amp;$B52,'All Employees by Mode'!$BE:$BE,"=No"))),IF($A52="","",IF($A52="Between",SUMIFS('All Employees by Mode'!Y:Y,'All Employees by Mode'!$I:$I,"&gt;="&amp;$B52,'All Employees by Mode'!$I:$I,"&lt;"&amp;$D52),SUMIFS('All Employees by Mode'!Y:Y,'All Employees by Mode'!$I:$I,"&gt;="&amp;$B52))))</f>
        <v>56813.88</v>
      </c>
      <c r="N52" s="164">
        <f>IF($AF$1,IF($A52="","",IF($A52="Between",SUMIFS('All Employees by Mode'!AA:AA,'All Employees by Mode'!$I:$I,"&gt;="&amp;$B52,'All Employees by Mode'!$I:$I,"&lt;"&amp;$D52,'All Employees by Mode'!$BE:$BE,"=No"),SUMIFS('All Employees by Mode'!AA:AA,'All Employees by Mode'!$I:$I,"&gt;="&amp;$B52,'All Employees by Mode'!$BE:$BE,"=No"))),IF($A52="","",IF($A52="Between",SUMIFS('All Employees by Mode'!AA:AA,'All Employees by Mode'!$I:$I,"&gt;="&amp;$B52,'All Employees by Mode'!$I:$I,"&lt;"&amp;$D52),SUMIFS('All Employees by Mode'!AA:AA,'All Employees by Mode'!$I:$I,"&gt;="&amp;$B52))))</f>
        <v>19900.580000000002</v>
      </c>
      <c r="O52" s="164">
        <f>IF($AF$1,IF($A52="","",IF($A52="Between",SUMIFS('All Employees by Mode'!AC:AC,'All Employees by Mode'!$I:$I,"&gt;="&amp;$B52,'All Employees by Mode'!$I:$I,"&lt;"&amp;$D52,'All Employees by Mode'!$BE:$BE,"=No"),SUMIFS('All Employees by Mode'!AC:AC,'All Employees by Mode'!$I:$I,"&gt;="&amp;$B52,'All Employees by Mode'!$BE:$BE,"=No"))),IF($A52="","",IF($A52="Between",SUMIFS('All Employees by Mode'!AC:AC,'All Employees by Mode'!$I:$I,"&gt;="&amp;$B52,'All Employees by Mode'!$I:$I,"&lt;"&amp;$D52),SUMIFS('All Employees by Mode'!AC:AC,'All Employees by Mode'!$I:$I,"&gt;="&amp;$B52))))</f>
        <v>19456.489999999998</v>
      </c>
      <c r="P52" s="164">
        <f>IF($AF$1,IF($A52="","",IF($A52="Between",SUMIFS('All Employees by Mode'!AE:AE,'All Employees by Mode'!$I:$I,"&gt;="&amp;$B52,'All Employees by Mode'!$I:$I,"&lt;"&amp;$D52,'All Employees by Mode'!$BE:$BE,"=No"),SUMIFS('All Employees by Mode'!AE:AE,'All Employees by Mode'!$I:$I,"&gt;="&amp;$B52,'All Employees by Mode'!$BE:$BE,"=No"))),IF($A52="","",IF($A52="Between",SUMIFS('All Employees by Mode'!AE:AE,'All Employees by Mode'!$I:$I,"&gt;="&amp;$B52,'All Employees by Mode'!$I:$I,"&lt;"&amp;$D52),SUMIFS('All Employees by Mode'!AE:AE,'All Employees by Mode'!$I:$I,"&gt;="&amp;$B52))))</f>
        <v>9349.4</v>
      </c>
      <c r="Q52" s="164">
        <f>IF($AF$1,IF($A52="","",IF($A52="Between",SUMIFS('All Employees by Mode'!AG:AG,'All Employees by Mode'!$I:$I,"&gt;="&amp;$B52,'All Employees by Mode'!$I:$I,"&lt;"&amp;$D52,'All Employees by Mode'!$BE:$BE,"=No"),SUMIFS('All Employees by Mode'!AG:AG,'All Employees by Mode'!$I:$I,"&gt;="&amp;$B52,'All Employees by Mode'!$BE:$BE,"=No"))),IF($A52="","",IF($A52="Between",SUMIFS('All Employees by Mode'!AG:AG,'All Employees by Mode'!$I:$I,"&gt;="&amp;$B52,'All Employees by Mode'!$I:$I,"&lt;"&amp;$D52),SUMIFS('All Employees by Mode'!AG:AG,'All Employees by Mode'!$I:$I,"&gt;="&amp;$B52))))</f>
        <v>11722.869999999999</v>
      </c>
      <c r="R52" s="164">
        <f>IF($AF$1,IF($A52="","",IF($A52="Between",SUMIFS('All Employees by Mode'!AI:AI,'All Employees by Mode'!$I:$I,"&gt;="&amp;$B52,'All Employees by Mode'!$I:$I,"&lt;"&amp;$D52,'All Employees by Mode'!$BE:$BE,"=No"),SUMIFS('All Employees by Mode'!AI:AI,'All Employees by Mode'!$I:$I,"&gt;="&amp;$B52,'All Employees by Mode'!$BE:$BE,"=No"))),IF($A52="","",IF($A52="Between",SUMIFS('All Employees by Mode'!AI:AI,'All Employees by Mode'!$I:$I,"&gt;="&amp;$B52,'All Employees by Mode'!$I:$I,"&lt;"&amp;$D52),SUMIFS('All Employees by Mode'!AI:AI,'All Employees by Mode'!$I:$I,"&gt;="&amp;$B52))))</f>
        <v>117243.22000000002</v>
      </c>
      <c r="S52" s="165">
        <f>IF($AF$1,IF($A52="","",IF($A52="Between",SUMIFS('All Employees by Mode'!AK:AK,'All Employees by Mode'!$I:$I,"&gt;="&amp;$B52,'All Employees by Mode'!$I:$I,"&lt;"&amp;$D52,'All Employees by Mode'!$BE:$BE,"=No"),SUMIFS('All Employees by Mode'!AK:AK,'All Employees by Mode'!$I:$I,"&gt;="&amp;$B52,'All Employees by Mode'!$BE:$BE,"=No"))),IF($A52="","",IF($A52="Between",SUMIFS('All Employees by Mode'!AK:AK,'All Employees by Mode'!$I:$I,"&gt;="&amp;$B52,'All Employees by Mode'!$I:$I,"&lt;"&amp;$D52),SUMIFS('All Employees by Mode'!AK:AK,'All Employees by Mode'!$I:$I,"&gt;="&amp;$B52))))</f>
        <v>3827693284</v>
      </c>
      <c r="T52" s="165">
        <f>IF($AF$1,IF($A52="","",IF($A52="Between",SUMIFS('All Employees by Mode'!AM:AM,'All Employees by Mode'!$I:$I,"&gt;="&amp;$B52,'All Employees by Mode'!$I:$I,"&lt;"&amp;$D52,'All Employees by Mode'!$BE:$BE,"=No"),SUMIFS('All Employees by Mode'!AM:AM,'All Employees by Mode'!$I:$I,"&gt;="&amp;$B52,'All Employees by Mode'!$BE:$BE,"=No"))),IF($A52="","",IF($A52="Between",SUMIFS('All Employees by Mode'!AM:AM,'All Employees by Mode'!$I:$I,"&gt;="&amp;$B52,'All Employees by Mode'!$I:$I,"&lt;"&amp;$D52),SUMIFS('All Employees by Mode'!AM:AM,'All Employees by Mode'!$I:$I,"&gt;="&amp;$B52))))</f>
        <v>1395398645</v>
      </c>
      <c r="U52" s="165">
        <f>IF($AF$1,IF($A52="","",IF($A52="Between",SUMIFS('All Employees by Mode'!AO:AO,'All Employees by Mode'!$I:$I,"&gt;="&amp;$B52,'All Employees by Mode'!$I:$I,"&lt;"&amp;$D52,'All Employees by Mode'!$BE:$BE,"=No"),SUMIFS('All Employees by Mode'!AO:AO,'All Employees by Mode'!$I:$I,"&gt;="&amp;$B52,'All Employees by Mode'!$BE:$BE,"=No"))),IF($A52="","",IF($A52="Between",SUMIFS('All Employees by Mode'!AO:AO,'All Employees by Mode'!$I:$I,"&gt;="&amp;$B52,'All Employees by Mode'!$I:$I,"&lt;"&amp;$D52),SUMIFS('All Employees by Mode'!AO:AO,'All Employees by Mode'!$I:$I,"&gt;="&amp;$B52))))</f>
        <v>1397474203</v>
      </c>
      <c r="V52" s="165">
        <f>IF($AF$1,IF($A52="","",IF($A52="Between",SUMIFS('All Employees by Mode'!AQ:AQ,'All Employees by Mode'!$I:$I,"&gt;="&amp;$B52,'All Employees by Mode'!$I:$I,"&lt;"&amp;$D52,'All Employees by Mode'!$BE:$BE,"=No"),SUMIFS('All Employees by Mode'!AQ:AQ,'All Employees by Mode'!$I:$I,"&gt;="&amp;$B52,'All Employees by Mode'!$BE:$BE,"=No"))),IF($A52="","",IF($A52="Between",SUMIFS('All Employees by Mode'!AQ:AQ,'All Employees by Mode'!$I:$I,"&gt;="&amp;$B52,'All Employees by Mode'!$I:$I,"&lt;"&amp;$D52),SUMIFS('All Employees by Mode'!AQ:AQ,'All Employees by Mode'!$I:$I,"&gt;="&amp;$B52))))</f>
        <v>608051715</v>
      </c>
      <c r="W52" s="165">
        <f>IF($AF$1,IF($A52="","",IF($A52="Between",SUMIFS('All Employees by Mode'!AS:AS,'All Employees by Mode'!$I:$I,"&gt;="&amp;$B52,'All Employees by Mode'!$I:$I,"&lt;"&amp;$D52,'All Employees by Mode'!$BE:$BE,"=No"),SUMIFS('All Employees by Mode'!AS:AS,'All Employees by Mode'!$I:$I,"&gt;="&amp;$B52,'All Employees by Mode'!$BE:$BE,"=No"))),IF($A52="","",IF($A52="Between",SUMIFS('All Employees by Mode'!AS:AS,'All Employees by Mode'!$I:$I,"&gt;="&amp;$B52,'All Employees by Mode'!$I:$I,"&lt;"&amp;$D52),SUMIFS('All Employees by Mode'!AS:AS,'All Employees by Mode'!$I:$I,"&gt;="&amp;$B52))))</f>
        <v>7228617847</v>
      </c>
      <c r="X52" s="166">
        <f t="shared" si="28"/>
        <v>34.282358895181623</v>
      </c>
      <c r="Y52" s="166">
        <f t="shared" si="29"/>
        <v>35.942241297907174</v>
      </c>
      <c r="Z52" s="166">
        <f t="shared" si="30"/>
        <v>35.986054586354747</v>
      </c>
      <c r="AA52" s="166">
        <f t="shared" si="31"/>
        <v>37.750504357856762</v>
      </c>
      <c r="AB52" s="272">
        <f t="shared" si="32"/>
        <v>35.190101007063078</v>
      </c>
      <c r="AC52" s="93"/>
      <c r="AD52" s="94"/>
      <c r="AE52" s="94"/>
      <c r="AF52" s="94"/>
      <c r="AG52" s="94"/>
      <c r="AH52" s="94" t="str">
        <f t="shared" si="22"/>
        <v>Over 2,000:
Vehicle Operations: $34.28
Vehicle Maintenance: $35.94
Facility Maintenance: $35.99
General Administration: $37.75
Total: $35.19</v>
      </c>
      <c r="AI52" s="94"/>
      <c r="AJ52" s="94"/>
      <c r="AK52" s="94"/>
      <c r="AL52" s="94"/>
      <c r="AM52" s="94"/>
      <c r="AN52" s="94"/>
      <c r="AO52" s="306">
        <f t="shared" si="23"/>
        <v>34.282358895181623</v>
      </c>
      <c r="AP52" s="306">
        <f t="shared" si="20"/>
        <v>35.942241297907174</v>
      </c>
      <c r="AQ52" s="306">
        <f t="shared" si="20"/>
        <v>35.986054586354747</v>
      </c>
      <c r="AR52" s="306">
        <f t="shared" si="20"/>
        <v>37.750504357856762</v>
      </c>
      <c r="AS52" s="306">
        <f t="shared" si="20"/>
        <v>35.190101007063078</v>
      </c>
      <c r="AT52" s="303" t="str">
        <f t="shared" si="24"/>
        <v>Over 2,000</v>
      </c>
      <c r="AU52" s="94"/>
      <c r="AV52" s="94"/>
    </row>
    <row r="53" spans="1:48" s="95" customFormat="1" ht="11.25" customHeight="1">
      <c r="A53" s="140"/>
      <c r="B53" s="141"/>
      <c r="C53" s="141"/>
      <c r="D53" s="111"/>
      <c r="E53" s="277"/>
      <c r="F53" s="278"/>
      <c r="G53" s="279"/>
      <c r="H53" s="279"/>
      <c r="I53" s="279"/>
      <c r="J53" s="279"/>
      <c r="K53" s="279"/>
      <c r="L53" s="280"/>
      <c r="M53" s="279"/>
      <c r="N53" s="279"/>
      <c r="O53" s="279"/>
      <c r="P53" s="279"/>
      <c r="Q53" s="279"/>
      <c r="R53" s="280"/>
      <c r="S53" s="281"/>
      <c r="T53" s="281"/>
      <c r="U53" s="281"/>
      <c r="V53" s="281"/>
      <c r="W53" s="281"/>
      <c r="X53" s="281"/>
      <c r="Y53" s="281"/>
      <c r="Z53" s="281"/>
      <c r="AA53" s="281"/>
      <c r="AB53" s="282"/>
      <c r="AC53" s="93"/>
      <c r="AD53" s="94"/>
      <c r="AE53" s="94"/>
      <c r="AF53" s="94"/>
      <c r="AG53" s="94"/>
      <c r="AH53" s="94"/>
      <c r="AI53" s="94"/>
      <c r="AJ53" s="94"/>
      <c r="AK53" s="94"/>
      <c r="AL53" s="94"/>
      <c r="AM53" s="94"/>
      <c r="AN53" s="94"/>
      <c r="AO53" s="303"/>
      <c r="AP53" s="303"/>
      <c r="AQ53" s="303"/>
      <c r="AR53" s="303"/>
      <c r="AS53" s="303"/>
      <c r="AT53" s="303"/>
      <c r="AU53" s="94"/>
      <c r="AV53" s="94"/>
    </row>
    <row r="54" spans="1:48" s="95" customFormat="1" ht="11.25" customHeight="1" thickBot="1">
      <c r="A54" s="142"/>
      <c r="B54" s="143"/>
      <c r="C54" s="143"/>
      <c r="D54" s="144"/>
      <c r="E54" s="145"/>
      <c r="F54" s="146"/>
      <c r="G54" s="147"/>
      <c r="H54" s="147"/>
      <c r="I54" s="147"/>
      <c r="J54" s="147"/>
      <c r="K54" s="147"/>
      <c r="L54" s="148"/>
      <c r="M54" s="147"/>
      <c r="N54" s="147"/>
      <c r="O54" s="147"/>
      <c r="P54" s="147"/>
      <c r="Q54" s="147"/>
      <c r="R54" s="148"/>
      <c r="S54" s="149"/>
      <c r="T54" s="149"/>
      <c r="U54" s="149"/>
      <c r="V54" s="149"/>
      <c r="W54" s="149"/>
      <c r="X54" s="149"/>
      <c r="Y54" s="149"/>
      <c r="Z54" s="149"/>
      <c r="AA54" s="149"/>
      <c r="AB54" s="150"/>
      <c r="AC54" s="93"/>
      <c r="AD54" s="94"/>
      <c r="AE54" s="94"/>
      <c r="AF54" s="94"/>
      <c r="AG54" s="94"/>
      <c r="AH54" s="94" t="str">
        <f>AH44&amp;CHAR(10)&amp;AH45&amp;CHAR(10)&amp;AH46&amp;CHAR(10)&amp;AH47&amp;CHAR(10)&amp;AH48&amp;CHAR(10)&amp;AH49&amp;CHAR(10)&amp;AH50&amp;CHAR(10)&amp;AH51&amp;CHAR(10)&amp;AH52</f>
        <v>Under 10:
Vehicle Operations: $23.28
Vehicle Maintenance: $26.04
Facility Maintenance: $15.89
General Administration: $26.71
Total: $24.01
10 to 25:
Vehicle Operations: $27.54
Vehicle Maintenance: $33.04
Facility Maintenance: $35.29
General Administration: $30.34
Total: $28.57
25 to 50:
Vehicle Operations: $21.81
Vehicle Maintenance: $26.67
Facility Maintenance: $30.25
General Administration: $33.68
Total: $24.01
50 to 100:
Vehicle Operations: $21.06
Vehicle Maintenance: $24.41
Facility Maintenance: $22.22
General Administration: $27.58
Total: $22.26
100 to 250:
Vehicle Operations: $23.42
Vehicle Maintenance: $26.46
Facility Maintenance: $24.14
General Administration: $31.90
Total: $24.74
250 to 500:
Vehicle Operations: $24.88
Vehicle Maintenance: $28.98
Facility Maintenance: $29.35
General Administration: $33.37
Total: $26.73
500 to 1,000:
Vehicle Operations: $28.94
Vehicle Maintenance: $33.18
Facility Maintenance: $33.99
General Administration: $36.51
Total: $30.92
1,000 to 2,000:
Vehicle Operations: $34.07
Vehicle Maintenance: $38.12
Facility Maintenance: $40.71
General Administration: $39.36
Total: $36.46
Over 2,000:
Vehicle Operations: $34.28
Vehicle Maintenance: $35.94
Facility Maintenance: $35.99
General Administration: $37.75
Total: $35.19</v>
      </c>
      <c r="AI54" s="94"/>
      <c r="AJ54" s="94"/>
      <c r="AK54" s="94"/>
      <c r="AL54" s="94"/>
      <c r="AM54" s="94"/>
      <c r="AN54" s="94"/>
      <c r="AO54" s="303"/>
      <c r="AP54" s="303"/>
      <c r="AQ54" s="303"/>
      <c r="AR54" s="303"/>
      <c r="AS54" s="303"/>
      <c r="AT54" s="303"/>
      <c r="AU54" s="94"/>
      <c r="AV54" s="94"/>
    </row>
    <row r="55" spans="1:48" ht="263.25" customHeight="1" thickBot="1">
      <c r="A55" s="98"/>
      <c r="B55" s="98"/>
      <c r="C55" s="98"/>
      <c r="D55" s="98"/>
      <c r="E55" s="98"/>
      <c r="F55" s="98"/>
      <c r="G55" s="98"/>
      <c r="H55" s="98"/>
      <c r="I55" s="98"/>
      <c r="J55" s="98"/>
      <c r="K55" s="98"/>
      <c r="L55" s="98"/>
      <c r="M55" s="98"/>
      <c r="N55" s="98"/>
      <c r="O55" s="98"/>
      <c r="P55" s="98"/>
      <c r="Q55" s="98"/>
      <c r="R55" s="98"/>
      <c r="S55" s="98"/>
      <c r="T55" s="98"/>
      <c r="U55" s="98"/>
      <c r="V55" s="98"/>
      <c r="W55" s="98"/>
      <c r="X55" s="98"/>
      <c r="Y55" s="98"/>
      <c r="Z55" s="98"/>
      <c r="AA55" s="98"/>
      <c r="AB55" s="98"/>
      <c r="AC55" s="97"/>
      <c r="AD55" s="98"/>
      <c r="AE55" s="98"/>
      <c r="AF55" s="94"/>
      <c r="AG55" s="98"/>
      <c r="AH55" s="98"/>
      <c r="AI55" s="98"/>
      <c r="AJ55" s="98"/>
      <c r="AK55" s="98"/>
      <c r="AL55" s="98"/>
      <c r="AM55" s="98"/>
      <c r="AN55" s="98"/>
      <c r="AO55" s="304"/>
      <c r="AP55" s="304"/>
      <c r="AQ55" s="304"/>
      <c r="AR55" s="304"/>
      <c r="AS55" s="304"/>
      <c r="AT55" s="304"/>
      <c r="AU55" s="98"/>
      <c r="AV55" s="98"/>
    </row>
    <row r="56" spans="1:48" ht="14.25" thickTop="1" thickBot="1">
      <c r="A56" s="135" t="s">
        <v>785</v>
      </c>
      <c r="B56" s="101"/>
      <c r="C56" s="101"/>
      <c r="D56" s="101"/>
      <c r="E56" s="101"/>
      <c r="F56" s="101"/>
      <c r="G56" s="101"/>
      <c r="H56" s="101"/>
      <c r="I56" s="101"/>
      <c r="J56" s="101"/>
      <c r="K56" s="101"/>
      <c r="L56" s="101"/>
      <c r="M56" s="101"/>
      <c r="N56" s="101"/>
      <c r="O56" s="101"/>
      <c r="P56" s="101"/>
      <c r="Q56" s="101"/>
      <c r="R56" s="101"/>
      <c r="S56" s="101"/>
      <c r="T56" s="101"/>
      <c r="U56" s="101"/>
      <c r="V56" s="101"/>
      <c r="W56" s="101"/>
      <c r="X56" s="101"/>
      <c r="Y56" s="101"/>
      <c r="Z56" s="101"/>
      <c r="AA56" s="101"/>
      <c r="AB56" s="102"/>
      <c r="AC56" s="97"/>
      <c r="AD56" s="98"/>
      <c r="AE56" s="98"/>
      <c r="AF56" s="98"/>
      <c r="AG56" s="98"/>
      <c r="AH56" s="98"/>
      <c r="AI56" s="98"/>
      <c r="AJ56" s="98"/>
      <c r="AK56" s="98"/>
      <c r="AL56" s="98"/>
      <c r="AM56" s="98"/>
      <c r="AN56" s="98"/>
      <c r="AO56" s="304"/>
      <c r="AP56" s="304"/>
      <c r="AQ56" s="304"/>
      <c r="AR56" s="304"/>
      <c r="AS56" s="304"/>
      <c r="AT56" s="304"/>
      <c r="AU56" s="98"/>
      <c r="AV56" s="98"/>
    </row>
    <row r="57" spans="1:48" ht="13.5" thickTop="1">
      <c r="A57" s="96"/>
      <c r="B57" s="96"/>
      <c r="C57" s="151"/>
      <c r="D57" s="152"/>
      <c r="E57" s="98"/>
      <c r="F57" s="248"/>
      <c r="G57" s="214"/>
      <c r="H57" s="215"/>
      <c r="I57" s="215"/>
      <c r="J57" s="213" t="s">
        <v>899</v>
      </c>
      <c r="K57" s="215"/>
      <c r="L57" s="212"/>
      <c r="M57" s="211"/>
      <c r="N57" s="211"/>
      <c r="O57" s="211"/>
      <c r="P57" s="220" t="s">
        <v>900</v>
      </c>
      <c r="Q57" s="211"/>
      <c r="R57" s="219"/>
      <c r="S57" s="214"/>
      <c r="T57" s="215"/>
      <c r="U57" s="215"/>
      <c r="V57" s="221" t="s">
        <v>901</v>
      </c>
      <c r="W57" s="212"/>
      <c r="X57" s="214"/>
      <c r="Y57" s="215"/>
      <c r="Z57" s="215"/>
      <c r="AA57" s="221" t="s">
        <v>902</v>
      </c>
      <c r="AB57" s="222"/>
      <c r="AC57" s="97"/>
      <c r="AD57" s="98"/>
      <c r="AE57" s="98"/>
      <c r="AF57" s="98"/>
      <c r="AG57" s="98"/>
      <c r="AH57" s="98"/>
      <c r="AI57" s="98"/>
      <c r="AJ57" s="98"/>
      <c r="AK57" s="98"/>
      <c r="AL57" s="98"/>
      <c r="AM57" s="98"/>
      <c r="AN57" s="98"/>
      <c r="AO57" s="304"/>
      <c r="AP57" s="304"/>
      <c r="AQ57" s="304"/>
      <c r="AR57" s="304"/>
      <c r="AS57" s="304"/>
      <c r="AT57" s="304"/>
      <c r="AU57" s="98"/>
      <c r="AV57" s="98"/>
    </row>
    <row r="58" spans="1:48" ht="21" customHeight="1">
      <c r="A58" s="96"/>
      <c r="B58" s="96"/>
      <c r="C58" s="153" t="s">
        <v>786</v>
      </c>
      <c r="D58" s="275" t="s">
        <v>0</v>
      </c>
      <c r="E58" s="283" t="s">
        <v>903</v>
      </c>
      <c r="F58" s="268" t="s">
        <v>926</v>
      </c>
      <c r="G58" s="261" t="s">
        <v>906</v>
      </c>
      <c r="H58" s="261" t="s">
        <v>907</v>
      </c>
      <c r="I58" s="261" t="s">
        <v>908</v>
      </c>
      <c r="J58" s="262" t="s">
        <v>909</v>
      </c>
      <c r="K58" s="261" t="s">
        <v>910</v>
      </c>
      <c r="L58" s="261" t="s">
        <v>925</v>
      </c>
      <c r="M58" s="263" t="s">
        <v>911</v>
      </c>
      <c r="N58" s="261" t="s">
        <v>912</v>
      </c>
      <c r="O58" s="261" t="s">
        <v>913</v>
      </c>
      <c r="P58" s="262" t="s">
        <v>914</v>
      </c>
      <c r="Q58" s="263" t="s">
        <v>915</v>
      </c>
      <c r="R58" s="264" t="s">
        <v>927</v>
      </c>
      <c r="S58" s="265" t="s">
        <v>916</v>
      </c>
      <c r="T58" s="265" t="s">
        <v>917</v>
      </c>
      <c r="U58" s="265" t="s">
        <v>918</v>
      </c>
      <c r="V58" s="265" t="s">
        <v>919</v>
      </c>
      <c r="W58" s="265" t="s">
        <v>928</v>
      </c>
      <c r="X58" s="265" t="s">
        <v>920</v>
      </c>
      <c r="Y58" s="265" t="s">
        <v>921</v>
      </c>
      <c r="Z58" s="265" t="s">
        <v>922</v>
      </c>
      <c r="AA58" s="265" t="s">
        <v>923</v>
      </c>
      <c r="AB58" s="269" t="s">
        <v>924</v>
      </c>
      <c r="AC58" s="97"/>
      <c r="AD58" s="98"/>
      <c r="AE58" s="98"/>
      <c r="AF58" s="98"/>
      <c r="AG58" s="98"/>
      <c r="AH58" s="98"/>
      <c r="AI58" s="98"/>
      <c r="AJ58" s="98"/>
      <c r="AK58" s="98"/>
      <c r="AL58" s="98"/>
      <c r="AM58" s="98"/>
      <c r="AN58" s="98"/>
      <c r="AO58" s="304"/>
      <c r="AP58" s="304"/>
      <c r="AQ58" s="304"/>
      <c r="AR58" s="304"/>
      <c r="AS58" s="304"/>
      <c r="AT58" s="304"/>
      <c r="AU58" s="98"/>
      <c r="AV58" s="98"/>
    </row>
    <row r="59" spans="1:48">
      <c r="A59" s="96"/>
      <c r="B59" s="96"/>
      <c r="C59" s="188" t="s">
        <v>4</v>
      </c>
      <c r="D59" s="189" t="s">
        <v>787</v>
      </c>
      <c r="E59" s="190"/>
      <c r="F59" s="191">
        <f>IF($AF$1,SUMIFS('All Employees by Mode'!L:L,'All Employees by Mode'!$C:$C,"="&amp;$C59,'All Employees by Mode'!$BE:$BE,"=No"),SUMIFS('All Employees by Mode'!L:L,'All Employees by Mode'!$C:$C,"="&amp;$C59))</f>
        <v>73</v>
      </c>
      <c r="G59" s="192">
        <f>IF($AF$1,SUMIFS('All Employees by Mode'!M:M,'All Employees by Mode'!$C:$C,"="&amp;$C59,'All Employees by Mode'!$BE:$BE,"=No"),SUMIFS('All Employees by Mode'!M:M,'All Employees by Mode'!$C:$C,"="&amp;$C59))</f>
        <v>381031</v>
      </c>
      <c r="H59" s="192">
        <f>IF($AF$1,SUMIFS('All Employees by Mode'!O:O,'All Employees by Mode'!$C:$C,"="&amp;$C59,'All Employees by Mode'!$BE:$BE,"=No"),SUMIFS('All Employees by Mode'!O:O,'All Employees by Mode'!$C:$C,"="&amp;$C59))</f>
        <v>131703</v>
      </c>
      <c r="I59" s="192">
        <f>IF($AF$1,SUMIFS('All Employees by Mode'!Q:Q,'All Employees by Mode'!$C:$C,"="&amp;$C59,'All Employees by Mode'!$BE:$BE,"=No"),SUMIFS('All Employees by Mode'!Q:Q,'All Employees by Mode'!$C:$C,"="&amp;$C59))</f>
        <v>118535</v>
      </c>
      <c r="J59" s="192">
        <f>IF($AF$1,SUMIFS('All Employees by Mode'!S:S,'All Employees by Mode'!$C:$C,"="&amp;$C59,'All Employees by Mode'!$BE:$BE,"=No"),SUMIFS('All Employees by Mode'!S:S,'All Employees by Mode'!$C:$C,"="&amp;$C59))</f>
        <v>112717</v>
      </c>
      <c r="K59" s="192">
        <f>IF($AF$1,SUMIFS('All Employees by Mode'!U:U,'All Employees by Mode'!$C:$C,"="&amp;$C59,'All Employees by Mode'!$BE:$BE,"=No"),SUMIFS('All Employees by Mode'!U:U,'All Employees by Mode'!$C:$C,"="&amp;$C59))</f>
        <v>152544</v>
      </c>
      <c r="L59" s="192">
        <f>IF($AF$1,SUMIFS('All Employees by Mode'!W:W,'All Employees by Mode'!$C:$C,"="&amp;$C59,'All Employees by Mode'!$BE:$BE,"=No"),SUMIFS('All Employees by Mode'!W:W,'All Employees by Mode'!$C:$C,"="&amp;$C59))</f>
        <v>896530</v>
      </c>
      <c r="M59" s="192">
        <f>IF($AF$1,SUMIFS('All Employees by Mode'!Y:Y,'All Employees by Mode'!$C:$C,"="&amp;$C59,'All Employees by Mode'!$BE:$BE,"=No"),SUMIFS('All Employees by Mode'!Y:Y,'All Employees by Mode'!$C:$C,"="&amp;$C59))</f>
        <v>183.7</v>
      </c>
      <c r="N59" s="192">
        <f>IF($AF$1,SUMIFS('All Employees by Mode'!AA:AA,'All Employees by Mode'!$C:$C,"="&amp;$C59,'All Employees by Mode'!$BE:$BE,"=No"),SUMIFS('All Employees by Mode'!AA:AA,'All Employees by Mode'!$C:$C,"="&amp;$C59))</f>
        <v>79.2</v>
      </c>
      <c r="O59" s="192">
        <f>IF($AF$1,SUMIFS('All Employees by Mode'!AC:AC,'All Employees by Mode'!$C:$C,"="&amp;$C59,'All Employees by Mode'!$BE:$BE,"=No"),SUMIFS('All Employees by Mode'!AC:AC,'All Employees by Mode'!$C:$C,"="&amp;$C59))</f>
        <v>84.1</v>
      </c>
      <c r="P59" s="192">
        <f>IF($AF$1,SUMIFS('All Employees by Mode'!AE:AE,'All Employees by Mode'!$C:$C,"="&amp;$C59,'All Employees by Mode'!$BE:$BE,"=No"),SUMIFS('All Employees by Mode'!AE:AE,'All Employees by Mode'!$C:$C,"="&amp;$C59))</f>
        <v>68.7</v>
      </c>
      <c r="Q59" s="192">
        <f>IF($AF$1,SUMIFS('All Employees by Mode'!AG:AG,'All Employees by Mode'!$C:$C,"="&amp;$C59,'All Employees by Mode'!$BE:$BE,"=No"),SUMIFS('All Employees by Mode'!AG:AG,'All Employees by Mode'!$C:$C,"="&amp;$C59))</f>
        <v>62.7</v>
      </c>
      <c r="R59" s="192">
        <f>IF($AF$1,SUMIFS('All Employees by Mode'!AI:AI,'All Employees by Mode'!$C:$C,"="&amp;$C59,'All Employees by Mode'!$BE:$BE,"=No"),SUMIFS('All Employees by Mode'!AI:AI,'All Employees by Mode'!$C:$C,"="&amp;$C59))</f>
        <v>478.4</v>
      </c>
      <c r="S59" s="193">
        <f>IF($AF$1,SUMIFS('All Employees by Mode'!AK:AK,'All Employees by Mode'!$C:$C,"="&amp;$C59,'All Employees by Mode'!$BE:$BE,"=No"),SUMIFS('All Employees by Mode'!AK:AK,'All Employees by Mode'!$C:$C,"="&amp;$C59))</f>
        <v>13951069</v>
      </c>
      <c r="T59" s="193">
        <f>IF($AF$1,SUMIFS('All Employees by Mode'!AM:AM,'All Employees by Mode'!$C:$C,"="&amp;$C59,'All Employees by Mode'!$BE:$BE,"=No"),SUMIFS('All Employees by Mode'!AM:AM,'All Employees by Mode'!$C:$C,"="&amp;$C59))</f>
        <v>5329901</v>
      </c>
      <c r="U59" s="193">
        <f>IF($AF$1,SUMIFS('All Employees by Mode'!AO:AO,'All Employees by Mode'!$C:$C,"="&amp;$C59,'All Employees by Mode'!$BE:$BE,"=No"),SUMIFS('All Employees by Mode'!AO:AO,'All Employees by Mode'!$C:$C,"="&amp;$C59))</f>
        <v>3709080</v>
      </c>
      <c r="V59" s="193">
        <f>IF($AF$1,SUMIFS('All Employees by Mode'!AQ:AQ,'All Employees by Mode'!$C:$C,"="&amp;$C59,'All Employees by Mode'!$BE:$BE,"=No"),SUMIFS('All Employees by Mode'!AQ:AQ,'All Employees by Mode'!$C:$C,"="&amp;$C59))</f>
        <v>3473836</v>
      </c>
      <c r="W59" s="193">
        <f>IF($AF$1,SUMIFS('All Employees by Mode'!AS:AS,'All Employees by Mode'!$C:$C,"="&amp;$C59,'All Employees by Mode'!$BE:$BE,"=No"),SUMIFS('All Employees by Mode'!AS:AS,'All Employees by Mode'!$C:$C,"="&amp;$C59))</f>
        <v>26463886</v>
      </c>
      <c r="X59" s="194">
        <f>IFERROR(S59/G59,"-")</f>
        <v>36.613999910768413</v>
      </c>
      <c r="Y59" s="194">
        <f>IFERROR(T59/H59,"-")</f>
        <v>40.469093338800178</v>
      </c>
      <c r="Z59" s="194">
        <f>IFERROR(U59/I59,"-")</f>
        <v>31.291011093769772</v>
      </c>
      <c r="AA59" s="194">
        <f>IFERROR(V59/J59,"-")</f>
        <v>30.819095611132305</v>
      </c>
      <c r="AB59" s="284">
        <f>IFERROR(W59/SUM(G59:J59),"-")</f>
        <v>35.570408582957207</v>
      </c>
      <c r="AC59" s="97"/>
      <c r="AD59" s="98"/>
      <c r="AE59" s="98"/>
      <c r="AF59" s="98"/>
      <c r="AG59" s="98"/>
      <c r="AH59" s="98"/>
      <c r="AI59" s="98"/>
      <c r="AJ59" s="98"/>
      <c r="AK59" s="98"/>
      <c r="AL59" s="98"/>
      <c r="AM59" s="98"/>
      <c r="AN59" s="98"/>
      <c r="AO59" s="304"/>
      <c r="AP59" s="304"/>
      <c r="AQ59" s="304"/>
      <c r="AR59" s="304"/>
      <c r="AS59" s="304"/>
      <c r="AT59" s="304"/>
      <c r="AU59" s="98"/>
      <c r="AV59" s="98"/>
    </row>
    <row r="60" spans="1:48">
      <c r="A60" s="96"/>
      <c r="B60" s="96"/>
      <c r="C60" s="195" t="s">
        <v>8</v>
      </c>
      <c r="D60" s="196" t="s">
        <v>788</v>
      </c>
      <c r="E60" s="197"/>
      <c r="F60" s="198">
        <f>IF($AF$1,SUMIFS('All Employees by Mode'!L:L,'All Employees by Mode'!$C:$C,"="&amp;$C60,'All Employees by Mode'!$BE:$BE,"=No"),SUMIFS('All Employees by Mode'!L:L,'All Employees by Mode'!$C:$C,"="&amp;$C60))</f>
        <v>320</v>
      </c>
      <c r="G60" s="160">
        <f>IF($AF$1,SUMIFS('All Employees by Mode'!M:M,'All Employees by Mode'!$C:$C,"="&amp;$C60,'All Employees by Mode'!$BE:$BE,"=No"),SUMIFS('All Employees by Mode'!M:M,'All Employees by Mode'!$C:$C,"="&amp;$C60))</f>
        <v>1029617</v>
      </c>
      <c r="H60" s="160">
        <f>IF($AF$1,SUMIFS('All Employees by Mode'!O:O,'All Employees by Mode'!$C:$C,"="&amp;$C60,'All Employees by Mode'!$BE:$BE,"=No"),SUMIFS('All Employees by Mode'!O:O,'All Employees by Mode'!$C:$C,"="&amp;$C60))</f>
        <v>181561</v>
      </c>
      <c r="I60" s="160">
        <f>IF($AF$1,SUMIFS('All Employees by Mode'!Q:Q,'All Employees by Mode'!$C:$C,"="&amp;$C60,'All Employees by Mode'!$BE:$BE,"=No"),SUMIFS('All Employees by Mode'!Q:Q,'All Employees by Mode'!$C:$C,"="&amp;$C60))</f>
        <v>21544</v>
      </c>
      <c r="J60" s="160">
        <f>IF($AF$1,SUMIFS('All Employees by Mode'!S:S,'All Employees by Mode'!$C:$C,"="&amp;$C60,'All Employees by Mode'!$BE:$BE,"=No"),SUMIFS('All Employees by Mode'!S:S,'All Employees by Mode'!$C:$C,"="&amp;$C60))</f>
        <v>147447</v>
      </c>
      <c r="K60" s="160">
        <f>IF($AF$1,SUMIFS('All Employees by Mode'!U:U,'All Employees by Mode'!$C:$C,"="&amp;$C60,'All Employees by Mode'!$BE:$BE,"=No"),SUMIFS('All Employees by Mode'!U:U,'All Employees by Mode'!$C:$C,"="&amp;$C60))</f>
        <v>0</v>
      </c>
      <c r="L60" s="160">
        <f>IF($AF$1,SUMIFS('All Employees by Mode'!W:W,'All Employees by Mode'!$C:$C,"="&amp;$C60,'All Employees by Mode'!$BE:$BE,"=No"),SUMIFS('All Employees by Mode'!W:W,'All Employees by Mode'!$C:$C,"="&amp;$C60))</f>
        <v>1380169</v>
      </c>
      <c r="M60" s="160">
        <f>IF($AF$1,SUMIFS('All Employees by Mode'!Y:Y,'All Employees by Mode'!$C:$C,"="&amp;$C60,'All Employees by Mode'!$BE:$BE,"=No"),SUMIFS('All Employees by Mode'!Y:Y,'All Employees by Mode'!$C:$C,"="&amp;$C60))</f>
        <v>561.67000000000007</v>
      </c>
      <c r="N60" s="160">
        <f>IF($AF$1,SUMIFS('All Employees by Mode'!AA:AA,'All Employees by Mode'!$C:$C,"="&amp;$C60,'All Employees by Mode'!$BE:$BE,"=No"),SUMIFS('All Employees by Mode'!AA:AA,'All Employees by Mode'!$C:$C,"="&amp;$C60))</f>
        <v>101.09</v>
      </c>
      <c r="O60" s="160">
        <f>IF($AF$1,SUMIFS('All Employees by Mode'!AC:AC,'All Employees by Mode'!$C:$C,"="&amp;$C60,'All Employees by Mode'!$BE:$BE,"=No"),SUMIFS('All Employees by Mode'!AC:AC,'All Employees by Mode'!$C:$C,"="&amp;$C60))</f>
        <v>13.36</v>
      </c>
      <c r="P60" s="160">
        <f>IF($AF$1,SUMIFS('All Employees by Mode'!AE:AE,'All Employees by Mode'!$C:$C,"="&amp;$C60,'All Employees by Mode'!$BE:$BE,"=No"),SUMIFS('All Employees by Mode'!AE:AE,'All Employees by Mode'!$C:$C,"="&amp;$C60))</f>
        <v>83.57</v>
      </c>
      <c r="Q60" s="160">
        <f>IF($AF$1,SUMIFS('All Employees by Mode'!AG:AG,'All Employees by Mode'!$C:$C,"="&amp;$C60,'All Employees by Mode'!$BE:$BE,"=No"),SUMIFS('All Employees by Mode'!AG:AG,'All Employees by Mode'!$C:$C,"="&amp;$C60))</f>
        <v>0</v>
      </c>
      <c r="R60" s="160">
        <f>IF($AF$1,SUMIFS('All Employees by Mode'!AI:AI,'All Employees by Mode'!$C:$C,"="&amp;$C60,'All Employees by Mode'!$BE:$BE,"=No"),SUMIFS('All Employees by Mode'!AI:AI,'All Employees by Mode'!$C:$C,"="&amp;$C60))</f>
        <v>759.69</v>
      </c>
      <c r="S60" s="161">
        <f>IF($AF$1,SUMIFS('All Employees by Mode'!AK:AK,'All Employees by Mode'!$C:$C,"="&amp;$C60,'All Employees by Mode'!$BE:$BE,"=No"),SUMIFS('All Employees by Mode'!AK:AK,'All Employees by Mode'!$C:$C,"="&amp;$C60))</f>
        <v>17195078</v>
      </c>
      <c r="T60" s="161">
        <f>IF($AF$1,SUMIFS('All Employees by Mode'!AM:AM,'All Employees by Mode'!$C:$C,"="&amp;$C60,'All Employees by Mode'!$BE:$BE,"=No"),SUMIFS('All Employees by Mode'!AM:AM,'All Employees by Mode'!$C:$C,"="&amp;$C60))</f>
        <v>3967249</v>
      </c>
      <c r="U60" s="161">
        <f>IF($AF$1,SUMIFS('All Employees by Mode'!AO:AO,'All Employees by Mode'!$C:$C,"="&amp;$C60,'All Employees by Mode'!$BE:$BE,"=No"),SUMIFS('All Employees by Mode'!AO:AO,'All Employees by Mode'!$C:$C,"="&amp;$C60))</f>
        <v>305951</v>
      </c>
      <c r="V60" s="161">
        <f>IF($AF$1,SUMIFS('All Employees by Mode'!AQ:AQ,'All Employees by Mode'!$C:$C,"="&amp;$C60,'All Employees by Mode'!$BE:$BE,"=No"),SUMIFS('All Employees by Mode'!AQ:AQ,'All Employees by Mode'!$C:$C,"="&amp;$C60))</f>
        <v>3577696</v>
      </c>
      <c r="W60" s="161">
        <f>IF($AF$1,SUMIFS('All Employees by Mode'!AS:AS,'All Employees by Mode'!$C:$C,"="&amp;$C60,'All Employees by Mode'!$BE:$BE,"=No"),SUMIFS('All Employees by Mode'!AS:AS,'All Employees by Mode'!$C:$C,"="&amp;$C60))</f>
        <v>25045974</v>
      </c>
      <c r="X60" s="162">
        <f t="shared" ref="X60:X114" si="33">IFERROR(S60/G60,"-")</f>
        <v>16.700460462482653</v>
      </c>
      <c r="Y60" s="162">
        <f t="shared" ref="Y60:Y114" si="34">IFERROR(T60/H60,"-")</f>
        <v>21.850777424667193</v>
      </c>
      <c r="Z60" s="162">
        <f t="shared" ref="Z60:Z114" si="35">IFERROR(U60/I60,"-")</f>
        <v>14.201216115855923</v>
      </c>
      <c r="AA60" s="162">
        <f t="shared" ref="AA60:AA114" si="36">IFERROR(V60/J60,"-")</f>
        <v>24.264284793858131</v>
      </c>
      <c r="AB60" s="271">
        <f t="shared" ref="AB60:AB114" si="37">IFERROR(W60/SUM(G60:J60),"-")</f>
        <v>18.147034167554843</v>
      </c>
      <c r="AC60" s="97"/>
      <c r="AD60" s="98"/>
      <c r="AE60" s="98"/>
      <c r="AF60" s="98"/>
      <c r="AG60" s="98"/>
      <c r="AH60" s="98"/>
      <c r="AI60" s="98"/>
      <c r="AJ60" s="98"/>
      <c r="AK60" s="98"/>
      <c r="AL60" s="98"/>
      <c r="AM60" s="98"/>
      <c r="AN60" s="98"/>
      <c r="AO60" s="304"/>
      <c r="AP60" s="304"/>
      <c r="AQ60" s="304"/>
      <c r="AR60" s="304"/>
      <c r="AS60" s="304"/>
      <c r="AT60" s="304"/>
      <c r="AU60" s="98"/>
      <c r="AV60" s="98"/>
    </row>
    <row r="61" spans="1:48">
      <c r="A61" s="96"/>
      <c r="B61" s="96"/>
      <c r="C61" s="195" t="s">
        <v>5</v>
      </c>
      <c r="D61" s="196" t="s">
        <v>789</v>
      </c>
      <c r="E61" s="197"/>
      <c r="F61" s="198">
        <f>IF($AF$1,SUMIFS('All Employees by Mode'!L:L,'All Employees by Mode'!$C:$C,"="&amp;$C61,'All Employees by Mode'!$BE:$BE,"=No"),SUMIFS('All Employees by Mode'!L:L,'All Employees by Mode'!$C:$C,"="&amp;$C61))</f>
        <v>96</v>
      </c>
      <c r="G61" s="160">
        <f>IF($AF$1,SUMIFS('All Employees by Mode'!M:M,'All Employees by Mode'!$C:$C,"="&amp;$C61,'All Employees by Mode'!$BE:$BE,"=No"),SUMIFS('All Employees by Mode'!M:M,'All Employees by Mode'!$C:$C,"="&amp;$C61))</f>
        <v>375019</v>
      </c>
      <c r="H61" s="160">
        <f>IF($AF$1,SUMIFS('All Employees by Mode'!O:O,'All Employees by Mode'!$C:$C,"="&amp;$C61,'All Employees by Mode'!$BE:$BE,"=No"),SUMIFS('All Employees by Mode'!O:O,'All Employees by Mode'!$C:$C,"="&amp;$C61))</f>
        <v>77536</v>
      </c>
      <c r="I61" s="160">
        <f>IF($AF$1,SUMIFS('All Employees by Mode'!Q:Q,'All Employees by Mode'!$C:$C,"="&amp;$C61,'All Employees by Mode'!$BE:$BE,"=No"),SUMIFS('All Employees by Mode'!Q:Q,'All Employees by Mode'!$C:$C,"="&amp;$C61))</f>
        <v>6785</v>
      </c>
      <c r="J61" s="160">
        <f>IF($AF$1,SUMIFS('All Employees by Mode'!S:S,'All Employees by Mode'!$C:$C,"="&amp;$C61,'All Employees by Mode'!$BE:$BE,"=No"),SUMIFS('All Employees by Mode'!S:S,'All Employees by Mode'!$C:$C,"="&amp;$C61))</f>
        <v>50574</v>
      </c>
      <c r="K61" s="160">
        <f>IF($AF$1,SUMIFS('All Employees by Mode'!U:U,'All Employees by Mode'!$C:$C,"="&amp;$C61,'All Employees by Mode'!$BE:$BE,"=No"),SUMIFS('All Employees by Mode'!U:U,'All Employees by Mode'!$C:$C,"="&amp;$C61))</f>
        <v>1875</v>
      </c>
      <c r="L61" s="160">
        <f>IF($AF$1,SUMIFS('All Employees by Mode'!W:W,'All Employees by Mode'!$C:$C,"="&amp;$C61,'All Employees by Mode'!$BE:$BE,"=No"),SUMIFS('All Employees by Mode'!W:W,'All Employees by Mode'!$C:$C,"="&amp;$C61))</f>
        <v>511789</v>
      </c>
      <c r="M61" s="160">
        <f>IF($AF$1,SUMIFS('All Employees by Mode'!Y:Y,'All Employees by Mode'!$C:$C,"="&amp;$C61,'All Employees by Mode'!$BE:$BE,"=No"),SUMIFS('All Employees by Mode'!Y:Y,'All Employees by Mode'!$C:$C,"="&amp;$C61))</f>
        <v>194.5</v>
      </c>
      <c r="N61" s="160">
        <f>IF($AF$1,SUMIFS('All Employees by Mode'!AA:AA,'All Employees by Mode'!$C:$C,"="&amp;$C61,'All Employees by Mode'!$BE:$BE,"=No"),SUMIFS('All Employees by Mode'!AA:AA,'All Employees by Mode'!$C:$C,"="&amp;$C61))</f>
        <v>40.799999999999997</v>
      </c>
      <c r="O61" s="160">
        <f>IF($AF$1,SUMIFS('All Employees by Mode'!AC:AC,'All Employees by Mode'!$C:$C,"="&amp;$C61,'All Employees by Mode'!$BE:$BE,"=No"),SUMIFS('All Employees by Mode'!AC:AC,'All Employees by Mode'!$C:$C,"="&amp;$C61))</f>
        <v>3</v>
      </c>
      <c r="P61" s="160">
        <f>IF($AF$1,SUMIFS('All Employees by Mode'!AE:AE,'All Employees by Mode'!$C:$C,"="&amp;$C61,'All Employees by Mode'!$BE:$BE,"=No"),SUMIFS('All Employees by Mode'!AE:AE,'All Employees by Mode'!$C:$C,"="&amp;$C61))</f>
        <v>30.7</v>
      </c>
      <c r="Q61" s="160">
        <f>IF($AF$1,SUMIFS('All Employees by Mode'!AG:AG,'All Employees by Mode'!$C:$C,"="&amp;$C61,'All Employees by Mode'!$BE:$BE,"=No"),SUMIFS('All Employees by Mode'!AG:AG,'All Employees by Mode'!$C:$C,"="&amp;$C61))</f>
        <v>1</v>
      </c>
      <c r="R61" s="160">
        <f>IF($AF$1,SUMIFS('All Employees by Mode'!AI:AI,'All Employees by Mode'!$C:$C,"="&amp;$C61,'All Employees by Mode'!$BE:$BE,"=No"),SUMIFS('All Employees by Mode'!AI:AI,'All Employees by Mode'!$C:$C,"="&amp;$C61))</f>
        <v>270</v>
      </c>
      <c r="S61" s="161">
        <f>IF($AF$1,SUMIFS('All Employees by Mode'!AK:AK,'All Employees by Mode'!$C:$C,"="&amp;$C61,'All Employees by Mode'!$BE:$BE,"=No"),SUMIFS('All Employees by Mode'!AK:AK,'All Employees by Mode'!$C:$C,"="&amp;$C61))</f>
        <v>7661401</v>
      </c>
      <c r="T61" s="161">
        <f>IF($AF$1,SUMIFS('All Employees by Mode'!AM:AM,'All Employees by Mode'!$C:$C,"="&amp;$C61,'All Employees by Mode'!$BE:$BE,"=No"),SUMIFS('All Employees by Mode'!AM:AM,'All Employees by Mode'!$C:$C,"="&amp;$C61))</f>
        <v>1757362</v>
      </c>
      <c r="U61" s="161">
        <f>IF($AF$1,SUMIFS('All Employees by Mode'!AO:AO,'All Employees by Mode'!$C:$C,"="&amp;$C61,'All Employees by Mode'!$BE:$BE,"=No"),SUMIFS('All Employees by Mode'!AO:AO,'All Employees by Mode'!$C:$C,"="&amp;$C61))</f>
        <v>94773</v>
      </c>
      <c r="V61" s="161">
        <f>IF($AF$1,SUMIFS('All Employees by Mode'!AQ:AQ,'All Employees by Mode'!$C:$C,"="&amp;$C61,'All Employees by Mode'!$BE:$BE,"=No"),SUMIFS('All Employees by Mode'!AQ:AQ,'All Employees by Mode'!$C:$C,"="&amp;$C61))</f>
        <v>1265281</v>
      </c>
      <c r="W61" s="161">
        <f>IF($AF$1,SUMIFS('All Employees by Mode'!AS:AS,'All Employees by Mode'!$C:$C,"="&amp;$C61,'All Employees by Mode'!$BE:$BE,"=No"),SUMIFS('All Employees by Mode'!AS:AS,'All Employees by Mode'!$C:$C,"="&amp;$C61))</f>
        <v>10778817</v>
      </c>
      <c r="X61" s="162">
        <f t="shared" si="33"/>
        <v>20.429367578709346</v>
      </c>
      <c r="Y61" s="162">
        <f t="shared" si="34"/>
        <v>22.665110400330168</v>
      </c>
      <c r="Z61" s="162">
        <f t="shared" si="35"/>
        <v>13.968017686072217</v>
      </c>
      <c r="AA61" s="162">
        <f t="shared" si="36"/>
        <v>25.018408668485783</v>
      </c>
      <c r="AB61" s="271">
        <f t="shared" si="37"/>
        <v>21.138499825460762</v>
      </c>
      <c r="AC61" s="97"/>
      <c r="AD61" s="98"/>
      <c r="AE61" s="98"/>
      <c r="AF61" s="98"/>
      <c r="AG61" s="98"/>
      <c r="AH61" s="98"/>
      <c r="AI61" s="98"/>
      <c r="AJ61" s="98"/>
      <c r="AK61" s="98"/>
      <c r="AL61" s="98"/>
      <c r="AM61" s="98"/>
      <c r="AN61" s="98"/>
      <c r="AO61" s="304"/>
      <c r="AP61" s="304"/>
      <c r="AQ61" s="304"/>
      <c r="AR61" s="304"/>
      <c r="AS61" s="304"/>
      <c r="AT61" s="304"/>
      <c r="AU61" s="98"/>
      <c r="AV61" s="98"/>
    </row>
    <row r="62" spans="1:48">
      <c r="A62" s="96"/>
      <c r="B62" s="96"/>
      <c r="C62" s="195" t="s">
        <v>790</v>
      </c>
      <c r="D62" s="196" t="s">
        <v>791</v>
      </c>
      <c r="E62" s="197"/>
      <c r="F62" s="198">
        <f>IF($AF$1,SUMIFS('All Employees by Mode'!L:L,'All Employees by Mode'!$C:$C,"="&amp;$C62,'All Employees by Mode'!$BE:$BE,"=No"),SUMIFS('All Employees by Mode'!L:L,'All Employees by Mode'!$C:$C,"="&amp;$C62))</f>
        <v>0</v>
      </c>
      <c r="G62" s="160">
        <f>IF($AF$1,SUMIFS('All Employees by Mode'!M:M,'All Employees by Mode'!$C:$C,"="&amp;$C62,'All Employees by Mode'!$BE:$BE,"=No"),SUMIFS('All Employees by Mode'!M:M,'All Employees by Mode'!$C:$C,"="&amp;$C62))</f>
        <v>0</v>
      </c>
      <c r="H62" s="160">
        <f>IF($AF$1,SUMIFS('All Employees by Mode'!O:O,'All Employees by Mode'!$C:$C,"="&amp;$C62,'All Employees by Mode'!$BE:$BE,"=No"),SUMIFS('All Employees by Mode'!O:O,'All Employees by Mode'!$C:$C,"="&amp;$C62))</f>
        <v>0</v>
      </c>
      <c r="I62" s="160">
        <f>IF($AF$1,SUMIFS('All Employees by Mode'!Q:Q,'All Employees by Mode'!$C:$C,"="&amp;$C62,'All Employees by Mode'!$BE:$BE,"=No"),SUMIFS('All Employees by Mode'!Q:Q,'All Employees by Mode'!$C:$C,"="&amp;$C62))</f>
        <v>0</v>
      </c>
      <c r="J62" s="160">
        <f>IF($AF$1,SUMIFS('All Employees by Mode'!S:S,'All Employees by Mode'!$C:$C,"="&amp;$C62,'All Employees by Mode'!$BE:$BE,"=No"),SUMIFS('All Employees by Mode'!S:S,'All Employees by Mode'!$C:$C,"="&amp;$C62))</f>
        <v>0</v>
      </c>
      <c r="K62" s="160">
        <f>IF($AF$1,SUMIFS('All Employees by Mode'!U:U,'All Employees by Mode'!$C:$C,"="&amp;$C62,'All Employees by Mode'!$BE:$BE,"=No"),SUMIFS('All Employees by Mode'!U:U,'All Employees by Mode'!$C:$C,"="&amp;$C62))</f>
        <v>0</v>
      </c>
      <c r="L62" s="160">
        <f>IF($AF$1,SUMIFS('All Employees by Mode'!W:W,'All Employees by Mode'!$C:$C,"="&amp;$C62,'All Employees by Mode'!$BE:$BE,"=No"),SUMIFS('All Employees by Mode'!W:W,'All Employees by Mode'!$C:$C,"="&amp;$C62))</f>
        <v>0</v>
      </c>
      <c r="M62" s="160">
        <f>IF($AF$1,SUMIFS('All Employees by Mode'!Y:Y,'All Employees by Mode'!$C:$C,"="&amp;$C62,'All Employees by Mode'!$BE:$BE,"=No"),SUMIFS('All Employees by Mode'!Y:Y,'All Employees by Mode'!$C:$C,"="&amp;$C62))</f>
        <v>0</v>
      </c>
      <c r="N62" s="160">
        <f>IF($AF$1,SUMIFS('All Employees by Mode'!AA:AA,'All Employees by Mode'!$C:$C,"="&amp;$C62,'All Employees by Mode'!$BE:$BE,"=No"),SUMIFS('All Employees by Mode'!AA:AA,'All Employees by Mode'!$C:$C,"="&amp;$C62))</f>
        <v>0</v>
      </c>
      <c r="O62" s="160">
        <f>IF($AF$1,SUMIFS('All Employees by Mode'!AC:AC,'All Employees by Mode'!$C:$C,"="&amp;$C62,'All Employees by Mode'!$BE:$BE,"=No"),SUMIFS('All Employees by Mode'!AC:AC,'All Employees by Mode'!$C:$C,"="&amp;$C62))</f>
        <v>0</v>
      </c>
      <c r="P62" s="160">
        <f>IF($AF$1,SUMIFS('All Employees by Mode'!AE:AE,'All Employees by Mode'!$C:$C,"="&amp;$C62,'All Employees by Mode'!$BE:$BE,"=No"),SUMIFS('All Employees by Mode'!AE:AE,'All Employees by Mode'!$C:$C,"="&amp;$C62))</f>
        <v>0</v>
      </c>
      <c r="Q62" s="160">
        <f>IF($AF$1,SUMIFS('All Employees by Mode'!AG:AG,'All Employees by Mode'!$C:$C,"="&amp;$C62,'All Employees by Mode'!$BE:$BE,"=No"),SUMIFS('All Employees by Mode'!AG:AG,'All Employees by Mode'!$C:$C,"="&amp;$C62))</f>
        <v>0</v>
      </c>
      <c r="R62" s="160">
        <f>IF($AF$1,SUMIFS('All Employees by Mode'!AI:AI,'All Employees by Mode'!$C:$C,"="&amp;$C62,'All Employees by Mode'!$BE:$BE,"=No"),SUMIFS('All Employees by Mode'!AI:AI,'All Employees by Mode'!$C:$C,"="&amp;$C62))</f>
        <v>0</v>
      </c>
      <c r="S62" s="161">
        <f>IF($AF$1,SUMIFS('All Employees by Mode'!AK:AK,'All Employees by Mode'!$C:$C,"="&amp;$C62,'All Employees by Mode'!$BE:$BE,"=No"),SUMIFS('All Employees by Mode'!AK:AK,'All Employees by Mode'!$C:$C,"="&amp;$C62))</f>
        <v>0</v>
      </c>
      <c r="T62" s="161">
        <f>IF($AF$1,SUMIFS('All Employees by Mode'!AM:AM,'All Employees by Mode'!$C:$C,"="&amp;$C62,'All Employees by Mode'!$BE:$BE,"=No"),SUMIFS('All Employees by Mode'!AM:AM,'All Employees by Mode'!$C:$C,"="&amp;$C62))</f>
        <v>0</v>
      </c>
      <c r="U62" s="161">
        <f>IF($AF$1,SUMIFS('All Employees by Mode'!AO:AO,'All Employees by Mode'!$C:$C,"="&amp;$C62,'All Employees by Mode'!$BE:$BE,"=No"),SUMIFS('All Employees by Mode'!AO:AO,'All Employees by Mode'!$C:$C,"="&amp;$C62))</f>
        <v>0</v>
      </c>
      <c r="V62" s="161">
        <f>IF($AF$1,SUMIFS('All Employees by Mode'!AQ:AQ,'All Employees by Mode'!$C:$C,"="&amp;$C62,'All Employees by Mode'!$BE:$BE,"=No"),SUMIFS('All Employees by Mode'!AQ:AQ,'All Employees by Mode'!$C:$C,"="&amp;$C62))</f>
        <v>0</v>
      </c>
      <c r="W62" s="161">
        <f>IF($AF$1,SUMIFS('All Employees by Mode'!AS:AS,'All Employees by Mode'!$C:$C,"="&amp;$C62,'All Employees by Mode'!$BE:$BE,"=No"),SUMIFS('All Employees by Mode'!AS:AS,'All Employees by Mode'!$C:$C,"="&amp;$C62))</f>
        <v>0</v>
      </c>
      <c r="X62" s="162" t="str">
        <f t="shared" si="33"/>
        <v>-</v>
      </c>
      <c r="Y62" s="162" t="str">
        <f t="shared" si="34"/>
        <v>-</v>
      </c>
      <c r="Z62" s="162" t="str">
        <f t="shared" si="35"/>
        <v>-</v>
      </c>
      <c r="AA62" s="162" t="str">
        <f t="shared" si="36"/>
        <v>-</v>
      </c>
      <c r="AB62" s="271" t="str">
        <f t="shared" si="37"/>
        <v>-</v>
      </c>
      <c r="AC62" s="97"/>
      <c r="AD62" s="98"/>
      <c r="AE62" s="98"/>
      <c r="AF62" s="98"/>
      <c r="AG62" s="98"/>
      <c r="AH62" s="98"/>
      <c r="AI62" s="98"/>
      <c r="AJ62" s="98"/>
      <c r="AK62" s="98"/>
      <c r="AL62" s="98"/>
      <c r="AM62" s="98"/>
      <c r="AN62" s="98"/>
      <c r="AO62" s="304"/>
      <c r="AP62" s="304"/>
      <c r="AQ62" s="304"/>
      <c r="AR62" s="304"/>
      <c r="AS62" s="304"/>
      <c r="AT62" s="304"/>
      <c r="AU62" s="98"/>
      <c r="AV62" s="98"/>
    </row>
    <row r="63" spans="1:48">
      <c r="A63" s="96"/>
      <c r="B63" s="96"/>
      <c r="C63" s="195" t="s">
        <v>11</v>
      </c>
      <c r="D63" s="196" t="s">
        <v>792</v>
      </c>
      <c r="E63" s="197"/>
      <c r="F63" s="198">
        <f>IF($AF$1,SUMIFS('All Employees by Mode'!L:L,'All Employees by Mode'!$C:$C,"="&amp;$C63,'All Employees by Mode'!$BE:$BE,"=No"),SUMIFS('All Employees by Mode'!L:L,'All Employees by Mode'!$C:$C,"="&amp;$C63))</f>
        <v>387</v>
      </c>
      <c r="G63" s="160">
        <f>IF($AF$1,SUMIFS('All Employees by Mode'!M:M,'All Employees by Mode'!$C:$C,"="&amp;$C63,'All Employees by Mode'!$BE:$BE,"=No"),SUMIFS('All Employees by Mode'!M:M,'All Employees by Mode'!$C:$C,"="&amp;$C63))</f>
        <v>1661758</v>
      </c>
      <c r="H63" s="160">
        <f>IF($AF$1,SUMIFS('All Employees by Mode'!O:O,'All Employees by Mode'!$C:$C,"="&amp;$C63,'All Employees by Mode'!$BE:$BE,"=No"),SUMIFS('All Employees by Mode'!O:O,'All Employees by Mode'!$C:$C,"="&amp;$C63))</f>
        <v>230426</v>
      </c>
      <c r="I63" s="160">
        <f>IF($AF$1,SUMIFS('All Employees by Mode'!Q:Q,'All Employees by Mode'!$C:$C,"="&amp;$C63,'All Employees by Mode'!$BE:$BE,"=No"),SUMIFS('All Employees by Mode'!Q:Q,'All Employees by Mode'!$C:$C,"="&amp;$C63))</f>
        <v>35281</v>
      </c>
      <c r="J63" s="160">
        <f>IF($AF$1,SUMIFS('All Employees by Mode'!S:S,'All Employees by Mode'!$C:$C,"="&amp;$C63,'All Employees by Mode'!$BE:$BE,"=No"),SUMIFS('All Employees by Mode'!S:S,'All Employees by Mode'!$C:$C,"="&amp;$C63))</f>
        <v>172498</v>
      </c>
      <c r="K63" s="160">
        <f>IF($AF$1,SUMIFS('All Employees by Mode'!U:U,'All Employees by Mode'!$C:$C,"="&amp;$C63,'All Employees by Mode'!$BE:$BE,"=No"),SUMIFS('All Employees by Mode'!U:U,'All Employees by Mode'!$C:$C,"="&amp;$C63))</f>
        <v>0</v>
      </c>
      <c r="L63" s="160">
        <f>IF($AF$1,SUMIFS('All Employees by Mode'!W:W,'All Employees by Mode'!$C:$C,"="&amp;$C63,'All Employees by Mode'!$BE:$BE,"=No"),SUMIFS('All Employees by Mode'!W:W,'All Employees by Mode'!$C:$C,"="&amp;$C63))</f>
        <v>2099963</v>
      </c>
      <c r="M63" s="160">
        <f>IF($AF$1,SUMIFS('All Employees by Mode'!Y:Y,'All Employees by Mode'!$C:$C,"="&amp;$C63,'All Employees by Mode'!$BE:$BE,"=No"),SUMIFS('All Employees by Mode'!Y:Y,'All Employees by Mode'!$C:$C,"="&amp;$C63))</f>
        <v>852.38000000000011</v>
      </c>
      <c r="N63" s="160">
        <f>IF($AF$1,SUMIFS('All Employees by Mode'!AA:AA,'All Employees by Mode'!$C:$C,"="&amp;$C63,'All Employees by Mode'!$BE:$BE,"=No"),SUMIFS('All Employees by Mode'!AA:AA,'All Employees by Mode'!$C:$C,"="&amp;$C63))</f>
        <v>121.65</v>
      </c>
      <c r="O63" s="160">
        <f>IF($AF$1,SUMIFS('All Employees by Mode'!AC:AC,'All Employees by Mode'!$C:$C,"="&amp;$C63,'All Employees by Mode'!$BE:$BE,"=No"),SUMIFS('All Employees by Mode'!AC:AC,'All Employees by Mode'!$C:$C,"="&amp;$C63))</f>
        <v>18.570000000000004</v>
      </c>
      <c r="P63" s="160">
        <f>IF($AF$1,SUMIFS('All Employees by Mode'!AE:AE,'All Employees by Mode'!$C:$C,"="&amp;$C63,'All Employees by Mode'!$BE:$BE,"=No"),SUMIFS('All Employees by Mode'!AE:AE,'All Employees by Mode'!$C:$C,"="&amp;$C63))</f>
        <v>97.690000000000012</v>
      </c>
      <c r="Q63" s="160">
        <f>IF($AF$1,SUMIFS('All Employees by Mode'!AG:AG,'All Employees by Mode'!$C:$C,"="&amp;$C63,'All Employees by Mode'!$BE:$BE,"=No"),SUMIFS('All Employees by Mode'!AG:AG,'All Employees by Mode'!$C:$C,"="&amp;$C63))</f>
        <v>0</v>
      </c>
      <c r="R63" s="160">
        <f>IF($AF$1,SUMIFS('All Employees by Mode'!AI:AI,'All Employees by Mode'!$C:$C,"="&amp;$C63,'All Employees by Mode'!$BE:$BE,"=No"),SUMIFS('All Employees by Mode'!AI:AI,'All Employees by Mode'!$C:$C,"="&amp;$C63))</f>
        <v>1090.29</v>
      </c>
      <c r="S63" s="161">
        <f>IF($AF$1,SUMIFS('All Employees by Mode'!AK:AK,'All Employees by Mode'!$C:$C,"="&amp;$C63,'All Employees by Mode'!$BE:$BE,"=No"),SUMIFS('All Employees by Mode'!AK:AK,'All Employees by Mode'!$C:$C,"="&amp;$C63))</f>
        <v>31452189</v>
      </c>
      <c r="T63" s="161">
        <f>IF($AF$1,SUMIFS('All Employees by Mode'!AM:AM,'All Employees by Mode'!$C:$C,"="&amp;$C63,'All Employees by Mode'!$BE:$BE,"=No"),SUMIFS('All Employees by Mode'!AM:AM,'All Employees by Mode'!$C:$C,"="&amp;$C63))</f>
        <v>5662327</v>
      </c>
      <c r="U63" s="161">
        <f>IF($AF$1,SUMIFS('All Employees by Mode'!AO:AO,'All Employees by Mode'!$C:$C,"="&amp;$C63,'All Employees by Mode'!$BE:$BE,"=No"),SUMIFS('All Employees by Mode'!AO:AO,'All Employees by Mode'!$C:$C,"="&amp;$C63))</f>
        <v>578877</v>
      </c>
      <c r="V63" s="161">
        <f>IF($AF$1,SUMIFS('All Employees by Mode'!AQ:AQ,'All Employees by Mode'!$C:$C,"="&amp;$C63,'All Employees by Mode'!$BE:$BE,"=No"),SUMIFS('All Employees by Mode'!AQ:AQ,'All Employees by Mode'!$C:$C,"="&amp;$C63))</f>
        <v>4221231</v>
      </c>
      <c r="W63" s="161">
        <f>IF($AF$1,SUMIFS('All Employees by Mode'!AS:AS,'All Employees by Mode'!$C:$C,"="&amp;$C63,'All Employees by Mode'!$BE:$BE,"=No"),SUMIFS('All Employees by Mode'!AS:AS,'All Employees by Mode'!$C:$C,"="&amp;$C63))</f>
        <v>41914624</v>
      </c>
      <c r="X63" s="162">
        <f t="shared" si="33"/>
        <v>18.927057369364253</v>
      </c>
      <c r="Y63" s="162">
        <f t="shared" si="34"/>
        <v>24.573299020075858</v>
      </c>
      <c r="Z63" s="162">
        <f t="shared" si="35"/>
        <v>16.407613162892208</v>
      </c>
      <c r="AA63" s="162">
        <f t="shared" si="36"/>
        <v>24.471188071745761</v>
      </c>
      <c r="AB63" s="271">
        <f t="shared" si="37"/>
        <v>19.959696432746671</v>
      </c>
      <c r="AC63" s="97"/>
      <c r="AD63" s="98"/>
      <c r="AE63" s="98"/>
      <c r="AF63" s="98"/>
      <c r="AG63" s="98"/>
      <c r="AH63" s="98"/>
      <c r="AI63" s="98"/>
      <c r="AJ63" s="98"/>
      <c r="AK63" s="98"/>
      <c r="AL63" s="98"/>
      <c r="AM63" s="98"/>
      <c r="AN63" s="98"/>
      <c r="AO63" s="304"/>
      <c r="AP63" s="304"/>
      <c r="AQ63" s="304"/>
      <c r="AR63" s="304"/>
      <c r="AS63" s="304"/>
      <c r="AT63" s="304"/>
      <c r="AU63" s="98"/>
      <c r="AV63" s="98"/>
    </row>
    <row r="64" spans="1:48">
      <c r="A64" s="96"/>
      <c r="B64" s="96"/>
      <c r="C64" s="195" t="s">
        <v>12</v>
      </c>
      <c r="D64" s="196" t="s">
        <v>793</v>
      </c>
      <c r="E64" s="197"/>
      <c r="F64" s="198">
        <f>IF($AF$1,SUMIFS('All Employees by Mode'!L:L,'All Employees by Mode'!$C:$C,"="&amp;$C64,'All Employees by Mode'!$BE:$BE,"=No"),SUMIFS('All Employees by Mode'!L:L,'All Employees by Mode'!$C:$C,"="&amp;$C64))</f>
        <v>8194</v>
      </c>
      <c r="G64" s="160">
        <f>IF($AF$1,SUMIFS('All Employees by Mode'!M:M,'All Employees by Mode'!$C:$C,"="&amp;$C64,'All Employees by Mode'!$BE:$BE,"=No"),SUMIFS('All Employees by Mode'!M:M,'All Employees by Mode'!$C:$C,"="&amp;$C64))</f>
        <v>38688067</v>
      </c>
      <c r="H64" s="160">
        <f>IF($AF$1,SUMIFS('All Employees by Mode'!O:O,'All Employees by Mode'!$C:$C,"="&amp;$C64,'All Employees by Mode'!$BE:$BE,"=No"),SUMIFS('All Employees by Mode'!O:O,'All Employees by Mode'!$C:$C,"="&amp;$C64))</f>
        <v>11574289</v>
      </c>
      <c r="I64" s="160">
        <f>IF($AF$1,SUMIFS('All Employees by Mode'!Q:Q,'All Employees by Mode'!$C:$C,"="&amp;$C64,'All Employees by Mode'!$BE:$BE,"=No"),SUMIFS('All Employees by Mode'!Q:Q,'All Employees by Mode'!$C:$C,"="&amp;$C64))</f>
        <v>4315194</v>
      </c>
      <c r="J64" s="160">
        <f>IF($AF$1,SUMIFS('All Employees by Mode'!S:S,'All Employees by Mode'!$C:$C,"="&amp;$C64,'All Employees by Mode'!$BE:$BE,"=No"),SUMIFS('All Employees by Mode'!S:S,'All Employees by Mode'!$C:$C,"="&amp;$C64))</f>
        <v>6501299</v>
      </c>
      <c r="K64" s="160">
        <f>IF($AF$1,SUMIFS('All Employees by Mode'!U:U,'All Employees by Mode'!$C:$C,"="&amp;$C64,'All Employees by Mode'!$BE:$BE,"=No"),SUMIFS('All Employees by Mode'!U:U,'All Employees by Mode'!$C:$C,"="&amp;$C64))</f>
        <v>1634356</v>
      </c>
      <c r="L64" s="160">
        <f>IF($AF$1,SUMIFS('All Employees by Mode'!W:W,'All Employees by Mode'!$C:$C,"="&amp;$C64,'All Employees by Mode'!$BE:$BE,"=No"),SUMIFS('All Employees by Mode'!W:W,'All Employees by Mode'!$C:$C,"="&amp;$C64))</f>
        <v>62713205</v>
      </c>
      <c r="M64" s="160">
        <f>IF($AF$1,SUMIFS('All Employees by Mode'!Y:Y,'All Employees by Mode'!$C:$C,"="&amp;$C64,'All Employees by Mode'!$BE:$BE,"=No"),SUMIFS('All Employees by Mode'!Y:Y,'All Employees by Mode'!$C:$C,"="&amp;$C64))</f>
        <v>20553.810000000001</v>
      </c>
      <c r="N64" s="160">
        <f>IF($AF$1,SUMIFS('All Employees by Mode'!AA:AA,'All Employees by Mode'!$C:$C,"="&amp;$C64,'All Employees by Mode'!$BE:$BE,"=No"),SUMIFS('All Employees by Mode'!AA:AA,'All Employees by Mode'!$C:$C,"="&amp;$C64))</f>
        <v>6147.5599999999968</v>
      </c>
      <c r="O64" s="160">
        <f>IF($AF$1,SUMIFS('All Employees by Mode'!AC:AC,'All Employees by Mode'!$C:$C,"="&amp;$C64,'All Employees by Mode'!$BE:$BE,"=No"),SUMIFS('All Employees by Mode'!AC:AC,'All Employees by Mode'!$C:$C,"="&amp;$C64))</f>
        <v>2329.3200000000002</v>
      </c>
      <c r="P64" s="160">
        <f>IF($AF$1,SUMIFS('All Employees by Mode'!AE:AE,'All Employees by Mode'!$C:$C,"="&amp;$C64,'All Employees by Mode'!$BE:$BE,"=No"),SUMIFS('All Employees by Mode'!AE:AE,'All Employees by Mode'!$C:$C,"="&amp;$C64))</f>
        <v>3702.2599999999993</v>
      </c>
      <c r="Q64" s="160">
        <f>IF($AF$1,SUMIFS('All Employees by Mode'!AG:AG,'All Employees by Mode'!$C:$C,"="&amp;$C64,'All Employees by Mode'!$BE:$BE,"=No"),SUMIFS('All Employees by Mode'!AG:AG,'All Employees by Mode'!$C:$C,"="&amp;$C64))</f>
        <v>927.53999999999985</v>
      </c>
      <c r="R64" s="160">
        <f>IF($AF$1,SUMIFS('All Employees by Mode'!AI:AI,'All Employees by Mode'!$C:$C,"="&amp;$C64,'All Employees by Mode'!$BE:$BE,"=No"),SUMIFS('All Employees by Mode'!AI:AI,'All Employees by Mode'!$C:$C,"="&amp;$C64))</f>
        <v>33660.490000000005</v>
      </c>
      <c r="S64" s="161">
        <f>IF($AF$1,SUMIFS('All Employees by Mode'!AK:AK,'All Employees by Mode'!$C:$C,"="&amp;$C64,'All Employees by Mode'!$BE:$BE,"=No"),SUMIFS('All Employees by Mode'!AK:AK,'All Employees by Mode'!$C:$C,"="&amp;$C64))</f>
        <v>1219618853</v>
      </c>
      <c r="T64" s="161">
        <f>IF($AF$1,SUMIFS('All Employees by Mode'!AM:AM,'All Employees by Mode'!$C:$C,"="&amp;$C64,'All Employees by Mode'!$BE:$BE,"=No"),SUMIFS('All Employees by Mode'!AM:AM,'All Employees by Mode'!$C:$C,"="&amp;$C64))</f>
        <v>419891518</v>
      </c>
      <c r="U64" s="161">
        <f>IF($AF$1,SUMIFS('All Employees by Mode'!AO:AO,'All Employees by Mode'!$C:$C,"="&amp;$C64,'All Employees by Mode'!$BE:$BE,"=No"),SUMIFS('All Employees by Mode'!AO:AO,'All Employees by Mode'!$C:$C,"="&amp;$C64))</f>
        <v>162663144</v>
      </c>
      <c r="V64" s="161">
        <f>IF($AF$1,SUMIFS('All Employees by Mode'!AQ:AQ,'All Employees by Mode'!$C:$C,"="&amp;$C64,'All Employees by Mode'!$BE:$BE,"=No"),SUMIFS('All Employees by Mode'!AQ:AQ,'All Employees by Mode'!$C:$C,"="&amp;$C64))</f>
        <v>261419226</v>
      </c>
      <c r="W64" s="161">
        <f>IF($AF$1,SUMIFS('All Employees by Mode'!AS:AS,'All Employees by Mode'!$C:$C,"="&amp;$C64,'All Employees by Mode'!$BE:$BE,"=No"),SUMIFS('All Employees by Mode'!AS:AS,'All Employees by Mode'!$C:$C,"="&amp;$C64))</f>
        <v>2063592741</v>
      </c>
      <c r="X64" s="162">
        <f t="shared" si="33"/>
        <v>31.524419480559729</v>
      </c>
      <c r="Y64" s="162">
        <f t="shared" si="34"/>
        <v>36.27795348811491</v>
      </c>
      <c r="Z64" s="162">
        <f t="shared" si="35"/>
        <v>37.695441734485172</v>
      </c>
      <c r="AA64" s="162">
        <f t="shared" si="36"/>
        <v>40.210306586422192</v>
      </c>
      <c r="AB64" s="271">
        <f t="shared" si="37"/>
        <v>33.785717556661879</v>
      </c>
      <c r="AC64" s="97"/>
      <c r="AD64" s="98"/>
      <c r="AE64" s="98"/>
      <c r="AF64" s="98"/>
      <c r="AG64" s="98"/>
      <c r="AH64" s="98"/>
      <c r="AI64" s="98"/>
      <c r="AJ64" s="98"/>
      <c r="AK64" s="98"/>
      <c r="AL64" s="98"/>
      <c r="AM64" s="98"/>
      <c r="AN64" s="98"/>
      <c r="AO64" s="304"/>
      <c r="AP64" s="304"/>
      <c r="AQ64" s="304"/>
      <c r="AR64" s="304"/>
      <c r="AS64" s="304"/>
      <c r="AT64" s="304"/>
      <c r="AU64" s="98"/>
      <c r="AV64" s="98"/>
    </row>
    <row r="65" spans="1:48">
      <c r="A65" s="96"/>
      <c r="B65" s="96"/>
      <c r="C65" s="195" t="s">
        <v>21</v>
      </c>
      <c r="D65" s="196" t="s">
        <v>794</v>
      </c>
      <c r="E65" s="197"/>
      <c r="F65" s="198">
        <f>IF($AF$1,SUMIFS('All Employees by Mode'!L:L,'All Employees by Mode'!$C:$C,"="&amp;$C65,'All Employees by Mode'!$BE:$BE,"=No"),SUMIFS('All Employees by Mode'!L:L,'All Employees by Mode'!$C:$C,"="&amp;$C65))</f>
        <v>879</v>
      </c>
      <c r="G65" s="160">
        <f>IF($AF$1,SUMIFS('All Employees by Mode'!M:M,'All Employees by Mode'!$C:$C,"="&amp;$C65,'All Employees by Mode'!$BE:$BE,"=No"),SUMIFS('All Employees by Mode'!M:M,'All Employees by Mode'!$C:$C,"="&amp;$C65))</f>
        <v>3525256</v>
      </c>
      <c r="H65" s="160">
        <f>IF($AF$1,SUMIFS('All Employees by Mode'!O:O,'All Employees by Mode'!$C:$C,"="&amp;$C65,'All Employees by Mode'!$BE:$BE,"=No"),SUMIFS('All Employees by Mode'!O:O,'All Employees by Mode'!$C:$C,"="&amp;$C65))</f>
        <v>1079312</v>
      </c>
      <c r="I65" s="160">
        <f>IF($AF$1,SUMIFS('All Employees by Mode'!Q:Q,'All Employees by Mode'!$C:$C,"="&amp;$C65,'All Employees by Mode'!$BE:$BE,"=No"),SUMIFS('All Employees by Mode'!Q:Q,'All Employees by Mode'!$C:$C,"="&amp;$C65))</f>
        <v>575347</v>
      </c>
      <c r="J65" s="160">
        <f>IF($AF$1,SUMIFS('All Employees by Mode'!S:S,'All Employees by Mode'!$C:$C,"="&amp;$C65,'All Employees by Mode'!$BE:$BE,"=No"),SUMIFS('All Employees by Mode'!S:S,'All Employees by Mode'!$C:$C,"="&amp;$C65))</f>
        <v>874850</v>
      </c>
      <c r="K65" s="160">
        <f>IF($AF$1,SUMIFS('All Employees by Mode'!U:U,'All Employees by Mode'!$C:$C,"="&amp;$C65,'All Employees by Mode'!$BE:$BE,"=No"),SUMIFS('All Employees by Mode'!U:U,'All Employees by Mode'!$C:$C,"="&amp;$C65))</f>
        <v>26847</v>
      </c>
      <c r="L65" s="160">
        <f>IF($AF$1,SUMIFS('All Employees by Mode'!W:W,'All Employees by Mode'!$C:$C,"="&amp;$C65,'All Employees by Mode'!$BE:$BE,"=No"),SUMIFS('All Employees by Mode'!W:W,'All Employees by Mode'!$C:$C,"="&amp;$C65))</f>
        <v>6081612</v>
      </c>
      <c r="M65" s="160">
        <f>IF($AF$1,SUMIFS('All Employees by Mode'!Y:Y,'All Employees by Mode'!$C:$C,"="&amp;$C65,'All Employees by Mode'!$BE:$BE,"=No"),SUMIFS('All Employees by Mode'!Y:Y,'All Employees by Mode'!$C:$C,"="&amp;$C65))</f>
        <v>1702</v>
      </c>
      <c r="N65" s="160">
        <f>IF($AF$1,SUMIFS('All Employees by Mode'!AA:AA,'All Employees by Mode'!$C:$C,"="&amp;$C65,'All Employees by Mode'!$BE:$BE,"=No"),SUMIFS('All Employees by Mode'!AA:AA,'All Employees by Mode'!$C:$C,"="&amp;$C65))</f>
        <v>540.27</v>
      </c>
      <c r="O65" s="160">
        <f>IF($AF$1,SUMIFS('All Employees by Mode'!AC:AC,'All Employees by Mode'!$C:$C,"="&amp;$C65,'All Employees by Mode'!$BE:$BE,"=No"),SUMIFS('All Employees by Mode'!AC:AC,'All Employees by Mode'!$C:$C,"="&amp;$C65))</f>
        <v>271.33</v>
      </c>
      <c r="P65" s="160">
        <f>IF($AF$1,SUMIFS('All Employees by Mode'!AE:AE,'All Employees by Mode'!$C:$C,"="&amp;$C65,'All Employees by Mode'!$BE:$BE,"=No"),SUMIFS('All Employees by Mode'!AE:AE,'All Employees by Mode'!$C:$C,"="&amp;$C65))</f>
        <v>470.57</v>
      </c>
      <c r="Q65" s="160">
        <f>IF($AF$1,SUMIFS('All Employees by Mode'!AG:AG,'All Employees by Mode'!$C:$C,"="&amp;$C65,'All Employees by Mode'!$BE:$BE,"=No"),SUMIFS('All Employees by Mode'!AG:AG,'All Employees by Mode'!$C:$C,"="&amp;$C65))</f>
        <v>32</v>
      </c>
      <c r="R65" s="160">
        <f>IF($AF$1,SUMIFS('All Employees by Mode'!AI:AI,'All Employees by Mode'!$C:$C,"="&amp;$C65,'All Employees by Mode'!$BE:$BE,"=No"),SUMIFS('All Employees by Mode'!AI:AI,'All Employees by Mode'!$C:$C,"="&amp;$C65))</f>
        <v>3016.17</v>
      </c>
      <c r="S65" s="161">
        <f>IF($AF$1,SUMIFS('All Employees by Mode'!AK:AK,'All Employees by Mode'!$C:$C,"="&amp;$C65,'All Employees by Mode'!$BE:$BE,"=No"),SUMIFS('All Employees by Mode'!AK:AK,'All Employees by Mode'!$C:$C,"="&amp;$C65))</f>
        <v>86744895</v>
      </c>
      <c r="T65" s="161">
        <f>IF($AF$1,SUMIFS('All Employees by Mode'!AM:AM,'All Employees by Mode'!$C:$C,"="&amp;$C65,'All Employees by Mode'!$BE:$BE,"=No"),SUMIFS('All Employees by Mode'!AM:AM,'All Employees by Mode'!$C:$C,"="&amp;$C65))</f>
        <v>28400781</v>
      </c>
      <c r="U65" s="161">
        <f>IF($AF$1,SUMIFS('All Employees by Mode'!AO:AO,'All Employees by Mode'!$C:$C,"="&amp;$C65,'All Employees by Mode'!$BE:$BE,"=No"),SUMIFS('All Employees by Mode'!AO:AO,'All Employees by Mode'!$C:$C,"="&amp;$C65))</f>
        <v>17427334</v>
      </c>
      <c r="V65" s="161">
        <f>IF($AF$1,SUMIFS('All Employees by Mode'!AQ:AQ,'All Employees by Mode'!$C:$C,"="&amp;$C65,'All Employees by Mode'!$BE:$BE,"=No"),SUMIFS('All Employees by Mode'!AQ:AQ,'All Employees by Mode'!$C:$C,"="&amp;$C65))</f>
        <v>34578680</v>
      </c>
      <c r="W65" s="161">
        <f>IF($AF$1,SUMIFS('All Employees by Mode'!AS:AS,'All Employees by Mode'!$C:$C,"="&amp;$C65,'All Employees by Mode'!$BE:$BE,"=No"),SUMIFS('All Employees by Mode'!AS:AS,'All Employees by Mode'!$C:$C,"="&amp;$C65))</f>
        <v>167151690</v>
      </c>
      <c r="X65" s="162">
        <f t="shared" si="33"/>
        <v>24.606693811740197</v>
      </c>
      <c r="Y65" s="162">
        <f t="shared" si="34"/>
        <v>26.313782298353026</v>
      </c>
      <c r="Z65" s="162">
        <f t="shared" si="35"/>
        <v>30.290127523042617</v>
      </c>
      <c r="AA65" s="162">
        <f t="shared" si="36"/>
        <v>39.525267188660912</v>
      </c>
      <c r="AB65" s="271">
        <f t="shared" si="37"/>
        <v>27.60663543506643</v>
      </c>
      <c r="AC65" s="97"/>
      <c r="AD65" s="98"/>
      <c r="AE65" s="98"/>
      <c r="AF65" s="98"/>
      <c r="AG65" s="98"/>
      <c r="AH65" s="98"/>
      <c r="AI65" s="98"/>
      <c r="AJ65" s="98"/>
      <c r="AK65" s="98"/>
      <c r="AL65" s="98"/>
      <c r="AM65" s="98"/>
      <c r="AN65" s="98"/>
      <c r="AO65" s="304"/>
      <c r="AP65" s="304"/>
      <c r="AQ65" s="304"/>
      <c r="AR65" s="304"/>
      <c r="AS65" s="304"/>
      <c r="AT65" s="304"/>
      <c r="AU65" s="98"/>
      <c r="AV65" s="98"/>
    </row>
    <row r="66" spans="1:48">
      <c r="A66" s="96"/>
      <c r="B66" s="96"/>
      <c r="C66" s="195" t="s">
        <v>22</v>
      </c>
      <c r="D66" s="196" t="s">
        <v>795</v>
      </c>
      <c r="E66" s="197"/>
      <c r="F66" s="198">
        <f>IF($AF$1,SUMIFS('All Employees by Mode'!L:L,'All Employees by Mode'!$C:$C,"="&amp;$C66,'All Employees by Mode'!$BE:$BE,"=No"),SUMIFS('All Employees by Mode'!L:L,'All Employees by Mode'!$C:$C,"="&amp;$C66))</f>
        <v>648</v>
      </c>
      <c r="G66" s="160">
        <f>IF($AF$1,SUMIFS('All Employees by Mode'!M:M,'All Employees by Mode'!$C:$C,"="&amp;$C66,'All Employees by Mode'!$BE:$BE,"=No"),SUMIFS('All Employees by Mode'!M:M,'All Employees by Mode'!$C:$C,"="&amp;$C66))</f>
        <v>2675858</v>
      </c>
      <c r="H66" s="160">
        <f>IF($AF$1,SUMIFS('All Employees by Mode'!O:O,'All Employees by Mode'!$C:$C,"="&amp;$C66,'All Employees by Mode'!$BE:$BE,"=No"),SUMIFS('All Employees by Mode'!O:O,'All Employees by Mode'!$C:$C,"="&amp;$C66))</f>
        <v>615931</v>
      </c>
      <c r="I66" s="160">
        <f>IF($AF$1,SUMIFS('All Employees by Mode'!Q:Q,'All Employees by Mode'!$C:$C,"="&amp;$C66,'All Employees by Mode'!$BE:$BE,"=No"),SUMIFS('All Employees by Mode'!Q:Q,'All Employees by Mode'!$C:$C,"="&amp;$C66))</f>
        <v>73793</v>
      </c>
      <c r="J66" s="160">
        <f>IF($AF$1,SUMIFS('All Employees by Mode'!S:S,'All Employees by Mode'!$C:$C,"="&amp;$C66,'All Employees by Mode'!$BE:$BE,"=No"),SUMIFS('All Employees by Mode'!S:S,'All Employees by Mode'!$C:$C,"="&amp;$C66))</f>
        <v>288522</v>
      </c>
      <c r="K66" s="160">
        <f>IF($AF$1,SUMIFS('All Employees by Mode'!U:U,'All Employees by Mode'!$C:$C,"="&amp;$C66,'All Employees by Mode'!$BE:$BE,"=No"),SUMIFS('All Employees by Mode'!U:U,'All Employees by Mode'!$C:$C,"="&amp;$C66))</f>
        <v>1009</v>
      </c>
      <c r="L66" s="160">
        <f>IF($AF$1,SUMIFS('All Employees by Mode'!W:W,'All Employees by Mode'!$C:$C,"="&amp;$C66,'All Employees by Mode'!$BE:$BE,"=No"),SUMIFS('All Employees by Mode'!W:W,'All Employees by Mode'!$C:$C,"="&amp;$C66))</f>
        <v>3655113</v>
      </c>
      <c r="M66" s="160">
        <f>IF($AF$1,SUMIFS('All Employees by Mode'!Y:Y,'All Employees by Mode'!$C:$C,"="&amp;$C66,'All Employees by Mode'!$BE:$BE,"=No"),SUMIFS('All Employees by Mode'!Y:Y,'All Employees by Mode'!$C:$C,"="&amp;$C66))</f>
        <v>1385.73</v>
      </c>
      <c r="N66" s="160">
        <f>IF($AF$1,SUMIFS('All Employees by Mode'!AA:AA,'All Employees by Mode'!$C:$C,"="&amp;$C66,'All Employees by Mode'!$BE:$BE,"=No"),SUMIFS('All Employees by Mode'!AA:AA,'All Employees by Mode'!$C:$C,"="&amp;$C66))</f>
        <v>304.82000000000005</v>
      </c>
      <c r="O66" s="160">
        <f>IF($AF$1,SUMIFS('All Employees by Mode'!AC:AC,'All Employees by Mode'!$C:$C,"="&amp;$C66,'All Employees by Mode'!$BE:$BE,"=No"),SUMIFS('All Employees by Mode'!AC:AC,'All Employees by Mode'!$C:$C,"="&amp;$C66))</f>
        <v>40.769999999999996</v>
      </c>
      <c r="P66" s="160">
        <f>IF($AF$1,SUMIFS('All Employees by Mode'!AE:AE,'All Employees by Mode'!$C:$C,"="&amp;$C66,'All Employees by Mode'!$BE:$BE,"=No"),SUMIFS('All Employees by Mode'!AE:AE,'All Employees by Mode'!$C:$C,"="&amp;$C66))</f>
        <v>195.09</v>
      </c>
      <c r="Q66" s="160">
        <f>IF($AF$1,SUMIFS('All Employees by Mode'!AG:AG,'All Employees by Mode'!$C:$C,"="&amp;$C66,'All Employees by Mode'!$BE:$BE,"=No"),SUMIFS('All Employees by Mode'!AG:AG,'All Employees by Mode'!$C:$C,"="&amp;$C66))</f>
        <v>1.53</v>
      </c>
      <c r="R66" s="160">
        <f>IF($AF$1,SUMIFS('All Employees by Mode'!AI:AI,'All Employees by Mode'!$C:$C,"="&amp;$C66,'All Employees by Mode'!$BE:$BE,"=No"),SUMIFS('All Employees by Mode'!AI:AI,'All Employees by Mode'!$C:$C,"="&amp;$C66))</f>
        <v>1927.9399999999998</v>
      </c>
      <c r="S66" s="161">
        <f>IF($AF$1,SUMIFS('All Employees by Mode'!AK:AK,'All Employees by Mode'!$C:$C,"="&amp;$C66,'All Employees by Mode'!$BE:$BE,"=No"),SUMIFS('All Employees by Mode'!AK:AK,'All Employees by Mode'!$C:$C,"="&amp;$C66))</f>
        <v>74395592</v>
      </c>
      <c r="T66" s="161">
        <f>IF($AF$1,SUMIFS('All Employees by Mode'!AM:AM,'All Employees by Mode'!$C:$C,"="&amp;$C66,'All Employees by Mode'!$BE:$BE,"=No"),SUMIFS('All Employees by Mode'!AM:AM,'All Employees by Mode'!$C:$C,"="&amp;$C66))</f>
        <v>18467948</v>
      </c>
      <c r="U66" s="161">
        <f>IF($AF$1,SUMIFS('All Employees by Mode'!AO:AO,'All Employees by Mode'!$C:$C,"="&amp;$C66,'All Employees by Mode'!$BE:$BE,"=No"),SUMIFS('All Employees by Mode'!AO:AO,'All Employees by Mode'!$C:$C,"="&amp;$C66))</f>
        <v>2386482</v>
      </c>
      <c r="V66" s="161">
        <f>IF($AF$1,SUMIFS('All Employees by Mode'!AQ:AQ,'All Employees by Mode'!$C:$C,"="&amp;$C66,'All Employees by Mode'!$BE:$BE,"=No"),SUMIFS('All Employees by Mode'!AQ:AQ,'All Employees by Mode'!$C:$C,"="&amp;$C66))</f>
        <v>8598409</v>
      </c>
      <c r="W66" s="161">
        <f>IF($AF$1,SUMIFS('All Employees by Mode'!AS:AS,'All Employees by Mode'!$C:$C,"="&amp;$C66,'All Employees by Mode'!$BE:$BE,"=No"),SUMIFS('All Employees by Mode'!AS:AS,'All Employees by Mode'!$C:$C,"="&amp;$C66))</f>
        <v>103848431</v>
      </c>
      <c r="X66" s="162">
        <f t="shared" si="33"/>
        <v>27.802518668778387</v>
      </c>
      <c r="Y66" s="162">
        <f t="shared" si="34"/>
        <v>29.983793639222576</v>
      </c>
      <c r="Z66" s="162">
        <f t="shared" si="35"/>
        <v>32.340221972273795</v>
      </c>
      <c r="AA66" s="162">
        <f t="shared" si="36"/>
        <v>29.801571457289217</v>
      </c>
      <c r="AB66" s="271">
        <f t="shared" si="37"/>
        <v>28.419670321370162</v>
      </c>
      <c r="AC66" s="97"/>
      <c r="AD66" s="98"/>
      <c r="AE66" s="98"/>
      <c r="AF66" s="98"/>
      <c r="AG66" s="98"/>
      <c r="AH66" s="98"/>
      <c r="AI66" s="98"/>
      <c r="AJ66" s="98"/>
      <c r="AK66" s="98"/>
      <c r="AL66" s="98"/>
      <c r="AM66" s="98"/>
      <c r="AN66" s="98"/>
      <c r="AO66" s="304"/>
      <c r="AP66" s="304"/>
      <c r="AQ66" s="304"/>
      <c r="AR66" s="304"/>
      <c r="AS66" s="304"/>
      <c r="AT66" s="304"/>
      <c r="AU66" s="98"/>
      <c r="AV66" s="98"/>
    </row>
    <row r="67" spans="1:48">
      <c r="A67" s="96"/>
      <c r="B67" s="96"/>
      <c r="C67" s="195" t="s">
        <v>24</v>
      </c>
      <c r="D67" s="196" t="s">
        <v>796</v>
      </c>
      <c r="E67" s="197"/>
      <c r="F67" s="198">
        <f>IF($AF$1,SUMIFS('All Employees by Mode'!L:L,'All Employees by Mode'!$C:$C,"="&amp;$C67,'All Employees by Mode'!$BE:$BE,"=No"),SUMIFS('All Employees by Mode'!L:L,'All Employees by Mode'!$C:$C,"="&amp;$C67))</f>
        <v>2166</v>
      </c>
      <c r="G67" s="160">
        <f>IF($AF$1,SUMIFS('All Employees by Mode'!M:M,'All Employees by Mode'!$C:$C,"="&amp;$C67,'All Employees by Mode'!$BE:$BE,"=No"),SUMIFS('All Employees by Mode'!M:M,'All Employees by Mode'!$C:$C,"="&amp;$C67))</f>
        <v>12842489</v>
      </c>
      <c r="H67" s="160">
        <f>IF($AF$1,SUMIFS('All Employees by Mode'!O:O,'All Employees by Mode'!$C:$C,"="&amp;$C67,'All Employees by Mode'!$BE:$BE,"=No"),SUMIFS('All Employees by Mode'!O:O,'All Employees by Mode'!$C:$C,"="&amp;$C67))</f>
        <v>2734543</v>
      </c>
      <c r="I67" s="160">
        <f>IF($AF$1,SUMIFS('All Employees by Mode'!Q:Q,'All Employees by Mode'!$C:$C,"="&amp;$C67,'All Employees by Mode'!$BE:$BE,"=No"),SUMIFS('All Employees by Mode'!Q:Q,'All Employees by Mode'!$C:$C,"="&amp;$C67))</f>
        <v>2239608</v>
      </c>
      <c r="J67" s="160">
        <f>IF($AF$1,SUMIFS('All Employees by Mode'!S:S,'All Employees by Mode'!$C:$C,"="&amp;$C67,'All Employees by Mode'!$BE:$BE,"=No"),SUMIFS('All Employees by Mode'!S:S,'All Employees by Mode'!$C:$C,"="&amp;$C67))</f>
        <v>2366751</v>
      </c>
      <c r="K67" s="160">
        <f>IF($AF$1,SUMIFS('All Employees by Mode'!U:U,'All Employees by Mode'!$C:$C,"="&amp;$C67,'All Employees by Mode'!$BE:$BE,"=No"),SUMIFS('All Employees by Mode'!U:U,'All Employees by Mode'!$C:$C,"="&amp;$C67))</f>
        <v>4802190</v>
      </c>
      <c r="L67" s="160">
        <f>IF($AF$1,SUMIFS('All Employees by Mode'!W:W,'All Employees by Mode'!$C:$C,"="&amp;$C67,'All Employees by Mode'!$BE:$BE,"=No"),SUMIFS('All Employees by Mode'!W:W,'All Employees by Mode'!$C:$C,"="&amp;$C67))</f>
        <v>24985581</v>
      </c>
      <c r="M67" s="160">
        <f>IF($AF$1,SUMIFS('All Employees by Mode'!Y:Y,'All Employees by Mode'!$C:$C,"="&amp;$C67,'All Employees by Mode'!$BE:$BE,"=No"),SUMIFS('All Employees by Mode'!Y:Y,'All Employees by Mode'!$C:$C,"="&amp;$C67))</f>
        <v>5935</v>
      </c>
      <c r="N67" s="160">
        <f>IF($AF$1,SUMIFS('All Employees by Mode'!AA:AA,'All Employees by Mode'!$C:$C,"="&amp;$C67,'All Employees by Mode'!$BE:$BE,"=No"),SUMIFS('All Employees by Mode'!AA:AA,'All Employees by Mode'!$C:$C,"="&amp;$C67))</f>
        <v>1286</v>
      </c>
      <c r="O67" s="160">
        <f>IF($AF$1,SUMIFS('All Employees by Mode'!AC:AC,'All Employees by Mode'!$C:$C,"="&amp;$C67,'All Employees by Mode'!$BE:$BE,"=No"),SUMIFS('All Employees by Mode'!AC:AC,'All Employees by Mode'!$C:$C,"="&amp;$C67))</f>
        <v>1086</v>
      </c>
      <c r="P67" s="160">
        <f>IF($AF$1,SUMIFS('All Employees by Mode'!AE:AE,'All Employees by Mode'!$C:$C,"="&amp;$C67,'All Employees by Mode'!$BE:$BE,"=No"),SUMIFS('All Employees by Mode'!AE:AE,'All Employees by Mode'!$C:$C,"="&amp;$C67))</f>
        <v>1663</v>
      </c>
      <c r="Q67" s="160">
        <f>IF($AF$1,SUMIFS('All Employees by Mode'!AG:AG,'All Employees by Mode'!$C:$C,"="&amp;$C67,'All Employees by Mode'!$BE:$BE,"=No"),SUMIFS('All Employees by Mode'!AG:AG,'All Employees by Mode'!$C:$C,"="&amp;$C67))</f>
        <v>2094</v>
      </c>
      <c r="R67" s="160">
        <f>IF($AF$1,SUMIFS('All Employees by Mode'!AI:AI,'All Employees by Mode'!$C:$C,"="&amp;$C67,'All Employees by Mode'!$BE:$BE,"=No"),SUMIFS('All Employees by Mode'!AI:AI,'All Employees by Mode'!$C:$C,"="&amp;$C67))</f>
        <v>12064</v>
      </c>
      <c r="S67" s="161">
        <f>IF($AF$1,SUMIFS('All Employees by Mode'!AK:AK,'All Employees by Mode'!$C:$C,"="&amp;$C67,'All Employees by Mode'!$BE:$BE,"=No"),SUMIFS('All Employees by Mode'!AK:AK,'All Employees by Mode'!$C:$C,"="&amp;$C67))</f>
        <v>407411649</v>
      </c>
      <c r="T67" s="161">
        <f>IF($AF$1,SUMIFS('All Employees by Mode'!AM:AM,'All Employees by Mode'!$C:$C,"="&amp;$C67,'All Employees by Mode'!$BE:$BE,"=No"),SUMIFS('All Employees by Mode'!AM:AM,'All Employees by Mode'!$C:$C,"="&amp;$C67))</f>
        <v>105024409</v>
      </c>
      <c r="U67" s="161">
        <f>IF($AF$1,SUMIFS('All Employees by Mode'!AO:AO,'All Employees by Mode'!$C:$C,"="&amp;$C67,'All Employees by Mode'!$BE:$BE,"=No"),SUMIFS('All Employees by Mode'!AO:AO,'All Employees by Mode'!$C:$C,"="&amp;$C67))</f>
        <v>114486720</v>
      </c>
      <c r="V67" s="161">
        <f>IF($AF$1,SUMIFS('All Employees by Mode'!AQ:AQ,'All Employees by Mode'!$C:$C,"="&amp;$C67,'All Employees by Mode'!$BE:$BE,"=No"),SUMIFS('All Employees by Mode'!AQ:AQ,'All Employees by Mode'!$C:$C,"="&amp;$C67))</f>
        <v>112728818</v>
      </c>
      <c r="W67" s="161">
        <f>IF($AF$1,SUMIFS('All Employees by Mode'!AS:AS,'All Employees by Mode'!$C:$C,"="&amp;$C67,'All Employees by Mode'!$BE:$BE,"=No"),SUMIFS('All Employees by Mode'!AS:AS,'All Employees by Mode'!$C:$C,"="&amp;$C67))</f>
        <v>739651596</v>
      </c>
      <c r="X67" s="162">
        <f t="shared" si="33"/>
        <v>31.723729644619514</v>
      </c>
      <c r="Y67" s="162">
        <f t="shared" si="34"/>
        <v>38.40656702052226</v>
      </c>
      <c r="Z67" s="162">
        <f t="shared" si="35"/>
        <v>51.119088697664949</v>
      </c>
      <c r="AA67" s="162">
        <f t="shared" si="36"/>
        <v>47.630197684505042</v>
      </c>
      <c r="AB67" s="271">
        <f t="shared" si="37"/>
        <v>36.646547450822311</v>
      </c>
      <c r="AC67" s="97"/>
      <c r="AD67" s="98"/>
      <c r="AE67" s="98"/>
      <c r="AF67" s="98"/>
      <c r="AG67" s="98"/>
      <c r="AH67" s="98"/>
      <c r="AI67" s="98"/>
      <c r="AJ67" s="98"/>
      <c r="AK67" s="98"/>
      <c r="AL67" s="98"/>
      <c r="AM67" s="98"/>
      <c r="AN67" s="98"/>
      <c r="AO67" s="304"/>
      <c r="AP67" s="304"/>
      <c r="AQ67" s="304"/>
      <c r="AR67" s="304"/>
      <c r="AS67" s="304"/>
      <c r="AT67" s="304"/>
      <c r="AU67" s="98"/>
      <c r="AV67" s="98"/>
    </row>
    <row r="68" spans="1:48">
      <c r="A68" s="96"/>
      <c r="B68" s="96"/>
      <c r="C68" s="195" t="s">
        <v>25</v>
      </c>
      <c r="D68" s="196" t="s">
        <v>614</v>
      </c>
      <c r="E68" s="197"/>
      <c r="F68" s="198">
        <f>IF($AF$1,SUMIFS('All Employees by Mode'!L:L,'All Employees by Mode'!$C:$C,"="&amp;$C68,'All Employees by Mode'!$BE:$BE,"=No"),SUMIFS('All Employees by Mode'!L:L,'All Employees by Mode'!$C:$C,"="&amp;$C68))</f>
        <v>445</v>
      </c>
      <c r="G68" s="160">
        <f>IF($AF$1,SUMIFS('All Employees by Mode'!M:M,'All Employees by Mode'!$C:$C,"="&amp;$C68,'All Employees by Mode'!$BE:$BE,"=No"),SUMIFS('All Employees by Mode'!M:M,'All Employees by Mode'!$C:$C,"="&amp;$C68))</f>
        <v>1478336</v>
      </c>
      <c r="H68" s="160">
        <f>IF($AF$1,SUMIFS('All Employees by Mode'!O:O,'All Employees by Mode'!$C:$C,"="&amp;$C68,'All Employees by Mode'!$BE:$BE,"=No"),SUMIFS('All Employees by Mode'!O:O,'All Employees by Mode'!$C:$C,"="&amp;$C68))</f>
        <v>265690</v>
      </c>
      <c r="I68" s="160">
        <f>IF($AF$1,SUMIFS('All Employees by Mode'!Q:Q,'All Employees by Mode'!$C:$C,"="&amp;$C68,'All Employees by Mode'!$BE:$BE,"=No"),SUMIFS('All Employees by Mode'!Q:Q,'All Employees by Mode'!$C:$C,"="&amp;$C68))</f>
        <v>21114</v>
      </c>
      <c r="J68" s="160">
        <f>IF($AF$1,SUMIFS('All Employees by Mode'!S:S,'All Employees by Mode'!$C:$C,"="&amp;$C68,'All Employees by Mode'!$BE:$BE,"=No"),SUMIFS('All Employees by Mode'!S:S,'All Employees by Mode'!$C:$C,"="&amp;$C68))</f>
        <v>243841</v>
      </c>
      <c r="K68" s="160">
        <f>IF($AF$1,SUMIFS('All Employees by Mode'!U:U,'All Employees by Mode'!$C:$C,"="&amp;$C68,'All Employees by Mode'!$BE:$BE,"=No"),SUMIFS('All Employees by Mode'!U:U,'All Employees by Mode'!$C:$C,"="&amp;$C68))</f>
        <v>2169</v>
      </c>
      <c r="L68" s="160">
        <f>IF($AF$1,SUMIFS('All Employees by Mode'!W:W,'All Employees by Mode'!$C:$C,"="&amp;$C68,'All Employees by Mode'!$BE:$BE,"=No"),SUMIFS('All Employees by Mode'!W:W,'All Employees by Mode'!$C:$C,"="&amp;$C68))</f>
        <v>2011150</v>
      </c>
      <c r="M68" s="160">
        <f>IF($AF$1,SUMIFS('All Employees by Mode'!Y:Y,'All Employees by Mode'!$C:$C,"="&amp;$C68,'All Employees by Mode'!$BE:$BE,"=No"),SUMIFS('All Employees by Mode'!Y:Y,'All Employees by Mode'!$C:$C,"="&amp;$C68))</f>
        <v>701.5</v>
      </c>
      <c r="N68" s="160">
        <f>IF($AF$1,SUMIFS('All Employees by Mode'!AA:AA,'All Employees by Mode'!$C:$C,"="&amp;$C68,'All Employees by Mode'!$BE:$BE,"=No"),SUMIFS('All Employees by Mode'!AA:AA,'All Employees by Mode'!$C:$C,"="&amp;$C68))</f>
        <v>137.41</v>
      </c>
      <c r="O68" s="160">
        <f>IF($AF$1,SUMIFS('All Employees by Mode'!AC:AC,'All Employees by Mode'!$C:$C,"="&amp;$C68,'All Employees by Mode'!$BE:$BE,"=No"),SUMIFS('All Employees by Mode'!AC:AC,'All Employees by Mode'!$C:$C,"="&amp;$C68))</f>
        <v>12.65</v>
      </c>
      <c r="P68" s="160">
        <f>IF($AF$1,SUMIFS('All Employees by Mode'!AE:AE,'All Employees by Mode'!$C:$C,"="&amp;$C68,'All Employees by Mode'!$BE:$BE,"=No"),SUMIFS('All Employees by Mode'!AE:AE,'All Employees by Mode'!$C:$C,"="&amp;$C68))</f>
        <v>155.01</v>
      </c>
      <c r="Q68" s="160">
        <f>IF($AF$1,SUMIFS('All Employees by Mode'!AG:AG,'All Employees by Mode'!$C:$C,"="&amp;$C68,'All Employees by Mode'!$BE:$BE,"=No"),SUMIFS('All Employees by Mode'!AG:AG,'All Employees by Mode'!$C:$C,"="&amp;$C68))</f>
        <v>1.25</v>
      </c>
      <c r="R68" s="160">
        <f>IF($AF$1,SUMIFS('All Employees by Mode'!AI:AI,'All Employees by Mode'!$C:$C,"="&amp;$C68,'All Employees by Mode'!$BE:$BE,"=No"),SUMIFS('All Employees by Mode'!AI:AI,'All Employees by Mode'!$C:$C,"="&amp;$C68))</f>
        <v>1007.8199999999999</v>
      </c>
      <c r="S68" s="161">
        <f>IF($AF$1,SUMIFS('All Employees by Mode'!AK:AK,'All Employees by Mode'!$C:$C,"="&amp;$C68,'All Employees by Mode'!$BE:$BE,"=No"),SUMIFS('All Employees by Mode'!AK:AK,'All Employees by Mode'!$C:$C,"="&amp;$C68))</f>
        <v>32527984</v>
      </c>
      <c r="T68" s="161">
        <f>IF($AF$1,SUMIFS('All Employees by Mode'!AM:AM,'All Employees by Mode'!$C:$C,"="&amp;$C68,'All Employees by Mode'!$BE:$BE,"=No"),SUMIFS('All Employees by Mode'!AM:AM,'All Employees by Mode'!$C:$C,"="&amp;$C68))</f>
        <v>6334738</v>
      </c>
      <c r="U68" s="161">
        <f>IF($AF$1,SUMIFS('All Employees by Mode'!AO:AO,'All Employees by Mode'!$C:$C,"="&amp;$C68,'All Employees by Mode'!$BE:$BE,"=No"),SUMIFS('All Employees by Mode'!AO:AO,'All Employees by Mode'!$C:$C,"="&amp;$C68))</f>
        <v>424895</v>
      </c>
      <c r="V68" s="161">
        <f>IF($AF$1,SUMIFS('All Employees by Mode'!AQ:AQ,'All Employees by Mode'!$C:$C,"="&amp;$C68,'All Employees by Mode'!$BE:$BE,"=No"),SUMIFS('All Employees by Mode'!AQ:AQ,'All Employees by Mode'!$C:$C,"="&amp;$C68))</f>
        <v>5795806</v>
      </c>
      <c r="W68" s="161">
        <f>IF($AF$1,SUMIFS('All Employees by Mode'!AS:AS,'All Employees by Mode'!$C:$C,"="&amp;$C68,'All Employees by Mode'!$BE:$BE,"=No"),SUMIFS('All Employees by Mode'!AS:AS,'All Employees by Mode'!$C:$C,"="&amp;$C68))</f>
        <v>45083423</v>
      </c>
      <c r="X68" s="162">
        <f t="shared" si="33"/>
        <v>22.003106195073379</v>
      </c>
      <c r="Y68" s="162">
        <f t="shared" si="34"/>
        <v>23.84259098949904</v>
      </c>
      <c r="Z68" s="162">
        <f t="shared" si="35"/>
        <v>20.123851472956332</v>
      </c>
      <c r="AA68" s="162">
        <f t="shared" si="36"/>
        <v>23.768791958694393</v>
      </c>
      <c r="AB68" s="271">
        <f t="shared" si="37"/>
        <v>22.440940456878387</v>
      </c>
      <c r="AC68" s="97"/>
      <c r="AD68" s="98"/>
      <c r="AE68" s="98"/>
      <c r="AF68" s="98"/>
      <c r="AG68" s="98"/>
      <c r="AH68" s="98"/>
      <c r="AI68" s="98"/>
      <c r="AJ68" s="98"/>
      <c r="AK68" s="98"/>
      <c r="AL68" s="98"/>
      <c r="AM68" s="98"/>
      <c r="AN68" s="98"/>
      <c r="AO68" s="304"/>
      <c r="AP68" s="304"/>
      <c r="AQ68" s="304"/>
      <c r="AR68" s="304"/>
      <c r="AS68" s="304"/>
      <c r="AT68" s="304"/>
      <c r="AU68" s="98"/>
      <c r="AV68" s="98"/>
    </row>
    <row r="69" spans="1:48">
      <c r="A69" s="96"/>
      <c r="B69" s="96"/>
      <c r="C69" s="195" t="s">
        <v>26</v>
      </c>
      <c r="D69" s="196" t="s">
        <v>797</v>
      </c>
      <c r="E69" s="197"/>
      <c r="F69" s="198">
        <f>IF($AF$1,SUMIFS('All Employees by Mode'!L:L,'All Employees by Mode'!$C:$C,"="&amp;$C69,'All Employees by Mode'!$BE:$BE,"=No"),SUMIFS('All Employees by Mode'!L:L,'All Employees by Mode'!$C:$C,"="&amp;$C69))</f>
        <v>2687</v>
      </c>
      <c r="G69" s="160">
        <f>IF($AF$1,SUMIFS('All Employees by Mode'!M:M,'All Employees by Mode'!$C:$C,"="&amp;$C69,'All Employees by Mode'!$BE:$BE,"=No"),SUMIFS('All Employees by Mode'!M:M,'All Employees by Mode'!$C:$C,"="&amp;$C69))</f>
        <v>13599917</v>
      </c>
      <c r="H69" s="160">
        <f>IF($AF$1,SUMIFS('All Employees by Mode'!O:O,'All Employees by Mode'!$C:$C,"="&amp;$C69,'All Employees by Mode'!$BE:$BE,"=No"),SUMIFS('All Employees by Mode'!O:O,'All Employees by Mode'!$C:$C,"="&amp;$C69))</f>
        <v>3121762</v>
      </c>
      <c r="I69" s="160">
        <f>IF($AF$1,SUMIFS('All Employees by Mode'!Q:Q,'All Employees by Mode'!$C:$C,"="&amp;$C69,'All Employees by Mode'!$BE:$BE,"=No"),SUMIFS('All Employees by Mode'!Q:Q,'All Employees by Mode'!$C:$C,"="&amp;$C69))</f>
        <v>1093442</v>
      </c>
      <c r="J69" s="160">
        <f>IF($AF$1,SUMIFS('All Employees by Mode'!S:S,'All Employees by Mode'!$C:$C,"="&amp;$C69,'All Employees by Mode'!$BE:$BE,"=No"),SUMIFS('All Employees by Mode'!S:S,'All Employees by Mode'!$C:$C,"="&amp;$C69))</f>
        <v>2190618</v>
      </c>
      <c r="K69" s="160">
        <f>IF($AF$1,SUMIFS('All Employees by Mode'!U:U,'All Employees by Mode'!$C:$C,"="&amp;$C69,'All Employees by Mode'!$BE:$BE,"=No"),SUMIFS('All Employees by Mode'!U:U,'All Employees by Mode'!$C:$C,"="&amp;$C69))</f>
        <v>88402</v>
      </c>
      <c r="L69" s="160">
        <f>IF($AF$1,SUMIFS('All Employees by Mode'!W:W,'All Employees by Mode'!$C:$C,"="&amp;$C69,'All Employees by Mode'!$BE:$BE,"=No"),SUMIFS('All Employees by Mode'!W:W,'All Employees by Mode'!$C:$C,"="&amp;$C69))</f>
        <v>20094141</v>
      </c>
      <c r="M69" s="160">
        <f>IF($AF$1,SUMIFS('All Employees by Mode'!Y:Y,'All Employees by Mode'!$C:$C,"="&amp;$C69,'All Employees by Mode'!$BE:$BE,"=No"),SUMIFS('All Employees by Mode'!Y:Y,'All Employees by Mode'!$C:$C,"="&amp;$C69))</f>
        <v>7423.1</v>
      </c>
      <c r="N69" s="160">
        <f>IF($AF$1,SUMIFS('All Employees by Mode'!AA:AA,'All Employees by Mode'!$C:$C,"="&amp;$C69,'All Employees by Mode'!$BE:$BE,"=No"),SUMIFS('All Employees by Mode'!AA:AA,'All Employees by Mode'!$C:$C,"="&amp;$C69))</f>
        <v>1608.2399999999998</v>
      </c>
      <c r="O69" s="160">
        <f>IF($AF$1,SUMIFS('All Employees by Mode'!AC:AC,'All Employees by Mode'!$C:$C,"="&amp;$C69,'All Employees by Mode'!$BE:$BE,"=No"),SUMIFS('All Employees by Mode'!AC:AC,'All Employees by Mode'!$C:$C,"="&amp;$C69))</f>
        <v>613.09999999999991</v>
      </c>
      <c r="P69" s="160">
        <f>IF($AF$1,SUMIFS('All Employees by Mode'!AE:AE,'All Employees by Mode'!$C:$C,"="&amp;$C69,'All Employees by Mode'!$BE:$BE,"=No"),SUMIFS('All Employees by Mode'!AE:AE,'All Employees by Mode'!$C:$C,"="&amp;$C69))</f>
        <v>1243.19</v>
      </c>
      <c r="Q69" s="160">
        <f>IF($AF$1,SUMIFS('All Employees by Mode'!AG:AG,'All Employees by Mode'!$C:$C,"="&amp;$C69,'All Employees by Mode'!$BE:$BE,"=No"),SUMIFS('All Employees by Mode'!AG:AG,'All Employees by Mode'!$C:$C,"="&amp;$C69))</f>
        <v>44.11</v>
      </c>
      <c r="R69" s="160">
        <f>IF($AF$1,SUMIFS('All Employees by Mode'!AI:AI,'All Employees by Mode'!$C:$C,"="&amp;$C69,'All Employees by Mode'!$BE:$BE,"=No"),SUMIFS('All Employees by Mode'!AI:AI,'All Employees by Mode'!$C:$C,"="&amp;$C69))</f>
        <v>10931.74</v>
      </c>
      <c r="S69" s="161">
        <f>IF($AF$1,SUMIFS('All Employees by Mode'!AK:AK,'All Employees by Mode'!$C:$C,"="&amp;$C69,'All Employees by Mode'!$BE:$BE,"=No"),SUMIFS('All Employees by Mode'!AK:AK,'All Employees by Mode'!$C:$C,"="&amp;$C69))</f>
        <v>313523515</v>
      </c>
      <c r="T69" s="161">
        <f>IF($AF$1,SUMIFS('All Employees by Mode'!AM:AM,'All Employees by Mode'!$C:$C,"="&amp;$C69,'All Employees by Mode'!$BE:$BE,"=No"),SUMIFS('All Employees by Mode'!AM:AM,'All Employees by Mode'!$C:$C,"="&amp;$C69))</f>
        <v>102059971</v>
      </c>
      <c r="U69" s="161">
        <f>IF($AF$1,SUMIFS('All Employees by Mode'!AO:AO,'All Employees by Mode'!$C:$C,"="&amp;$C69,'All Employees by Mode'!$BE:$BE,"=No"),SUMIFS('All Employees by Mode'!AO:AO,'All Employees by Mode'!$C:$C,"="&amp;$C69))</f>
        <v>27294565</v>
      </c>
      <c r="V69" s="161">
        <f>IF($AF$1,SUMIFS('All Employees by Mode'!AQ:AQ,'All Employees by Mode'!$C:$C,"="&amp;$C69,'All Employees by Mode'!$BE:$BE,"=No"),SUMIFS('All Employees by Mode'!AQ:AQ,'All Employees by Mode'!$C:$C,"="&amp;$C69))</f>
        <v>69238470</v>
      </c>
      <c r="W69" s="161">
        <f>IF($AF$1,SUMIFS('All Employees by Mode'!AS:AS,'All Employees by Mode'!$C:$C,"="&amp;$C69,'All Employees by Mode'!$BE:$BE,"=No"),SUMIFS('All Employees by Mode'!AS:AS,'All Employees by Mode'!$C:$C,"="&amp;$C69))</f>
        <v>512116521</v>
      </c>
      <c r="X69" s="162">
        <f t="shared" si="33"/>
        <v>23.053340325532869</v>
      </c>
      <c r="Y69" s="162">
        <f t="shared" si="34"/>
        <v>32.693065967232606</v>
      </c>
      <c r="Z69" s="162">
        <f t="shared" si="35"/>
        <v>24.962060173287654</v>
      </c>
      <c r="AA69" s="162">
        <f t="shared" si="36"/>
        <v>31.606820541052798</v>
      </c>
      <c r="AB69" s="271">
        <f t="shared" si="37"/>
        <v>25.598480566001587</v>
      </c>
      <c r="AC69" s="97"/>
      <c r="AD69" s="98"/>
      <c r="AE69" s="98"/>
      <c r="AF69" s="98"/>
      <c r="AG69" s="98"/>
      <c r="AH69" s="98"/>
      <c r="AI69" s="98"/>
      <c r="AJ69" s="98"/>
      <c r="AK69" s="98"/>
      <c r="AL69" s="98"/>
      <c r="AM69" s="98"/>
      <c r="AN69" s="98"/>
      <c r="AO69" s="304"/>
      <c r="AP69" s="304"/>
      <c r="AQ69" s="304"/>
      <c r="AR69" s="304"/>
      <c r="AS69" s="304"/>
      <c r="AT69" s="304"/>
      <c r="AU69" s="98"/>
      <c r="AV69" s="98"/>
    </row>
    <row r="70" spans="1:48">
      <c r="A70" s="96"/>
      <c r="B70" s="96"/>
      <c r="C70" s="195" t="s">
        <v>28</v>
      </c>
      <c r="D70" s="196" t="s">
        <v>798</v>
      </c>
      <c r="E70" s="197"/>
      <c r="F70" s="198">
        <f>IF($AF$1,SUMIFS('All Employees by Mode'!L:L,'All Employees by Mode'!$C:$C,"="&amp;$C70,'All Employees by Mode'!$BE:$BE,"=No"),SUMIFS('All Employees by Mode'!L:L,'All Employees by Mode'!$C:$C,"="&amp;$C70))</f>
        <v>1219</v>
      </c>
      <c r="G70" s="160">
        <f>IF($AF$1,SUMIFS('All Employees by Mode'!M:M,'All Employees by Mode'!$C:$C,"="&amp;$C70,'All Employees by Mode'!$BE:$BE,"=No"),SUMIFS('All Employees by Mode'!M:M,'All Employees by Mode'!$C:$C,"="&amp;$C70))</f>
        <v>5386345</v>
      </c>
      <c r="H70" s="160">
        <f>IF($AF$1,SUMIFS('All Employees by Mode'!O:O,'All Employees by Mode'!$C:$C,"="&amp;$C70,'All Employees by Mode'!$BE:$BE,"=No"),SUMIFS('All Employees by Mode'!O:O,'All Employees by Mode'!$C:$C,"="&amp;$C70))</f>
        <v>1346827</v>
      </c>
      <c r="I70" s="160">
        <f>IF($AF$1,SUMIFS('All Employees by Mode'!Q:Q,'All Employees by Mode'!$C:$C,"="&amp;$C70,'All Employees by Mode'!$BE:$BE,"=No"),SUMIFS('All Employees by Mode'!Q:Q,'All Employees by Mode'!$C:$C,"="&amp;$C70))</f>
        <v>858155</v>
      </c>
      <c r="J70" s="160">
        <f>IF($AF$1,SUMIFS('All Employees by Mode'!S:S,'All Employees by Mode'!$C:$C,"="&amp;$C70,'All Employees by Mode'!$BE:$BE,"=No"),SUMIFS('All Employees by Mode'!S:S,'All Employees by Mode'!$C:$C,"="&amp;$C70))</f>
        <v>721865</v>
      </c>
      <c r="K70" s="160">
        <f>IF($AF$1,SUMIFS('All Employees by Mode'!U:U,'All Employees by Mode'!$C:$C,"="&amp;$C70,'All Employees by Mode'!$BE:$BE,"=No"),SUMIFS('All Employees by Mode'!U:U,'All Employees by Mode'!$C:$C,"="&amp;$C70))</f>
        <v>31717</v>
      </c>
      <c r="L70" s="160">
        <f>IF($AF$1,SUMIFS('All Employees by Mode'!W:W,'All Employees by Mode'!$C:$C,"="&amp;$C70,'All Employees by Mode'!$BE:$BE,"=No"),SUMIFS('All Employees by Mode'!W:W,'All Employees by Mode'!$C:$C,"="&amp;$C70))</f>
        <v>8344909</v>
      </c>
      <c r="M70" s="160">
        <f>IF($AF$1,SUMIFS('All Employees by Mode'!Y:Y,'All Employees by Mode'!$C:$C,"="&amp;$C70,'All Employees by Mode'!$BE:$BE,"=No"),SUMIFS('All Employees by Mode'!Y:Y,'All Employees by Mode'!$C:$C,"="&amp;$C70))</f>
        <v>2916.1299999999997</v>
      </c>
      <c r="N70" s="160">
        <f>IF($AF$1,SUMIFS('All Employees by Mode'!AA:AA,'All Employees by Mode'!$C:$C,"="&amp;$C70,'All Employees by Mode'!$BE:$BE,"=No"),SUMIFS('All Employees by Mode'!AA:AA,'All Employees by Mode'!$C:$C,"="&amp;$C70))</f>
        <v>614.00000000000011</v>
      </c>
      <c r="O70" s="160">
        <f>IF($AF$1,SUMIFS('All Employees by Mode'!AC:AC,'All Employees by Mode'!$C:$C,"="&amp;$C70,'All Employees by Mode'!$BE:$BE,"=No"),SUMIFS('All Employees by Mode'!AC:AC,'All Employees by Mode'!$C:$C,"="&amp;$C70))</f>
        <v>440.75000000000006</v>
      </c>
      <c r="P70" s="160">
        <f>IF($AF$1,SUMIFS('All Employees by Mode'!AE:AE,'All Employees by Mode'!$C:$C,"="&amp;$C70,'All Employees by Mode'!$BE:$BE,"=No"),SUMIFS('All Employees by Mode'!AE:AE,'All Employees by Mode'!$C:$C,"="&amp;$C70))</f>
        <v>323.23</v>
      </c>
      <c r="Q70" s="160">
        <f>IF($AF$1,SUMIFS('All Employees by Mode'!AG:AG,'All Employees by Mode'!$C:$C,"="&amp;$C70,'All Employees by Mode'!$BE:$BE,"=No"),SUMIFS('All Employees by Mode'!AG:AG,'All Employees by Mode'!$C:$C,"="&amp;$C70))</f>
        <v>17.119999999999997</v>
      </c>
      <c r="R70" s="160">
        <f>IF($AF$1,SUMIFS('All Employees by Mode'!AI:AI,'All Employees by Mode'!$C:$C,"="&amp;$C70,'All Employees by Mode'!$BE:$BE,"=No"),SUMIFS('All Employees by Mode'!AI:AI,'All Employees by Mode'!$C:$C,"="&amp;$C70))</f>
        <v>4311.2299999999996</v>
      </c>
      <c r="S70" s="161">
        <f>IF($AF$1,SUMIFS('All Employees by Mode'!AK:AK,'All Employees by Mode'!$C:$C,"="&amp;$C70,'All Employees by Mode'!$BE:$BE,"=No"),SUMIFS('All Employees by Mode'!AK:AK,'All Employees by Mode'!$C:$C,"="&amp;$C70))</f>
        <v>123904860</v>
      </c>
      <c r="T70" s="161">
        <f>IF($AF$1,SUMIFS('All Employees by Mode'!AM:AM,'All Employees by Mode'!$C:$C,"="&amp;$C70,'All Employees by Mode'!$BE:$BE,"=No"),SUMIFS('All Employees by Mode'!AM:AM,'All Employees by Mode'!$C:$C,"="&amp;$C70))</f>
        <v>33779502</v>
      </c>
      <c r="U70" s="161">
        <f>IF($AF$1,SUMIFS('All Employees by Mode'!AO:AO,'All Employees by Mode'!$C:$C,"="&amp;$C70,'All Employees by Mode'!$BE:$BE,"=No"),SUMIFS('All Employees by Mode'!AO:AO,'All Employees by Mode'!$C:$C,"="&amp;$C70))</f>
        <v>24265644</v>
      </c>
      <c r="V70" s="161">
        <f>IF($AF$1,SUMIFS('All Employees by Mode'!AQ:AQ,'All Employees by Mode'!$C:$C,"="&amp;$C70,'All Employees by Mode'!$BE:$BE,"=No"),SUMIFS('All Employees by Mode'!AQ:AQ,'All Employees by Mode'!$C:$C,"="&amp;$C70))</f>
        <v>21736397</v>
      </c>
      <c r="W70" s="161">
        <f>IF($AF$1,SUMIFS('All Employees by Mode'!AS:AS,'All Employees by Mode'!$C:$C,"="&amp;$C70,'All Employees by Mode'!$BE:$BE,"=No"),SUMIFS('All Employees by Mode'!AS:AS,'All Employees by Mode'!$C:$C,"="&amp;$C70))</f>
        <v>203686403</v>
      </c>
      <c r="X70" s="162">
        <f t="shared" si="33"/>
        <v>23.003513514266167</v>
      </c>
      <c r="Y70" s="162">
        <f t="shared" si="34"/>
        <v>25.080802508414219</v>
      </c>
      <c r="Z70" s="162">
        <f t="shared" si="35"/>
        <v>28.276528133029579</v>
      </c>
      <c r="AA70" s="162">
        <f t="shared" si="36"/>
        <v>30.111443275404682</v>
      </c>
      <c r="AB70" s="271">
        <f t="shared" si="37"/>
        <v>24.501587717449567</v>
      </c>
      <c r="AC70" s="97"/>
      <c r="AD70" s="98"/>
      <c r="AE70" s="98"/>
      <c r="AF70" s="98"/>
      <c r="AG70" s="98"/>
      <c r="AH70" s="98"/>
      <c r="AI70" s="98"/>
      <c r="AJ70" s="98"/>
      <c r="AK70" s="98"/>
      <c r="AL70" s="98"/>
      <c r="AM70" s="98"/>
      <c r="AN70" s="98"/>
      <c r="AO70" s="304"/>
      <c r="AP70" s="304"/>
      <c r="AQ70" s="304"/>
      <c r="AR70" s="304"/>
      <c r="AS70" s="304"/>
      <c r="AT70" s="304"/>
      <c r="AU70" s="98"/>
      <c r="AV70" s="98"/>
    </row>
    <row r="71" spans="1:48">
      <c r="A71" s="96"/>
      <c r="B71" s="96"/>
      <c r="C71" s="195" t="s">
        <v>799</v>
      </c>
      <c r="D71" s="196" t="s">
        <v>800</v>
      </c>
      <c r="E71" s="197"/>
      <c r="F71" s="198">
        <f>IF($AF$1,SUMIFS('All Employees by Mode'!L:L,'All Employees by Mode'!$C:$C,"="&amp;$C71,'All Employees by Mode'!$BE:$BE,"=No"),SUMIFS('All Employees by Mode'!L:L,'All Employees by Mode'!$C:$C,"="&amp;$C71))</f>
        <v>0</v>
      </c>
      <c r="G71" s="160">
        <f>IF($AF$1,SUMIFS('All Employees by Mode'!M:M,'All Employees by Mode'!$C:$C,"="&amp;$C71,'All Employees by Mode'!$BE:$BE,"=No"),SUMIFS('All Employees by Mode'!M:M,'All Employees by Mode'!$C:$C,"="&amp;$C71))</f>
        <v>0</v>
      </c>
      <c r="H71" s="160">
        <f>IF($AF$1,SUMIFS('All Employees by Mode'!O:O,'All Employees by Mode'!$C:$C,"="&amp;$C71,'All Employees by Mode'!$BE:$BE,"=No"),SUMIFS('All Employees by Mode'!O:O,'All Employees by Mode'!$C:$C,"="&amp;$C71))</f>
        <v>0</v>
      </c>
      <c r="I71" s="160">
        <f>IF($AF$1,SUMIFS('All Employees by Mode'!Q:Q,'All Employees by Mode'!$C:$C,"="&amp;$C71,'All Employees by Mode'!$BE:$BE,"=No"),SUMIFS('All Employees by Mode'!Q:Q,'All Employees by Mode'!$C:$C,"="&amp;$C71))</f>
        <v>0</v>
      </c>
      <c r="J71" s="160">
        <f>IF($AF$1,SUMIFS('All Employees by Mode'!S:S,'All Employees by Mode'!$C:$C,"="&amp;$C71,'All Employees by Mode'!$BE:$BE,"=No"),SUMIFS('All Employees by Mode'!S:S,'All Employees by Mode'!$C:$C,"="&amp;$C71))</f>
        <v>0</v>
      </c>
      <c r="K71" s="160">
        <f>IF($AF$1,SUMIFS('All Employees by Mode'!U:U,'All Employees by Mode'!$C:$C,"="&amp;$C71,'All Employees by Mode'!$BE:$BE,"=No"),SUMIFS('All Employees by Mode'!U:U,'All Employees by Mode'!$C:$C,"="&amp;$C71))</f>
        <v>0</v>
      </c>
      <c r="L71" s="160">
        <f>IF($AF$1,SUMIFS('All Employees by Mode'!W:W,'All Employees by Mode'!$C:$C,"="&amp;$C71,'All Employees by Mode'!$BE:$BE,"=No"),SUMIFS('All Employees by Mode'!W:W,'All Employees by Mode'!$C:$C,"="&amp;$C71))</f>
        <v>0</v>
      </c>
      <c r="M71" s="160">
        <f>IF($AF$1,SUMIFS('All Employees by Mode'!Y:Y,'All Employees by Mode'!$C:$C,"="&amp;$C71,'All Employees by Mode'!$BE:$BE,"=No"),SUMIFS('All Employees by Mode'!Y:Y,'All Employees by Mode'!$C:$C,"="&amp;$C71))</f>
        <v>0</v>
      </c>
      <c r="N71" s="160">
        <f>IF($AF$1,SUMIFS('All Employees by Mode'!AA:AA,'All Employees by Mode'!$C:$C,"="&amp;$C71,'All Employees by Mode'!$BE:$BE,"=No"),SUMIFS('All Employees by Mode'!AA:AA,'All Employees by Mode'!$C:$C,"="&amp;$C71))</f>
        <v>0</v>
      </c>
      <c r="O71" s="160">
        <f>IF($AF$1,SUMIFS('All Employees by Mode'!AC:AC,'All Employees by Mode'!$C:$C,"="&amp;$C71,'All Employees by Mode'!$BE:$BE,"=No"),SUMIFS('All Employees by Mode'!AC:AC,'All Employees by Mode'!$C:$C,"="&amp;$C71))</f>
        <v>0</v>
      </c>
      <c r="P71" s="160">
        <f>IF($AF$1,SUMIFS('All Employees by Mode'!AE:AE,'All Employees by Mode'!$C:$C,"="&amp;$C71,'All Employees by Mode'!$BE:$BE,"=No"),SUMIFS('All Employees by Mode'!AE:AE,'All Employees by Mode'!$C:$C,"="&amp;$C71))</f>
        <v>0</v>
      </c>
      <c r="Q71" s="160">
        <f>IF($AF$1,SUMIFS('All Employees by Mode'!AG:AG,'All Employees by Mode'!$C:$C,"="&amp;$C71,'All Employees by Mode'!$BE:$BE,"=No"),SUMIFS('All Employees by Mode'!AG:AG,'All Employees by Mode'!$C:$C,"="&amp;$C71))</f>
        <v>0</v>
      </c>
      <c r="R71" s="160">
        <f>IF($AF$1,SUMIFS('All Employees by Mode'!AI:AI,'All Employees by Mode'!$C:$C,"="&amp;$C71,'All Employees by Mode'!$BE:$BE,"=No"),SUMIFS('All Employees by Mode'!AI:AI,'All Employees by Mode'!$C:$C,"="&amp;$C71))</f>
        <v>0</v>
      </c>
      <c r="S71" s="161">
        <f>IF($AF$1,SUMIFS('All Employees by Mode'!AK:AK,'All Employees by Mode'!$C:$C,"="&amp;$C71,'All Employees by Mode'!$BE:$BE,"=No"),SUMIFS('All Employees by Mode'!AK:AK,'All Employees by Mode'!$C:$C,"="&amp;$C71))</f>
        <v>0</v>
      </c>
      <c r="T71" s="161">
        <f>IF($AF$1,SUMIFS('All Employees by Mode'!AM:AM,'All Employees by Mode'!$C:$C,"="&amp;$C71,'All Employees by Mode'!$BE:$BE,"=No"),SUMIFS('All Employees by Mode'!AM:AM,'All Employees by Mode'!$C:$C,"="&amp;$C71))</f>
        <v>0</v>
      </c>
      <c r="U71" s="161">
        <f>IF($AF$1,SUMIFS('All Employees by Mode'!AO:AO,'All Employees by Mode'!$C:$C,"="&amp;$C71,'All Employees by Mode'!$BE:$BE,"=No"),SUMIFS('All Employees by Mode'!AO:AO,'All Employees by Mode'!$C:$C,"="&amp;$C71))</f>
        <v>0</v>
      </c>
      <c r="V71" s="161">
        <f>IF($AF$1,SUMIFS('All Employees by Mode'!AQ:AQ,'All Employees by Mode'!$C:$C,"="&amp;$C71,'All Employees by Mode'!$BE:$BE,"=No"),SUMIFS('All Employees by Mode'!AQ:AQ,'All Employees by Mode'!$C:$C,"="&amp;$C71))</f>
        <v>0</v>
      </c>
      <c r="W71" s="161">
        <f>IF($AF$1,SUMIFS('All Employees by Mode'!AS:AS,'All Employees by Mode'!$C:$C,"="&amp;$C71,'All Employees by Mode'!$BE:$BE,"=No"),SUMIFS('All Employees by Mode'!AS:AS,'All Employees by Mode'!$C:$C,"="&amp;$C71))</f>
        <v>0</v>
      </c>
      <c r="X71" s="162" t="str">
        <f t="shared" si="33"/>
        <v>-</v>
      </c>
      <c r="Y71" s="162" t="str">
        <f t="shared" si="34"/>
        <v>-</v>
      </c>
      <c r="Z71" s="162" t="str">
        <f t="shared" si="35"/>
        <v>-</v>
      </c>
      <c r="AA71" s="162" t="str">
        <f t="shared" si="36"/>
        <v>-</v>
      </c>
      <c r="AB71" s="271" t="str">
        <f t="shared" si="37"/>
        <v>-</v>
      </c>
      <c r="AC71" s="97"/>
      <c r="AD71" s="98"/>
      <c r="AE71" s="98"/>
      <c r="AF71" s="98"/>
      <c r="AG71" s="98"/>
      <c r="AH71" s="98"/>
      <c r="AI71" s="98"/>
      <c r="AJ71" s="98"/>
      <c r="AK71" s="98"/>
      <c r="AL71" s="98"/>
      <c r="AM71" s="98"/>
      <c r="AN71" s="98"/>
      <c r="AO71" s="304"/>
      <c r="AP71" s="304"/>
      <c r="AQ71" s="304"/>
      <c r="AR71" s="304"/>
      <c r="AS71" s="304"/>
      <c r="AT71" s="304"/>
      <c r="AU71" s="98"/>
      <c r="AV71" s="98"/>
    </row>
    <row r="72" spans="1:48">
      <c r="A72" s="96"/>
      <c r="B72" s="96"/>
      <c r="C72" s="195" t="s">
        <v>628</v>
      </c>
      <c r="D72" s="196" t="s">
        <v>801</v>
      </c>
      <c r="E72" s="197"/>
      <c r="F72" s="198">
        <f>IF($AF$1,SUMIFS('All Employees by Mode'!L:L,'All Employees by Mode'!$C:$C,"="&amp;$C72,'All Employees by Mode'!$BE:$BE,"=No"),SUMIFS('All Employees by Mode'!L:L,'All Employees by Mode'!$C:$C,"="&amp;$C72))</f>
        <v>0</v>
      </c>
      <c r="G72" s="160">
        <f>IF($AF$1,SUMIFS('All Employees by Mode'!M:M,'All Employees by Mode'!$C:$C,"="&amp;$C72,'All Employees by Mode'!$BE:$BE,"=No"),SUMIFS('All Employees by Mode'!M:M,'All Employees by Mode'!$C:$C,"="&amp;$C72))</f>
        <v>0</v>
      </c>
      <c r="H72" s="160">
        <f>IF($AF$1,SUMIFS('All Employees by Mode'!O:O,'All Employees by Mode'!$C:$C,"="&amp;$C72,'All Employees by Mode'!$BE:$BE,"=No"),SUMIFS('All Employees by Mode'!O:O,'All Employees by Mode'!$C:$C,"="&amp;$C72))</f>
        <v>0</v>
      </c>
      <c r="I72" s="160">
        <f>IF($AF$1,SUMIFS('All Employees by Mode'!Q:Q,'All Employees by Mode'!$C:$C,"="&amp;$C72,'All Employees by Mode'!$BE:$BE,"=No"),SUMIFS('All Employees by Mode'!Q:Q,'All Employees by Mode'!$C:$C,"="&amp;$C72))</f>
        <v>0</v>
      </c>
      <c r="J72" s="160">
        <f>IF($AF$1,SUMIFS('All Employees by Mode'!S:S,'All Employees by Mode'!$C:$C,"="&amp;$C72,'All Employees by Mode'!$BE:$BE,"=No"),SUMIFS('All Employees by Mode'!S:S,'All Employees by Mode'!$C:$C,"="&amp;$C72))</f>
        <v>0</v>
      </c>
      <c r="K72" s="160">
        <f>IF($AF$1,SUMIFS('All Employees by Mode'!U:U,'All Employees by Mode'!$C:$C,"="&amp;$C72,'All Employees by Mode'!$BE:$BE,"=No"),SUMIFS('All Employees by Mode'!U:U,'All Employees by Mode'!$C:$C,"="&amp;$C72))</f>
        <v>0</v>
      </c>
      <c r="L72" s="160">
        <f>IF($AF$1,SUMIFS('All Employees by Mode'!W:W,'All Employees by Mode'!$C:$C,"="&amp;$C72,'All Employees by Mode'!$BE:$BE,"=No"),SUMIFS('All Employees by Mode'!W:W,'All Employees by Mode'!$C:$C,"="&amp;$C72))</f>
        <v>0</v>
      </c>
      <c r="M72" s="160">
        <f>IF($AF$1,SUMIFS('All Employees by Mode'!Y:Y,'All Employees by Mode'!$C:$C,"="&amp;$C72,'All Employees by Mode'!$BE:$BE,"=No"),SUMIFS('All Employees by Mode'!Y:Y,'All Employees by Mode'!$C:$C,"="&amp;$C72))</f>
        <v>0</v>
      </c>
      <c r="N72" s="160">
        <f>IF($AF$1,SUMIFS('All Employees by Mode'!AA:AA,'All Employees by Mode'!$C:$C,"="&amp;$C72,'All Employees by Mode'!$BE:$BE,"=No"),SUMIFS('All Employees by Mode'!AA:AA,'All Employees by Mode'!$C:$C,"="&amp;$C72))</f>
        <v>0</v>
      </c>
      <c r="O72" s="160">
        <f>IF($AF$1,SUMIFS('All Employees by Mode'!AC:AC,'All Employees by Mode'!$C:$C,"="&amp;$C72,'All Employees by Mode'!$BE:$BE,"=No"),SUMIFS('All Employees by Mode'!AC:AC,'All Employees by Mode'!$C:$C,"="&amp;$C72))</f>
        <v>0</v>
      </c>
      <c r="P72" s="160">
        <f>IF($AF$1,SUMIFS('All Employees by Mode'!AE:AE,'All Employees by Mode'!$C:$C,"="&amp;$C72,'All Employees by Mode'!$BE:$BE,"=No"),SUMIFS('All Employees by Mode'!AE:AE,'All Employees by Mode'!$C:$C,"="&amp;$C72))</f>
        <v>0</v>
      </c>
      <c r="Q72" s="160">
        <f>IF($AF$1,SUMIFS('All Employees by Mode'!AG:AG,'All Employees by Mode'!$C:$C,"="&amp;$C72,'All Employees by Mode'!$BE:$BE,"=No"),SUMIFS('All Employees by Mode'!AG:AG,'All Employees by Mode'!$C:$C,"="&amp;$C72))</f>
        <v>0</v>
      </c>
      <c r="R72" s="160">
        <f>IF($AF$1,SUMIFS('All Employees by Mode'!AI:AI,'All Employees by Mode'!$C:$C,"="&amp;$C72,'All Employees by Mode'!$BE:$BE,"=No"),SUMIFS('All Employees by Mode'!AI:AI,'All Employees by Mode'!$C:$C,"="&amp;$C72))</f>
        <v>0</v>
      </c>
      <c r="S72" s="161">
        <f>IF($AF$1,SUMIFS('All Employees by Mode'!AK:AK,'All Employees by Mode'!$C:$C,"="&amp;$C72,'All Employees by Mode'!$BE:$BE,"=No"),SUMIFS('All Employees by Mode'!AK:AK,'All Employees by Mode'!$C:$C,"="&amp;$C72))</f>
        <v>0</v>
      </c>
      <c r="T72" s="161">
        <f>IF($AF$1,SUMIFS('All Employees by Mode'!AM:AM,'All Employees by Mode'!$C:$C,"="&amp;$C72,'All Employees by Mode'!$BE:$BE,"=No"),SUMIFS('All Employees by Mode'!AM:AM,'All Employees by Mode'!$C:$C,"="&amp;$C72))</f>
        <v>0</v>
      </c>
      <c r="U72" s="161">
        <f>IF($AF$1,SUMIFS('All Employees by Mode'!AO:AO,'All Employees by Mode'!$C:$C,"="&amp;$C72,'All Employees by Mode'!$BE:$BE,"=No"),SUMIFS('All Employees by Mode'!AO:AO,'All Employees by Mode'!$C:$C,"="&amp;$C72))</f>
        <v>0</v>
      </c>
      <c r="V72" s="161">
        <f>IF($AF$1,SUMIFS('All Employees by Mode'!AQ:AQ,'All Employees by Mode'!$C:$C,"="&amp;$C72,'All Employees by Mode'!$BE:$BE,"=No"),SUMIFS('All Employees by Mode'!AQ:AQ,'All Employees by Mode'!$C:$C,"="&amp;$C72))</f>
        <v>0</v>
      </c>
      <c r="W72" s="161">
        <f>IF($AF$1,SUMIFS('All Employees by Mode'!AS:AS,'All Employees by Mode'!$C:$C,"="&amp;$C72,'All Employees by Mode'!$BE:$BE,"=No"),SUMIFS('All Employees by Mode'!AS:AS,'All Employees by Mode'!$C:$C,"="&amp;$C72))</f>
        <v>0</v>
      </c>
      <c r="X72" s="162" t="str">
        <f t="shared" si="33"/>
        <v>-</v>
      </c>
      <c r="Y72" s="162" t="str">
        <f t="shared" si="34"/>
        <v>-</v>
      </c>
      <c r="Z72" s="162" t="str">
        <f t="shared" si="35"/>
        <v>-</v>
      </c>
      <c r="AA72" s="162" t="str">
        <f t="shared" si="36"/>
        <v>-</v>
      </c>
      <c r="AB72" s="271" t="str">
        <f t="shared" si="37"/>
        <v>-</v>
      </c>
      <c r="AC72" s="97"/>
      <c r="AD72" s="98"/>
      <c r="AE72" s="98"/>
      <c r="AF72" s="98"/>
      <c r="AG72" s="98"/>
      <c r="AH72" s="98"/>
      <c r="AI72" s="98"/>
      <c r="AJ72" s="98"/>
      <c r="AK72" s="98"/>
      <c r="AL72" s="98"/>
      <c r="AM72" s="98"/>
      <c r="AN72" s="98"/>
      <c r="AO72" s="304"/>
      <c r="AP72" s="304"/>
      <c r="AQ72" s="304"/>
      <c r="AR72" s="304"/>
      <c r="AS72" s="304"/>
      <c r="AT72" s="304"/>
      <c r="AU72" s="98"/>
      <c r="AV72" s="98"/>
    </row>
    <row r="73" spans="1:48">
      <c r="A73" s="96"/>
      <c r="B73" s="96"/>
      <c r="C73" s="195" t="s">
        <v>29</v>
      </c>
      <c r="D73" s="196" t="s">
        <v>802</v>
      </c>
      <c r="E73" s="197"/>
      <c r="F73" s="198">
        <f>IF($AF$1,SUMIFS('All Employees by Mode'!L:L,'All Employees by Mode'!$C:$C,"="&amp;$C73,'All Employees by Mode'!$BE:$BE,"=No"),SUMIFS('All Employees by Mode'!L:L,'All Employees by Mode'!$C:$C,"="&amp;$C73))</f>
        <v>477</v>
      </c>
      <c r="G73" s="160">
        <f>IF($AF$1,SUMIFS('All Employees by Mode'!M:M,'All Employees by Mode'!$C:$C,"="&amp;$C73,'All Employees by Mode'!$BE:$BE,"=No"),SUMIFS('All Employees by Mode'!M:M,'All Employees by Mode'!$C:$C,"="&amp;$C73))</f>
        <v>1099659</v>
      </c>
      <c r="H73" s="160">
        <f>IF($AF$1,SUMIFS('All Employees by Mode'!O:O,'All Employees by Mode'!$C:$C,"="&amp;$C73,'All Employees by Mode'!$BE:$BE,"=No"),SUMIFS('All Employees by Mode'!O:O,'All Employees by Mode'!$C:$C,"="&amp;$C73))</f>
        <v>155703</v>
      </c>
      <c r="I73" s="160">
        <f>IF($AF$1,SUMIFS('All Employees by Mode'!Q:Q,'All Employees by Mode'!$C:$C,"="&amp;$C73,'All Employees by Mode'!$BE:$BE,"=No"),SUMIFS('All Employees by Mode'!Q:Q,'All Employees by Mode'!$C:$C,"="&amp;$C73))</f>
        <v>17748</v>
      </c>
      <c r="J73" s="160">
        <f>IF($AF$1,SUMIFS('All Employees by Mode'!S:S,'All Employees by Mode'!$C:$C,"="&amp;$C73,'All Employees by Mode'!$BE:$BE,"=No"),SUMIFS('All Employees by Mode'!S:S,'All Employees by Mode'!$C:$C,"="&amp;$C73))</f>
        <v>119639</v>
      </c>
      <c r="K73" s="160">
        <f>IF($AF$1,SUMIFS('All Employees by Mode'!U:U,'All Employees by Mode'!$C:$C,"="&amp;$C73,'All Employees by Mode'!$BE:$BE,"=No"),SUMIFS('All Employees by Mode'!U:U,'All Employees by Mode'!$C:$C,"="&amp;$C73))</f>
        <v>0</v>
      </c>
      <c r="L73" s="160">
        <f>IF($AF$1,SUMIFS('All Employees by Mode'!W:W,'All Employees by Mode'!$C:$C,"="&amp;$C73,'All Employees by Mode'!$BE:$BE,"=No"),SUMIFS('All Employees by Mode'!W:W,'All Employees by Mode'!$C:$C,"="&amp;$C73))</f>
        <v>1392749</v>
      </c>
      <c r="M73" s="160">
        <f>IF($AF$1,SUMIFS('All Employees by Mode'!Y:Y,'All Employees by Mode'!$C:$C,"="&amp;$C73,'All Employees by Mode'!$BE:$BE,"=No"),SUMIFS('All Employees by Mode'!Y:Y,'All Employees by Mode'!$C:$C,"="&amp;$C73))</f>
        <v>832.43000000000006</v>
      </c>
      <c r="N73" s="160">
        <f>IF($AF$1,SUMIFS('All Employees by Mode'!AA:AA,'All Employees by Mode'!$C:$C,"="&amp;$C73,'All Employees by Mode'!$BE:$BE,"=No"),SUMIFS('All Employees by Mode'!AA:AA,'All Employees by Mode'!$C:$C,"="&amp;$C73))</f>
        <v>95.44</v>
      </c>
      <c r="O73" s="160">
        <f>IF($AF$1,SUMIFS('All Employees by Mode'!AC:AC,'All Employees by Mode'!$C:$C,"="&amp;$C73,'All Employees by Mode'!$BE:$BE,"=No"),SUMIFS('All Employees by Mode'!AC:AC,'All Employees by Mode'!$C:$C,"="&amp;$C73))</f>
        <v>18.220000000000002</v>
      </c>
      <c r="P73" s="160">
        <f>IF($AF$1,SUMIFS('All Employees by Mode'!AE:AE,'All Employees by Mode'!$C:$C,"="&amp;$C73,'All Employees by Mode'!$BE:$BE,"=No"),SUMIFS('All Employees by Mode'!AE:AE,'All Employees by Mode'!$C:$C,"="&amp;$C73))</f>
        <v>78.63</v>
      </c>
      <c r="Q73" s="160">
        <f>IF($AF$1,SUMIFS('All Employees by Mode'!AG:AG,'All Employees by Mode'!$C:$C,"="&amp;$C73,'All Employees by Mode'!$BE:$BE,"=No"),SUMIFS('All Employees by Mode'!AG:AG,'All Employees by Mode'!$C:$C,"="&amp;$C73))</f>
        <v>0</v>
      </c>
      <c r="R73" s="160">
        <f>IF($AF$1,SUMIFS('All Employees by Mode'!AI:AI,'All Employees by Mode'!$C:$C,"="&amp;$C73,'All Employees by Mode'!$BE:$BE,"=No"),SUMIFS('All Employees by Mode'!AI:AI,'All Employees by Mode'!$C:$C,"="&amp;$C73))</f>
        <v>1024.72</v>
      </c>
      <c r="S73" s="161">
        <f>IF($AF$1,SUMIFS('All Employees by Mode'!AK:AK,'All Employees by Mode'!$C:$C,"="&amp;$C73,'All Employees by Mode'!$BE:$BE,"=No"),SUMIFS('All Employees by Mode'!AK:AK,'All Employees by Mode'!$C:$C,"="&amp;$C73))</f>
        <v>22980876</v>
      </c>
      <c r="T73" s="161">
        <f>IF($AF$1,SUMIFS('All Employees by Mode'!AM:AM,'All Employees by Mode'!$C:$C,"="&amp;$C73,'All Employees by Mode'!$BE:$BE,"=No"),SUMIFS('All Employees by Mode'!AM:AM,'All Employees by Mode'!$C:$C,"="&amp;$C73))</f>
        <v>3695029</v>
      </c>
      <c r="U73" s="161">
        <f>IF($AF$1,SUMIFS('All Employees by Mode'!AO:AO,'All Employees by Mode'!$C:$C,"="&amp;$C73,'All Employees by Mode'!$BE:$BE,"=No"),SUMIFS('All Employees by Mode'!AO:AO,'All Employees by Mode'!$C:$C,"="&amp;$C73))</f>
        <v>445528</v>
      </c>
      <c r="V73" s="161">
        <f>IF($AF$1,SUMIFS('All Employees by Mode'!AQ:AQ,'All Employees by Mode'!$C:$C,"="&amp;$C73,'All Employees by Mode'!$BE:$BE,"=No"),SUMIFS('All Employees by Mode'!AQ:AQ,'All Employees by Mode'!$C:$C,"="&amp;$C73))</f>
        <v>3822038</v>
      </c>
      <c r="W73" s="161">
        <f>IF($AF$1,SUMIFS('All Employees by Mode'!AS:AS,'All Employees by Mode'!$C:$C,"="&amp;$C73,'All Employees by Mode'!$BE:$BE,"=No"),SUMIFS('All Employees by Mode'!AS:AS,'All Employees by Mode'!$C:$C,"="&amp;$C73))</f>
        <v>30943471</v>
      </c>
      <c r="X73" s="162">
        <f t="shared" si="33"/>
        <v>20.898183891551835</v>
      </c>
      <c r="Y73" s="162">
        <f t="shared" si="34"/>
        <v>23.731264009042857</v>
      </c>
      <c r="Z73" s="162">
        <f t="shared" si="35"/>
        <v>25.102997520847421</v>
      </c>
      <c r="AA73" s="162">
        <f t="shared" si="36"/>
        <v>31.946422153311211</v>
      </c>
      <c r="AB73" s="271">
        <f t="shared" si="37"/>
        <v>22.217550326727931</v>
      </c>
      <c r="AC73" s="97"/>
      <c r="AD73" s="98"/>
      <c r="AE73" s="98"/>
      <c r="AF73" s="98"/>
      <c r="AG73" s="98"/>
      <c r="AH73" s="98"/>
      <c r="AI73" s="98"/>
      <c r="AJ73" s="98"/>
      <c r="AK73" s="98"/>
      <c r="AL73" s="98"/>
      <c r="AM73" s="98"/>
      <c r="AN73" s="98"/>
      <c r="AO73" s="304"/>
      <c r="AP73" s="304"/>
      <c r="AQ73" s="304"/>
      <c r="AR73" s="304"/>
      <c r="AS73" s="304"/>
      <c r="AT73" s="304"/>
      <c r="AU73" s="98"/>
      <c r="AV73" s="98"/>
    </row>
    <row r="74" spans="1:48">
      <c r="A74" s="96"/>
      <c r="B74" s="96"/>
      <c r="C74" s="195" t="s">
        <v>1</v>
      </c>
      <c r="D74" s="196" t="s">
        <v>803</v>
      </c>
      <c r="E74" s="197"/>
      <c r="F74" s="198">
        <f>IF($AF$1,SUMIFS('All Employees by Mode'!L:L,'All Employees by Mode'!$C:$C,"="&amp;$C74,'All Employees by Mode'!$BE:$BE,"=No"),SUMIFS('All Employees by Mode'!L:L,'All Employees by Mode'!$C:$C,"="&amp;$C74))</f>
        <v>82</v>
      </c>
      <c r="G74" s="160">
        <f>IF($AF$1,SUMIFS('All Employees by Mode'!M:M,'All Employees by Mode'!$C:$C,"="&amp;$C74,'All Employees by Mode'!$BE:$BE,"=No"),SUMIFS('All Employees by Mode'!M:M,'All Employees by Mode'!$C:$C,"="&amp;$C74))</f>
        <v>2040</v>
      </c>
      <c r="H74" s="160">
        <f>IF($AF$1,SUMIFS('All Employees by Mode'!O:O,'All Employees by Mode'!$C:$C,"="&amp;$C74,'All Employees by Mode'!$BE:$BE,"=No"),SUMIFS('All Employees by Mode'!O:O,'All Employees by Mode'!$C:$C,"="&amp;$C74))</f>
        <v>0</v>
      </c>
      <c r="I74" s="160">
        <f>IF($AF$1,SUMIFS('All Employees by Mode'!Q:Q,'All Employees by Mode'!$C:$C,"="&amp;$C74,'All Employees by Mode'!$BE:$BE,"=No"),SUMIFS('All Employees by Mode'!Q:Q,'All Employees by Mode'!$C:$C,"="&amp;$C74))</f>
        <v>25</v>
      </c>
      <c r="J74" s="160">
        <f>IF($AF$1,SUMIFS('All Employees by Mode'!S:S,'All Employees by Mode'!$C:$C,"="&amp;$C74,'All Employees by Mode'!$BE:$BE,"=No"),SUMIFS('All Employees by Mode'!S:S,'All Employees by Mode'!$C:$C,"="&amp;$C74))</f>
        <v>8364</v>
      </c>
      <c r="K74" s="160">
        <f>IF($AF$1,SUMIFS('All Employees by Mode'!U:U,'All Employees by Mode'!$C:$C,"="&amp;$C74,'All Employees by Mode'!$BE:$BE,"=No"),SUMIFS('All Employees by Mode'!U:U,'All Employees by Mode'!$C:$C,"="&amp;$C74))</f>
        <v>0</v>
      </c>
      <c r="L74" s="160">
        <f>IF($AF$1,SUMIFS('All Employees by Mode'!W:W,'All Employees by Mode'!$C:$C,"="&amp;$C74,'All Employees by Mode'!$BE:$BE,"=No"),SUMIFS('All Employees by Mode'!W:W,'All Employees by Mode'!$C:$C,"="&amp;$C74))</f>
        <v>10429</v>
      </c>
      <c r="M74" s="160">
        <f>IF($AF$1,SUMIFS('All Employees by Mode'!Y:Y,'All Employees by Mode'!$C:$C,"="&amp;$C74,'All Employees by Mode'!$BE:$BE,"=No"),SUMIFS('All Employees by Mode'!Y:Y,'All Employees by Mode'!$C:$C,"="&amp;$C74))</f>
        <v>1</v>
      </c>
      <c r="N74" s="160">
        <f>IF($AF$1,SUMIFS('All Employees by Mode'!AA:AA,'All Employees by Mode'!$C:$C,"="&amp;$C74,'All Employees by Mode'!$BE:$BE,"=No"),SUMIFS('All Employees by Mode'!AA:AA,'All Employees by Mode'!$C:$C,"="&amp;$C74))</f>
        <v>0</v>
      </c>
      <c r="O74" s="160">
        <f>IF($AF$1,SUMIFS('All Employees by Mode'!AC:AC,'All Employees by Mode'!$C:$C,"="&amp;$C74,'All Employees by Mode'!$BE:$BE,"=No"),SUMIFS('All Employees by Mode'!AC:AC,'All Employees by Mode'!$C:$C,"="&amp;$C74))</f>
        <v>0.01</v>
      </c>
      <c r="P74" s="160">
        <f>IF($AF$1,SUMIFS('All Employees by Mode'!AE:AE,'All Employees by Mode'!$C:$C,"="&amp;$C74,'All Employees by Mode'!$BE:$BE,"=No"),SUMIFS('All Employees by Mode'!AE:AE,'All Employees by Mode'!$C:$C,"="&amp;$C74))</f>
        <v>4.0999999999999996</v>
      </c>
      <c r="Q74" s="160">
        <f>IF($AF$1,SUMIFS('All Employees by Mode'!AG:AG,'All Employees by Mode'!$C:$C,"="&amp;$C74,'All Employees by Mode'!$BE:$BE,"=No"),SUMIFS('All Employees by Mode'!AG:AG,'All Employees by Mode'!$C:$C,"="&amp;$C74))</f>
        <v>0</v>
      </c>
      <c r="R74" s="160">
        <f>IF($AF$1,SUMIFS('All Employees by Mode'!AI:AI,'All Employees by Mode'!$C:$C,"="&amp;$C74,'All Employees by Mode'!$BE:$BE,"=No"),SUMIFS('All Employees by Mode'!AI:AI,'All Employees by Mode'!$C:$C,"="&amp;$C74))</f>
        <v>5.1100000000000003</v>
      </c>
      <c r="S74" s="161">
        <f>IF($AF$1,SUMIFS('All Employees by Mode'!AK:AK,'All Employees by Mode'!$C:$C,"="&amp;$C74,'All Employees by Mode'!$BE:$BE,"=No"),SUMIFS('All Employees by Mode'!AK:AK,'All Employees by Mode'!$C:$C,"="&amp;$C74))</f>
        <v>48314</v>
      </c>
      <c r="T74" s="161">
        <f>IF($AF$1,SUMIFS('All Employees by Mode'!AM:AM,'All Employees by Mode'!$C:$C,"="&amp;$C74,'All Employees by Mode'!$BE:$BE,"=No"),SUMIFS('All Employees by Mode'!AM:AM,'All Employees by Mode'!$C:$C,"="&amp;$C74))</f>
        <v>0</v>
      </c>
      <c r="U74" s="161">
        <f>IF($AF$1,SUMIFS('All Employees by Mode'!AO:AO,'All Employees by Mode'!$C:$C,"="&amp;$C74,'All Employees by Mode'!$BE:$BE,"=No"),SUMIFS('All Employees by Mode'!AO:AO,'All Employees by Mode'!$C:$C,"="&amp;$C74))</f>
        <v>378</v>
      </c>
      <c r="V74" s="161">
        <f>IF($AF$1,SUMIFS('All Employees by Mode'!AQ:AQ,'All Employees by Mode'!$C:$C,"="&amp;$C74,'All Employees by Mode'!$BE:$BE,"=No"),SUMIFS('All Employees by Mode'!AQ:AQ,'All Employees by Mode'!$C:$C,"="&amp;$C74))</f>
        <v>192891</v>
      </c>
      <c r="W74" s="161">
        <f>IF($AF$1,SUMIFS('All Employees by Mode'!AS:AS,'All Employees by Mode'!$C:$C,"="&amp;$C74,'All Employees by Mode'!$BE:$BE,"=No"),SUMIFS('All Employees by Mode'!AS:AS,'All Employees by Mode'!$C:$C,"="&amp;$C74))</f>
        <v>241583</v>
      </c>
      <c r="X74" s="162">
        <f t="shared" si="33"/>
        <v>23.683333333333334</v>
      </c>
      <c r="Y74" s="162" t="str">
        <f t="shared" si="34"/>
        <v>-</v>
      </c>
      <c r="Z74" s="162">
        <f t="shared" si="35"/>
        <v>15.12</v>
      </c>
      <c r="AA74" s="162">
        <f t="shared" si="36"/>
        <v>23.062051649928264</v>
      </c>
      <c r="AB74" s="271">
        <f t="shared" si="37"/>
        <v>23.164541183239045</v>
      </c>
      <c r="AC74" s="97"/>
      <c r="AD74" s="98"/>
      <c r="AE74" s="98"/>
      <c r="AF74" s="98"/>
      <c r="AG74" s="98"/>
      <c r="AH74" s="98"/>
      <c r="AI74" s="98"/>
      <c r="AJ74" s="98"/>
      <c r="AK74" s="98"/>
      <c r="AL74" s="98"/>
      <c r="AM74" s="98"/>
      <c r="AN74" s="98"/>
      <c r="AO74" s="304"/>
      <c r="AP74" s="304"/>
      <c r="AQ74" s="304"/>
      <c r="AR74" s="304"/>
      <c r="AS74" s="304"/>
      <c r="AT74" s="304"/>
      <c r="AU74" s="98"/>
      <c r="AV74" s="98"/>
    </row>
    <row r="75" spans="1:48">
      <c r="A75" s="96"/>
      <c r="B75" s="96"/>
      <c r="C75" s="195" t="s">
        <v>30</v>
      </c>
      <c r="D75" s="196" t="s">
        <v>804</v>
      </c>
      <c r="E75" s="197"/>
      <c r="F75" s="198">
        <f>IF($AF$1,SUMIFS('All Employees by Mode'!L:L,'All Employees by Mode'!$C:$C,"="&amp;$C75,'All Employees by Mode'!$BE:$BE,"=No"),SUMIFS('All Employees by Mode'!L:L,'All Employees by Mode'!$C:$C,"="&amp;$C75))</f>
        <v>5483</v>
      </c>
      <c r="G75" s="160">
        <f>IF($AF$1,SUMIFS('All Employees by Mode'!M:M,'All Employees by Mode'!$C:$C,"="&amp;$C75,'All Employees by Mode'!$BE:$BE,"=No"),SUMIFS('All Employees by Mode'!M:M,'All Employees by Mode'!$C:$C,"="&amp;$C75))</f>
        <v>20099633</v>
      </c>
      <c r="H75" s="160">
        <f>IF($AF$1,SUMIFS('All Employees by Mode'!O:O,'All Employees by Mode'!$C:$C,"="&amp;$C75,'All Employees by Mode'!$BE:$BE,"=No"),SUMIFS('All Employees by Mode'!O:O,'All Employees by Mode'!$C:$C,"="&amp;$C75))</f>
        <v>6202126</v>
      </c>
      <c r="I75" s="160">
        <f>IF($AF$1,SUMIFS('All Employees by Mode'!Q:Q,'All Employees by Mode'!$C:$C,"="&amp;$C75,'All Employees by Mode'!$BE:$BE,"=No"),SUMIFS('All Employees by Mode'!Q:Q,'All Employees by Mode'!$C:$C,"="&amp;$C75))</f>
        <v>4083760</v>
      </c>
      <c r="J75" s="160">
        <f>IF($AF$1,SUMIFS('All Employees by Mode'!S:S,'All Employees by Mode'!$C:$C,"="&amp;$C75,'All Employees by Mode'!$BE:$BE,"=No"),SUMIFS('All Employees by Mode'!S:S,'All Employees by Mode'!$C:$C,"="&amp;$C75))</f>
        <v>2406028</v>
      </c>
      <c r="K75" s="160">
        <f>IF($AF$1,SUMIFS('All Employees by Mode'!U:U,'All Employees by Mode'!$C:$C,"="&amp;$C75,'All Employees by Mode'!$BE:$BE,"=No"),SUMIFS('All Employees by Mode'!U:U,'All Employees by Mode'!$C:$C,"="&amp;$C75))</f>
        <v>2118081</v>
      </c>
      <c r="L75" s="160">
        <f>IF($AF$1,SUMIFS('All Employees by Mode'!W:W,'All Employees by Mode'!$C:$C,"="&amp;$C75,'All Employees by Mode'!$BE:$BE,"=No"),SUMIFS('All Employees by Mode'!W:W,'All Employees by Mode'!$C:$C,"="&amp;$C75))</f>
        <v>34909628</v>
      </c>
      <c r="M75" s="160">
        <f>IF($AF$1,SUMIFS('All Employees by Mode'!Y:Y,'All Employees by Mode'!$C:$C,"="&amp;$C75,'All Employees by Mode'!$BE:$BE,"=No"),SUMIFS('All Employees by Mode'!Y:Y,'All Employees by Mode'!$C:$C,"="&amp;$C75))</f>
        <v>11231</v>
      </c>
      <c r="N75" s="160">
        <f>IF($AF$1,SUMIFS('All Employees by Mode'!AA:AA,'All Employees by Mode'!$C:$C,"="&amp;$C75,'All Employees by Mode'!$BE:$BE,"=No"),SUMIFS('All Employees by Mode'!AA:AA,'All Employees by Mode'!$C:$C,"="&amp;$C75))</f>
        <v>3414.87</v>
      </c>
      <c r="O75" s="160">
        <f>IF($AF$1,SUMIFS('All Employees by Mode'!AC:AC,'All Employees by Mode'!$C:$C,"="&amp;$C75,'All Employees by Mode'!$BE:$BE,"=No"),SUMIFS('All Employees by Mode'!AC:AC,'All Employees by Mode'!$C:$C,"="&amp;$C75))</f>
        <v>2093.85</v>
      </c>
      <c r="P75" s="160">
        <f>IF($AF$1,SUMIFS('All Employees by Mode'!AE:AE,'All Employees by Mode'!$C:$C,"="&amp;$C75,'All Employees by Mode'!$BE:$BE,"=No"),SUMIFS('All Employees by Mode'!AE:AE,'All Employees by Mode'!$C:$C,"="&amp;$C75))</f>
        <v>1288.3799999999999</v>
      </c>
      <c r="Q75" s="160">
        <f>IF($AF$1,SUMIFS('All Employees by Mode'!AG:AG,'All Employees by Mode'!$C:$C,"="&amp;$C75,'All Employees by Mode'!$BE:$BE,"=No"),SUMIFS('All Employees by Mode'!AG:AG,'All Employees by Mode'!$C:$C,"="&amp;$C75))</f>
        <v>1071</v>
      </c>
      <c r="R75" s="160">
        <f>IF($AF$1,SUMIFS('All Employees by Mode'!AI:AI,'All Employees by Mode'!$C:$C,"="&amp;$C75,'All Employees by Mode'!$BE:$BE,"=No"),SUMIFS('All Employees by Mode'!AI:AI,'All Employees by Mode'!$C:$C,"="&amp;$C75))</f>
        <v>19099.100000000002</v>
      </c>
      <c r="S75" s="161">
        <f>IF($AF$1,SUMIFS('All Employees by Mode'!AK:AK,'All Employees by Mode'!$C:$C,"="&amp;$C75,'All Employees by Mode'!$BE:$BE,"=No"),SUMIFS('All Employees by Mode'!AK:AK,'All Employees by Mode'!$C:$C,"="&amp;$C75))</f>
        <v>634478306</v>
      </c>
      <c r="T75" s="161">
        <f>IF($AF$1,SUMIFS('All Employees by Mode'!AM:AM,'All Employees by Mode'!$C:$C,"="&amp;$C75,'All Employees by Mode'!$BE:$BE,"=No"),SUMIFS('All Employees by Mode'!AM:AM,'All Employees by Mode'!$C:$C,"="&amp;$C75))</f>
        <v>195227406</v>
      </c>
      <c r="U75" s="161">
        <f>IF($AF$1,SUMIFS('All Employees by Mode'!AO:AO,'All Employees by Mode'!$C:$C,"="&amp;$C75,'All Employees by Mode'!$BE:$BE,"=No"),SUMIFS('All Employees by Mode'!AO:AO,'All Employees by Mode'!$C:$C,"="&amp;$C75))</f>
        <v>151819798</v>
      </c>
      <c r="V75" s="161">
        <f>IF($AF$1,SUMIFS('All Employees by Mode'!AQ:AQ,'All Employees by Mode'!$C:$C,"="&amp;$C75,'All Employees by Mode'!$BE:$BE,"=No"),SUMIFS('All Employees by Mode'!AQ:AQ,'All Employees by Mode'!$C:$C,"="&amp;$C75))</f>
        <v>69383688</v>
      </c>
      <c r="W75" s="161">
        <f>IF($AF$1,SUMIFS('All Employees by Mode'!AS:AS,'All Employees by Mode'!$C:$C,"="&amp;$C75,'All Employees by Mode'!$BE:$BE,"=No"),SUMIFS('All Employees by Mode'!AS:AS,'All Employees by Mode'!$C:$C,"="&amp;$C75))</f>
        <v>1050909198</v>
      </c>
      <c r="X75" s="162">
        <f t="shared" si="33"/>
        <v>31.566661242023674</v>
      </c>
      <c r="Y75" s="162">
        <f t="shared" si="34"/>
        <v>31.477497554870702</v>
      </c>
      <c r="Z75" s="162">
        <f t="shared" si="35"/>
        <v>37.176474131682568</v>
      </c>
      <c r="AA75" s="162">
        <f t="shared" si="36"/>
        <v>28.837439963292198</v>
      </c>
      <c r="AB75" s="271">
        <f t="shared" si="37"/>
        <v>32.048173817478023</v>
      </c>
      <c r="AC75" s="97"/>
      <c r="AD75" s="98"/>
      <c r="AE75" s="98"/>
      <c r="AF75" s="98"/>
      <c r="AG75" s="98"/>
      <c r="AH75" s="98"/>
      <c r="AI75" s="98"/>
      <c r="AJ75" s="98"/>
      <c r="AK75" s="98"/>
      <c r="AL75" s="98"/>
      <c r="AM75" s="98"/>
      <c r="AN75" s="98"/>
      <c r="AO75" s="304"/>
      <c r="AP75" s="304"/>
      <c r="AQ75" s="304"/>
      <c r="AR75" s="304"/>
      <c r="AS75" s="304"/>
      <c r="AT75" s="304"/>
      <c r="AU75" s="98"/>
      <c r="AV75" s="98"/>
    </row>
    <row r="76" spans="1:48">
      <c r="A76" s="96"/>
      <c r="B76" s="96"/>
      <c r="C76" s="195" t="s">
        <v>32</v>
      </c>
      <c r="D76" s="196" t="s">
        <v>805</v>
      </c>
      <c r="E76" s="197"/>
      <c r="F76" s="198">
        <f>IF($AF$1,SUMIFS('All Employees by Mode'!L:L,'All Employees by Mode'!$C:$C,"="&amp;$C76,'All Employees by Mode'!$BE:$BE,"=No"),SUMIFS('All Employees by Mode'!L:L,'All Employees by Mode'!$C:$C,"="&amp;$C76))</f>
        <v>564</v>
      </c>
      <c r="G76" s="160">
        <f>IF($AF$1,SUMIFS('All Employees by Mode'!M:M,'All Employees by Mode'!$C:$C,"="&amp;$C76,'All Employees by Mode'!$BE:$BE,"=No"),SUMIFS('All Employees by Mode'!M:M,'All Employees by Mode'!$C:$C,"="&amp;$C76))</f>
        <v>2307940</v>
      </c>
      <c r="H76" s="160">
        <f>IF($AF$1,SUMIFS('All Employees by Mode'!O:O,'All Employees by Mode'!$C:$C,"="&amp;$C76,'All Employees by Mode'!$BE:$BE,"=No"),SUMIFS('All Employees by Mode'!O:O,'All Employees by Mode'!$C:$C,"="&amp;$C76))</f>
        <v>620410</v>
      </c>
      <c r="I76" s="160">
        <f>IF($AF$1,SUMIFS('All Employees by Mode'!Q:Q,'All Employees by Mode'!$C:$C,"="&amp;$C76,'All Employees by Mode'!$BE:$BE,"=No"),SUMIFS('All Employees by Mode'!Q:Q,'All Employees by Mode'!$C:$C,"="&amp;$C76))</f>
        <v>172254</v>
      </c>
      <c r="J76" s="160">
        <f>IF($AF$1,SUMIFS('All Employees by Mode'!S:S,'All Employees by Mode'!$C:$C,"="&amp;$C76,'All Employees by Mode'!$BE:$BE,"=No"),SUMIFS('All Employees by Mode'!S:S,'All Employees by Mode'!$C:$C,"="&amp;$C76))</f>
        <v>337879</v>
      </c>
      <c r="K76" s="160">
        <f>IF($AF$1,SUMIFS('All Employees by Mode'!U:U,'All Employees by Mode'!$C:$C,"="&amp;$C76,'All Employees by Mode'!$BE:$BE,"=No"),SUMIFS('All Employees by Mode'!U:U,'All Employees by Mode'!$C:$C,"="&amp;$C76))</f>
        <v>66410</v>
      </c>
      <c r="L76" s="160">
        <f>IF($AF$1,SUMIFS('All Employees by Mode'!W:W,'All Employees by Mode'!$C:$C,"="&amp;$C76,'All Employees by Mode'!$BE:$BE,"=No"),SUMIFS('All Employees by Mode'!W:W,'All Employees by Mode'!$C:$C,"="&amp;$C76))</f>
        <v>3504893</v>
      </c>
      <c r="M76" s="160">
        <f>IF($AF$1,SUMIFS('All Employees by Mode'!Y:Y,'All Employees by Mode'!$C:$C,"="&amp;$C76,'All Employees by Mode'!$BE:$BE,"=No"),SUMIFS('All Employees by Mode'!Y:Y,'All Employees by Mode'!$C:$C,"="&amp;$C76))</f>
        <v>1321.85</v>
      </c>
      <c r="N76" s="160">
        <f>IF($AF$1,SUMIFS('All Employees by Mode'!AA:AA,'All Employees by Mode'!$C:$C,"="&amp;$C76,'All Employees by Mode'!$BE:$BE,"=No"),SUMIFS('All Employees by Mode'!AA:AA,'All Employees by Mode'!$C:$C,"="&amp;$C76))</f>
        <v>336.65999999999997</v>
      </c>
      <c r="O76" s="160">
        <f>IF($AF$1,SUMIFS('All Employees by Mode'!AC:AC,'All Employees by Mode'!$C:$C,"="&amp;$C76,'All Employees by Mode'!$BE:$BE,"=No"),SUMIFS('All Employees by Mode'!AC:AC,'All Employees by Mode'!$C:$C,"="&amp;$C76))</f>
        <v>94.95</v>
      </c>
      <c r="P76" s="160">
        <f>IF($AF$1,SUMIFS('All Employees by Mode'!AE:AE,'All Employees by Mode'!$C:$C,"="&amp;$C76,'All Employees by Mode'!$BE:$BE,"=No"),SUMIFS('All Employees by Mode'!AE:AE,'All Employees by Mode'!$C:$C,"="&amp;$C76))</f>
        <v>200.96</v>
      </c>
      <c r="Q76" s="160">
        <f>IF($AF$1,SUMIFS('All Employees by Mode'!AG:AG,'All Employees by Mode'!$C:$C,"="&amp;$C76,'All Employees by Mode'!$BE:$BE,"=No"),SUMIFS('All Employees by Mode'!AG:AG,'All Employees by Mode'!$C:$C,"="&amp;$C76))</f>
        <v>32.14</v>
      </c>
      <c r="R76" s="160">
        <f>IF($AF$1,SUMIFS('All Employees by Mode'!AI:AI,'All Employees by Mode'!$C:$C,"="&amp;$C76,'All Employees by Mode'!$BE:$BE,"=No"),SUMIFS('All Employees by Mode'!AI:AI,'All Employees by Mode'!$C:$C,"="&amp;$C76))</f>
        <v>1986.5600000000002</v>
      </c>
      <c r="S76" s="161">
        <f>IF($AF$1,SUMIFS('All Employees by Mode'!AK:AK,'All Employees by Mode'!$C:$C,"="&amp;$C76,'All Employees by Mode'!$BE:$BE,"=No"),SUMIFS('All Employees by Mode'!AK:AK,'All Employees by Mode'!$C:$C,"="&amp;$C76))</f>
        <v>51984627</v>
      </c>
      <c r="T76" s="161">
        <f>IF($AF$1,SUMIFS('All Employees by Mode'!AM:AM,'All Employees by Mode'!$C:$C,"="&amp;$C76,'All Employees by Mode'!$BE:$BE,"=No"),SUMIFS('All Employees by Mode'!AM:AM,'All Employees by Mode'!$C:$C,"="&amp;$C76))</f>
        <v>15687718</v>
      </c>
      <c r="U76" s="161">
        <f>IF($AF$1,SUMIFS('All Employees by Mode'!AO:AO,'All Employees by Mode'!$C:$C,"="&amp;$C76,'All Employees by Mode'!$BE:$BE,"=No"),SUMIFS('All Employees by Mode'!AO:AO,'All Employees by Mode'!$C:$C,"="&amp;$C76))</f>
        <v>3106236</v>
      </c>
      <c r="V76" s="161">
        <f>IF($AF$1,SUMIFS('All Employees by Mode'!AQ:AQ,'All Employees by Mode'!$C:$C,"="&amp;$C76,'All Employees by Mode'!$BE:$BE,"=No"),SUMIFS('All Employees by Mode'!AQ:AQ,'All Employees by Mode'!$C:$C,"="&amp;$C76))</f>
        <v>9947686</v>
      </c>
      <c r="W76" s="161">
        <f>IF($AF$1,SUMIFS('All Employees by Mode'!AS:AS,'All Employees by Mode'!$C:$C,"="&amp;$C76,'All Employees by Mode'!$BE:$BE,"=No"),SUMIFS('All Employees by Mode'!AS:AS,'All Employees by Mode'!$C:$C,"="&amp;$C76))</f>
        <v>80726267</v>
      </c>
      <c r="X76" s="162">
        <f t="shared" si="33"/>
        <v>22.524254096726953</v>
      </c>
      <c r="Y76" s="162">
        <f t="shared" si="34"/>
        <v>25.286049547879628</v>
      </c>
      <c r="Z76" s="162">
        <f t="shared" si="35"/>
        <v>18.032881674736146</v>
      </c>
      <c r="AA76" s="162">
        <f t="shared" si="36"/>
        <v>29.441563399915353</v>
      </c>
      <c r="AB76" s="271">
        <f t="shared" si="37"/>
        <v>23.477291293864184</v>
      </c>
      <c r="AC76" s="97"/>
      <c r="AD76" s="98"/>
      <c r="AE76" s="98"/>
      <c r="AF76" s="98"/>
      <c r="AG76" s="98"/>
      <c r="AH76" s="98"/>
      <c r="AI76" s="98"/>
      <c r="AJ76" s="98"/>
      <c r="AK76" s="98"/>
      <c r="AL76" s="98"/>
      <c r="AM76" s="98"/>
      <c r="AN76" s="98"/>
      <c r="AO76" s="304"/>
      <c r="AP76" s="304"/>
      <c r="AQ76" s="304"/>
      <c r="AR76" s="304"/>
      <c r="AS76" s="304"/>
      <c r="AT76" s="304"/>
      <c r="AU76" s="98"/>
      <c r="AV76" s="98"/>
    </row>
    <row r="77" spans="1:48">
      <c r="A77" s="96"/>
      <c r="B77" s="96"/>
      <c r="C77" s="195" t="s">
        <v>33</v>
      </c>
      <c r="D77" s="196" t="s">
        <v>806</v>
      </c>
      <c r="E77" s="197"/>
      <c r="F77" s="198">
        <f>IF($AF$1,SUMIFS('All Employees by Mode'!L:L,'All Employees by Mode'!$C:$C,"="&amp;$C77,'All Employees by Mode'!$BE:$BE,"=No"),SUMIFS('All Employees by Mode'!L:L,'All Employees by Mode'!$C:$C,"="&amp;$C77))</f>
        <v>93</v>
      </c>
      <c r="G77" s="160">
        <f>IF($AF$1,SUMIFS('All Employees by Mode'!M:M,'All Employees by Mode'!$C:$C,"="&amp;$C77,'All Employees by Mode'!$BE:$BE,"=No"),SUMIFS('All Employees by Mode'!M:M,'All Employees by Mode'!$C:$C,"="&amp;$C77))</f>
        <v>336048</v>
      </c>
      <c r="H77" s="160">
        <f>IF($AF$1,SUMIFS('All Employees by Mode'!O:O,'All Employees by Mode'!$C:$C,"="&amp;$C77,'All Employees by Mode'!$BE:$BE,"=No"),SUMIFS('All Employees by Mode'!O:O,'All Employees by Mode'!$C:$C,"="&amp;$C77))</f>
        <v>50236</v>
      </c>
      <c r="I77" s="160">
        <f>IF($AF$1,SUMIFS('All Employees by Mode'!Q:Q,'All Employees by Mode'!$C:$C,"="&amp;$C77,'All Employees by Mode'!$BE:$BE,"=No"),SUMIFS('All Employees by Mode'!Q:Q,'All Employees by Mode'!$C:$C,"="&amp;$C77))</f>
        <v>15133</v>
      </c>
      <c r="J77" s="160">
        <f>IF($AF$1,SUMIFS('All Employees by Mode'!S:S,'All Employees by Mode'!$C:$C,"="&amp;$C77,'All Employees by Mode'!$BE:$BE,"=No"),SUMIFS('All Employees by Mode'!S:S,'All Employees by Mode'!$C:$C,"="&amp;$C77))</f>
        <v>39187</v>
      </c>
      <c r="K77" s="160">
        <f>IF($AF$1,SUMIFS('All Employees by Mode'!U:U,'All Employees by Mode'!$C:$C,"="&amp;$C77,'All Employees by Mode'!$BE:$BE,"=No"),SUMIFS('All Employees by Mode'!U:U,'All Employees by Mode'!$C:$C,"="&amp;$C77))</f>
        <v>0</v>
      </c>
      <c r="L77" s="160">
        <f>IF($AF$1,SUMIFS('All Employees by Mode'!W:W,'All Employees by Mode'!$C:$C,"="&amp;$C77,'All Employees by Mode'!$BE:$BE,"=No"),SUMIFS('All Employees by Mode'!W:W,'All Employees by Mode'!$C:$C,"="&amp;$C77))</f>
        <v>440604</v>
      </c>
      <c r="M77" s="160">
        <f>IF($AF$1,SUMIFS('All Employees by Mode'!Y:Y,'All Employees by Mode'!$C:$C,"="&amp;$C77,'All Employees by Mode'!$BE:$BE,"=No"),SUMIFS('All Employees by Mode'!Y:Y,'All Employees by Mode'!$C:$C,"="&amp;$C77))</f>
        <v>200.07</v>
      </c>
      <c r="N77" s="160">
        <f>IF($AF$1,SUMIFS('All Employees by Mode'!AA:AA,'All Employees by Mode'!$C:$C,"="&amp;$C77,'All Employees by Mode'!$BE:$BE,"=No"),SUMIFS('All Employees by Mode'!AA:AA,'All Employees by Mode'!$C:$C,"="&amp;$C77))</f>
        <v>26.130000000000003</v>
      </c>
      <c r="O77" s="160">
        <f>IF($AF$1,SUMIFS('All Employees by Mode'!AC:AC,'All Employees by Mode'!$C:$C,"="&amp;$C77,'All Employees by Mode'!$BE:$BE,"=No"),SUMIFS('All Employees by Mode'!AC:AC,'All Employees by Mode'!$C:$C,"="&amp;$C77))</f>
        <v>8.4600000000000009</v>
      </c>
      <c r="P77" s="160">
        <f>IF($AF$1,SUMIFS('All Employees by Mode'!AE:AE,'All Employees by Mode'!$C:$C,"="&amp;$C77,'All Employees by Mode'!$BE:$BE,"=No"),SUMIFS('All Employees by Mode'!AE:AE,'All Employees by Mode'!$C:$C,"="&amp;$C77))</f>
        <v>26</v>
      </c>
      <c r="Q77" s="160">
        <f>IF($AF$1,SUMIFS('All Employees by Mode'!AG:AG,'All Employees by Mode'!$C:$C,"="&amp;$C77,'All Employees by Mode'!$BE:$BE,"=No"),SUMIFS('All Employees by Mode'!AG:AG,'All Employees by Mode'!$C:$C,"="&amp;$C77))</f>
        <v>0</v>
      </c>
      <c r="R77" s="160">
        <f>IF($AF$1,SUMIFS('All Employees by Mode'!AI:AI,'All Employees by Mode'!$C:$C,"="&amp;$C77,'All Employees by Mode'!$BE:$BE,"=No"),SUMIFS('All Employees by Mode'!AI:AI,'All Employees by Mode'!$C:$C,"="&amp;$C77))</f>
        <v>260.66000000000003</v>
      </c>
      <c r="S77" s="161">
        <f>IF($AF$1,SUMIFS('All Employees by Mode'!AK:AK,'All Employees by Mode'!$C:$C,"="&amp;$C77,'All Employees by Mode'!$BE:$BE,"=No"),SUMIFS('All Employees by Mode'!AK:AK,'All Employees by Mode'!$C:$C,"="&amp;$C77))</f>
        <v>6724813</v>
      </c>
      <c r="T77" s="161">
        <f>IF($AF$1,SUMIFS('All Employees by Mode'!AM:AM,'All Employees by Mode'!$C:$C,"="&amp;$C77,'All Employees by Mode'!$BE:$BE,"=No"),SUMIFS('All Employees by Mode'!AM:AM,'All Employees by Mode'!$C:$C,"="&amp;$C77))</f>
        <v>1152357</v>
      </c>
      <c r="U77" s="161">
        <f>IF($AF$1,SUMIFS('All Employees by Mode'!AO:AO,'All Employees by Mode'!$C:$C,"="&amp;$C77,'All Employees by Mode'!$BE:$BE,"=No"),SUMIFS('All Employees by Mode'!AO:AO,'All Employees by Mode'!$C:$C,"="&amp;$C77))</f>
        <v>272558</v>
      </c>
      <c r="V77" s="161">
        <f>IF($AF$1,SUMIFS('All Employees by Mode'!AQ:AQ,'All Employees by Mode'!$C:$C,"="&amp;$C77,'All Employees by Mode'!$BE:$BE,"=No"),SUMIFS('All Employees by Mode'!AQ:AQ,'All Employees by Mode'!$C:$C,"="&amp;$C77))</f>
        <v>1215700</v>
      </c>
      <c r="W77" s="161">
        <f>IF($AF$1,SUMIFS('All Employees by Mode'!AS:AS,'All Employees by Mode'!$C:$C,"="&amp;$C77,'All Employees by Mode'!$BE:$BE,"=No"),SUMIFS('All Employees by Mode'!AS:AS,'All Employees by Mode'!$C:$C,"="&amp;$C77))</f>
        <v>9365428</v>
      </c>
      <c r="X77" s="162">
        <f t="shared" si="33"/>
        <v>20.011465623958482</v>
      </c>
      <c r="Y77" s="162">
        <f t="shared" si="34"/>
        <v>22.938868540488894</v>
      </c>
      <c r="Z77" s="162">
        <f t="shared" si="35"/>
        <v>18.01083724311108</v>
      </c>
      <c r="AA77" s="162">
        <f t="shared" si="36"/>
        <v>31.023043356215073</v>
      </c>
      <c r="AB77" s="271">
        <f t="shared" si="37"/>
        <v>21.255885103176549</v>
      </c>
      <c r="AC77" s="97"/>
      <c r="AD77" s="98"/>
      <c r="AE77" s="98"/>
      <c r="AF77" s="98"/>
      <c r="AG77" s="98"/>
      <c r="AH77" s="98"/>
      <c r="AI77" s="98"/>
      <c r="AJ77" s="98"/>
      <c r="AK77" s="98"/>
      <c r="AL77" s="98"/>
      <c r="AM77" s="98"/>
      <c r="AN77" s="98"/>
      <c r="AO77" s="304"/>
      <c r="AP77" s="304"/>
      <c r="AQ77" s="304"/>
      <c r="AR77" s="304"/>
      <c r="AS77" s="304"/>
      <c r="AT77" s="304"/>
      <c r="AU77" s="98"/>
      <c r="AV77" s="98"/>
    </row>
    <row r="78" spans="1:48">
      <c r="A78" s="96"/>
      <c r="B78" s="96"/>
      <c r="C78" s="195" t="s">
        <v>34</v>
      </c>
      <c r="D78" s="196" t="s">
        <v>807</v>
      </c>
      <c r="E78" s="197"/>
      <c r="F78" s="198">
        <f>IF($AF$1,SUMIFS('All Employees by Mode'!L:L,'All Employees by Mode'!$C:$C,"="&amp;$C78,'All Employees by Mode'!$BE:$BE,"=No"),SUMIFS('All Employees by Mode'!L:L,'All Employees by Mode'!$C:$C,"="&amp;$C78))</f>
        <v>579</v>
      </c>
      <c r="G78" s="160">
        <f>IF($AF$1,SUMIFS('All Employees by Mode'!M:M,'All Employees by Mode'!$C:$C,"="&amp;$C78,'All Employees by Mode'!$BE:$BE,"=No"),SUMIFS('All Employees by Mode'!M:M,'All Employees by Mode'!$C:$C,"="&amp;$C78))</f>
        <v>1794348</v>
      </c>
      <c r="H78" s="160">
        <f>IF($AF$1,SUMIFS('All Employees by Mode'!O:O,'All Employees by Mode'!$C:$C,"="&amp;$C78,'All Employees by Mode'!$BE:$BE,"=No"),SUMIFS('All Employees by Mode'!O:O,'All Employees by Mode'!$C:$C,"="&amp;$C78))</f>
        <v>353221</v>
      </c>
      <c r="I78" s="160">
        <f>IF($AF$1,SUMIFS('All Employees by Mode'!Q:Q,'All Employees by Mode'!$C:$C,"="&amp;$C78,'All Employees by Mode'!$BE:$BE,"=No"),SUMIFS('All Employees by Mode'!Q:Q,'All Employees by Mode'!$C:$C,"="&amp;$C78))</f>
        <v>47357</v>
      </c>
      <c r="J78" s="160">
        <f>IF($AF$1,SUMIFS('All Employees by Mode'!S:S,'All Employees by Mode'!$C:$C,"="&amp;$C78,'All Employees by Mode'!$BE:$BE,"=No"),SUMIFS('All Employees by Mode'!S:S,'All Employees by Mode'!$C:$C,"="&amp;$C78))</f>
        <v>228455</v>
      </c>
      <c r="K78" s="160">
        <f>IF($AF$1,SUMIFS('All Employees by Mode'!U:U,'All Employees by Mode'!$C:$C,"="&amp;$C78,'All Employees by Mode'!$BE:$BE,"=No"),SUMIFS('All Employees by Mode'!U:U,'All Employees by Mode'!$C:$C,"="&amp;$C78))</f>
        <v>0</v>
      </c>
      <c r="L78" s="160">
        <f>IF($AF$1,SUMIFS('All Employees by Mode'!W:W,'All Employees by Mode'!$C:$C,"="&amp;$C78,'All Employees by Mode'!$BE:$BE,"=No"),SUMIFS('All Employees by Mode'!W:W,'All Employees by Mode'!$C:$C,"="&amp;$C78))</f>
        <v>2423381</v>
      </c>
      <c r="M78" s="160">
        <f>IF($AF$1,SUMIFS('All Employees by Mode'!Y:Y,'All Employees by Mode'!$C:$C,"="&amp;$C78,'All Employees by Mode'!$BE:$BE,"=No"),SUMIFS('All Employees by Mode'!Y:Y,'All Employees by Mode'!$C:$C,"="&amp;$C78))</f>
        <v>996.06</v>
      </c>
      <c r="N78" s="160">
        <f>IF($AF$1,SUMIFS('All Employees by Mode'!AA:AA,'All Employees by Mode'!$C:$C,"="&amp;$C78,'All Employees by Mode'!$BE:$BE,"=No"),SUMIFS('All Employees by Mode'!AA:AA,'All Employees by Mode'!$C:$C,"="&amp;$C78))</f>
        <v>189.69</v>
      </c>
      <c r="O78" s="160">
        <f>IF($AF$1,SUMIFS('All Employees by Mode'!AC:AC,'All Employees by Mode'!$C:$C,"="&amp;$C78,'All Employees by Mode'!$BE:$BE,"=No"),SUMIFS('All Employees by Mode'!AC:AC,'All Employees by Mode'!$C:$C,"="&amp;$C78))</f>
        <v>26.71</v>
      </c>
      <c r="P78" s="160">
        <f>IF($AF$1,SUMIFS('All Employees by Mode'!AE:AE,'All Employees by Mode'!$C:$C,"="&amp;$C78,'All Employees by Mode'!$BE:$BE,"=No"),SUMIFS('All Employees by Mode'!AE:AE,'All Employees by Mode'!$C:$C,"="&amp;$C78))</f>
        <v>133.5</v>
      </c>
      <c r="Q78" s="160">
        <f>IF($AF$1,SUMIFS('All Employees by Mode'!AG:AG,'All Employees by Mode'!$C:$C,"="&amp;$C78,'All Employees by Mode'!$BE:$BE,"=No"),SUMIFS('All Employees by Mode'!AG:AG,'All Employees by Mode'!$C:$C,"="&amp;$C78))</f>
        <v>0</v>
      </c>
      <c r="R78" s="160">
        <f>IF($AF$1,SUMIFS('All Employees by Mode'!AI:AI,'All Employees by Mode'!$C:$C,"="&amp;$C78,'All Employees by Mode'!$BE:$BE,"=No"),SUMIFS('All Employees by Mode'!AI:AI,'All Employees by Mode'!$C:$C,"="&amp;$C78))</f>
        <v>1345.96</v>
      </c>
      <c r="S78" s="161">
        <f>IF($AF$1,SUMIFS('All Employees by Mode'!AK:AK,'All Employees by Mode'!$C:$C,"="&amp;$C78,'All Employees by Mode'!$BE:$BE,"=No"),SUMIFS('All Employees by Mode'!AK:AK,'All Employees by Mode'!$C:$C,"="&amp;$C78))</f>
        <v>37029078</v>
      </c>
      <c r="T78" s="161">
        <f>IF($AF$1,SUMIFS('All Employees by Mode'!AM:AM,'All Employees by Mode'!$C:$C,"="&amp;$C78,'All Employees by Mode'!$BE:$BE,"=No"),SUMIFS('All Employees by Mode'!AM:AM,'All Employees by Mode'!$C:$C,"="&amp;$C78))</f>
        <v>8634477</v>
      </c>
      <c r="U78" s="161">
        <f>IF($AF$1,SUMIFS('All Employees by Mode'!AO:AO,'All Employees by Mode'!$C:$C,"="&amp;$C78,'All Employees by Mode'!$BE:$BE,"=No"),SUMIFS('All Employees by Mode'!AO:AO,'All Employees by Mode'!$C:$C,"="&amp;$C78))</f>
        <v>1054460</v>
      </c>
      <c r="V78" s="161">
        <f>IF($AF$1,SUMIFS('All Employees by Mode'!AQ:AQ,'All Employees by Mode'!$C:$C,"="&amp;$C78,'All Employees by Mode'!$BE:$BE,"=No"),SUMIFS('All Employees by Mode'!AQ:AQ,'All Employees by Mode'!$C:$C,"="&amp;$C78))</f>
        <v>5940000</v>
      </c>
      <c r="W78" s="161">
        <f>IF($AF$1,SUMIFS('All Employees by Mode'!AS:AS,'All Employees by Mode'!$C:$C,"="&amp;$C78,'All Employees by Mode'!$BE:$BE,"=No"),SUMIFS('All Employees by Mode'!AS:AS,'All Employees by Mode'!$C:$C,"="&amp;$C78))</f>
        <v>52658015</v>
      </c>
      <c r="X78" s="162">
        <f t="shared" si="33"/>
        <v>20.63650863712056</v>
      </c>
      <c r="Y78" s="162">
        <f t="shared" si="34"/>
        <v>24.444970712386862</v>
      </c>
      <c r="Z78" s="162">
        <f t="shared" si="35"/>
        <v>22.266190848237851</v>
      </c>
      <c r="AA78" s="162">
        <f t="shared" si="36"/>
        <v>26.000744129040729</v>
      </c>
      <c r="AB78" s="271">
        <f t="shared" si="37"/>
        <v>21.729152370180341</v>
      </c>
      <c r="AC78" s="97"/>
      <c r="AD78" s="98"/>
      <c r="AE78" s="98"/>
      <c r="AF78" s="98"/>
      <c r="AG78" s="98"/>
      <c r="AH78" s="98"/>
      <c r="AI78" s="98"/>
      <c r="AJ78" s="98"/>
      <c r="AK78" s="98"/>
      <c r="AL78" s="98"/>
      <c r="AM78" s="98"/>
      <c r="AN78" s="98"/>
      <c r="AO78" s="304"/>
      <c r="AP78" s="304"/>
      <c r="AQ78" s="304"/>
      <c r="AR78" s="304"/>
      <c r="AS78" s="304"/>
      <c r="AT78" s="304"/>
      <c r="AU78" s="98"/>
      <c r="AV78" s="98"/>
    </row>
    <row r="79" spans="1:48">
      <c r="A79" s="96"/>
      <c r="B79" s="96"/>
      <c r="C79" s="195" t="s">
        <v>35</v>
      </c>
      <c r="D79" s="196" t="s">
        <v>808</v>
      </c>
      <c r="E79" s="197"/>
      <c r="F79" s="198">
        <f>IF($AF$1,SUMIFS('All Employees by Mode'!L:L,'All Employees by Mode'!$C:$C,"="&amp;$C79,'All Employees by Mode'!$BE:$BE,"=No"),SUMIFS('All Employees by Mode'!L:L,'All Employees by Mode'!$C:$C,"="&amp;$C79))</f>
        <v>140</v>
      </c>
      <c r="G79" s="160">
        <f>IF($AF$1,SUMIFS('All Employees by Mode'!M:M,'All Employees by Mode'!$C:$C,"="&amp;$C79,'All Employees by Mode'!$BE:$BE,"=No"),SUMIFS('All Employees by Mode'!M:M,'All Employees by Mode'!$C:$C,"="&amp;$C79))</f>
        <v>773072</v>
      </c>
      <c r="H79" s="160">
        <f>IF($AF$1,SUMIFS('All Employees by Mode'!O:O,'All Employees by Mode'!$C:$C,"="&amp;$C79,'All Employees by Mode'!$BE:$BE,"=No"),SUMIFS('All Employees by Mode'!O:O,'All Employees by Mode'!$C:$C,"="&amp;$C79))</f>
        <v>126290</v>
      </c>
      <c r="I79" s="160">
        <f>IF($AF$1,SUMIFS('All Employees by Mode'!Q:Q,'All Employees by Mode'!$C:$C,"="&amp;$C79,'All Employees by Mode'!$BE:$BE,"=No"),SUMIFS('All Employees by Mode'!Q:Q,'All Employees by Mode'!$C:$C,"="&amp;$C79))</f>
        <v>67601</v>
      </c>
      <c r="J79" s="160">
        <f>IF($AF$1,SUMIFS('All Employees by Mode'!S:S,'All Employees by Mode'!$C:$C,"="&amp;$C79,'All Employees by Mode'!$BE:$BE,"=No"),SUMIFS('All Employees by Mode'!S:S,'All Employees by Mode'!$C:$C,"="&amp;$C79))</f>
        <v>127237</v>
      </c>
      <c r="K79" s="160">
        <f>IF($AF$1,SUMIFS('All Employees by Mode'!U:U,'All Employees by Mode'!$C:$C,"="&amp;$C79,'All Employees by Mode'!$BE:$BE,"=No"),SUMIFS('All Employees by Mode'!U:U,'All Employees by Mode'!$C:$C,"="&amp;$C79))</f>
        <v>0</v>
      </c>
      <c r="L79" s="160">
        <f>IF($AF$1,SUMIFS('All Employees by Mode'!W:W,'All Employees by Mode'!$C:$C,"="&amp;$C79,'All Employees by Mode'!$BE:$BE,"=No"),SUMIFS('All Employees by Mode'!W:W,'All Employees by Mode'!$C:$C,"="&amp;$C79))</f>
        <v>1094200</v>
      </c>
      <c r="M79" s="160">
        <f>IF($AF$1,SUMIFS('All Employees by Mode'!Y:Y,'All Employees by Mode'!$C:$C,"="&amp;$C79,'All Employees by Mode'!$BE:$BE,"=No"),SUMIFS('All Employees by Mode'!Y:Y,'All Employees by Mode'!$C:$C,"="&amp;$C79))</f>
        <v>393.75</v>
      </c>
      <c r="N79" s="160">
        <f>IF($AF$1,SUMIFS('All Employees by Mode'!AA:AA,'All Employees by Mode'!$C:$C,"="&amp;$C79,'All Employees by Mode'!$BE:$BE,"=No"),SUMIFS('All Employees by Mode'!AA:AA,'All Employees by Mode'!$C:$C,"="&amp;$C79))</f>
        <v>55.6</v>
      </c>
      <c r="O79" s="160">
        <f>IF($AF$1,SUMIFS('All Employees by Mode'!AC:AC,'All Employees by Mode'!$C:$C,"="&amp;$C79,'All Employees by Mode'!$BE:$BE,"=No"),SUMIFS('All Employees by Mode'!AC:AC,'All Employees by Mode'!$C:$C,"="&amp;$C79))</f>
        <v>38.6</v>
      </c>
      <c r="P79" s="160">
        <f>IF($AF$1,SUMIFS('All Employees by Mode'!AE:AE,'All Employees by Mode'!$C:$C,"="&amp;$C79,'All Employees by Mode'!$BE:$BE,"=No"),SUMIFS('All Employees by Mode'!AE:AE,'All Employees by Mode'!$C:$C,"="&amp;$C79))</f>
        <v>69.849999999999994</v>
      </c>
      <c r="Q79" s="160">
        <f>IF($AF$1,SUMIFS('All Employees by Mode'!AG:AG,'All Employees by Mode'!$C:$C,"="&amp;$C79,'All Employees by Mode'!$BE:$BE,"=No"),SUMIFS('All Employees by Mode'!AG:AG,'All Employees by Mode'!$C:$C,"="&amp;$C79))</f>
        <v>0</v>
      </c>
      <c r="R79" s="160">
        <f>IF($AF$1,SUMIFS('All Employees by Mode'!AI:AI,'All Employees by Mode'!$C:$C,"="&amp;$C79,'All Employees by Mode'!$BE:$BE,"=No"),SUMIFS('All Employees by Mode'!AI:AI,'All Employees by Mode'!$C:$C,"="&amp;$C79))</f>
        <v>557.80000000000007</v>
      </c>
      <c r="S79" s="161">
        <f>IF($AF$1,SUMIFS('All Employees by Mode'!AK:AK,'All Employees by Mode'!$C:$C,"="&amp;$C79,'All Employees by Mode'!$BE:$BE,"=No"),SUMIFS('All Employees by Mode'!AK:AK,'All Employees by Mode'!$C:$C,"="&amp;$C79))</f>
        <v>14306193</v>
      </c>
      <c r="T79" s="161">
        <f>IF($AF$1,SUMIFS('All Employees by Mode'!AM:AM,'All Employees by Mode'!$C:$C,"="&amp;$C79,'All Employees by Mode'!$BE:$BE,"=No"),SUMIFS('All Employees by Mode'!AM:AM,'All Employees by Mode'!$C:$C,"="&amp;$C79))</f>
        <v>2286674</v>
      </c>
      <c r="U79" s="161">
        <f>IF($AF$1,SUMIFS('All Employees by Mode'!AO:AO,'All Employees by Mode'!$C:$C,"="&amp;$C79,'All Employees by Mode'!$BE:$BE,"=No"),SUMIFS('All Employees by Mode'!AO:AO,'All Employees by Mode'!$C:$C,"="&amp;$C79))</f>
        <v>1224619</v>
      </c>
      <c r="V79" s="161">
        <f>IF($AF$1,SUMIFS('All Employees by Mode'!AQ:AQ,'All Employees by Mode'!$C:$C,"="&amp;$C79,'All Employees by Mode'!$BE:$BE,"=No"),SUMIFS('All Employees by Mode'!AQ:AQ,'All Employees by Mode'!$C:$C,"="&amp;$C79))</f>
        <v>3378038</v>
      </c>
      <c r="W79" s="161">
        <f>IF($AF$1,SUMIFS('All Employees by Mode'!AS:AS,'All Employees by Mode'!$C:$C,"="&amp;$C79,'All Employees by Mode'!$BE:$BE,"=No"),SUMIFS('All Employees by Mode'!AS:AS,'All Employees by Mode'!$C:$C,"="&amp;$C79))</f>
        <v>21195524</v>
      </c>
      <c r="X79" s="162">
        <f t="shared" si="33"/>
        <v>18.505641130450979</v>
      </c>
      <c r="Y79" s="162">
        <f t="shared" si="34"/>
        <v>18.106532583735845</v>
      </c>
      <c r="Z79" s="162">
        <f t="shared" si="35"/>
        <v>18.115397701217436</v>
      </c>
      <c r="AA79" s="162">
        <f t="shared" si="36"/>
        <v>26.549179876922594</v>
      </c>
      <c r="AB79" s="271">
        <f t="shared" si="37"/>
        <v>19.370795101443978</v>
      </c>
      <c r="AC79" s="97"/>
      <c r="AD79" s="98"/>
      <c r="AE79" s="98"/>
      <c r="AF79" s="98"/>
      <c r="AG79" s="98"/>
      <c r="AH79" s="98"/>
      <c r="AI79" s="98"/>
      <c r="AJ79" s="98"/>
      <c r="AK79" s="98"/>
      <c r="AL79" s="98"/>
      <c r="AM79" s="98"/>
      <c r="AN79" s="98"/>
      <c r="AO79" s="304"/>
      <c r="AP79" s="304"/>
      <c r="AQ79" s="304"/>
      <c r="AR79" s="304"/>
      <c r="AS79" s="304"/>
      <c r="AT79" s="304"/>
      <c r="AU79" s="98"/>
      <c r="AV79" s="98"/>
    </row>
    <row r="80" spans="1:48">
      <c r="A80" s="96"/>
      <c r="B80" s="96"/>
      <c r="C80" s="195" t="s">
        <v>36</v>
      </c>
      <c r="D80" s="196" t="s">
        <v>809</v>
      </c>
      <c r="E80" s="197"/>
      <c r="F80" s="198">
        <f>IF($AF$1,SUMIFS('All Employees by Mode'!L:L,'All Employees by Mode'!$C:$C,"="&amp;$C80,'All Employees by Mode'!$BE:$BE,"=No"),SUMIFS('All Employees by Mode'!L:L,'All Employees by Mode'!$C:$C,"="&amp;$C80))</f>
        <v>1418</v>
      </c>
      <c r="G80" s="160">
        <f>IF($AF$1,SUMIFS('All Employees by Mode'!M:M,'All Employees by Mode'!$C:$C,"="&amp;$C80,'All Employees by Mode'!$BE:$BE,"=No"),SUMIFS('All Employees by Mode'!M:M,'All Employees by Mode'!$C:$C,"="&amp;$C80))</f>
        <v>9197357</v>
      </c>
      <c r="H80" s="160">
        <f>IF($AF$1,SUMIFS('All Employees by Mode'!O:O,'All Employees by Mode'!$C:$C,"="&amp;$C80,'All Employees by Mode'!$BE:$BE,"=No"),SUMIFS('All Employees by Mode'!O:O,'All Employees by Mode'!$C:$C,"="&amp;$C80))</f>
        <v>1681019</v>
      </c>
      <c r="I80" s="160">
        <f>IF($AF$1,SUMIFS('All Employees by Mode'!Q:Q,'All Employees by Mode'!$C:$C,"="&amp;$C80,'All Employees by Mode'!$BE:$BE,"=No"),SUMIFS('All Employees by Mode'!Q:Q,'All Employees by Mode'!$C:$C,"="&amp;$C80))</f>
        <v>841543</v>
      </c>
      <c r="J80" s="160">
        <f>IF($AF$1,SUMIFS('All Employees by Mode'!S:S,'All Employees by Mode'!$C:$C,"="&amp;$C80,'All Employees by Mode'!$BE:$BE,"=No"),SUMIFS('All Employees by Mode'!S:S,'All Employees by Mode'!$C:$C,"="&amp;$C80))</f>
        <v>1610488</v>
      </c>
      <c r="K80" s="160">
        <f>IF($AF$1,SUMIFS('All Employees by Mode'!U:U,'All Employees by Mode'!$C:$C,"="&amp;$C80,'All Employees by Mode'!$BE:$BE,"=No"),SUMIFS('All Employees by Mode'!U:U,'All Employees by Mode'!$C:$C,"="&amp;$C80))</f>
        <v>398676</v>
      </c>
      <c r="L80" s="160">
        <f>IF($AF$1,SUMIFS('All Employees by Mode'!W:W,'All Employees by Mode'!$C:$C,"="&amp;$C80,'All Employees by Mode'!$BE:$BE,"=No"),SUMIFS('All Employees by Mode'!W:W,'All Employees by Mode'!$C:$C,"="&amp;$C80))</f>
        <v>13729083</v>
      </c>
      <c r="M80" s="160">
        <f>IF($AF$1,SUMIFS('All Employees by Mode'!Y:Y,'All Employees by Mode'!$C:$C,"="&amp;$C80,'All Employees by Mode'!$BE:$BE,"=No"),SUMIFS('All Employees by Mode'!Y:Y,'All Employees by Mode'!$C:$C,"="&amp;$C80))</f>
        <v>4567.3999999999996</v>
      </c>
      <c r="N80" s="160">
        <f>IF($AF$1,SUMIFS('All Employees by Mode'!AA:AA,'All Employees by Mode'!$C:$C,"="&amp;$C80,'All Employees by Mode'!$BE:$BE,"=No"),SUMIFS('All Employees by Mode'!AA:AA,'All Employees by Mode'!$C:$C,"="&amp;$C80))</f>
        <v>929</v>
      </c>
      <c r="O80" s="160">
        <f>IF($AF$1,SUMIFS('All Employees by Mode'!AC:AC,'All Employees by Mode'!$C:$C,"="&amp;$C80,'All Employees by Mode'!$BE:$BE,"=No"),SUMIFS('All Employees by Mode'!AC:AC,'All Employees by Mode'!$C:$C,"="&amp;$C80))</f>
        <v>428</v>
      </c>
      <c r="P80" s="160">
        <f>IF($AF$1,SUMIFS('All Employees by Mode'!AE:AE,'All Employees by Mode'!$C:$C,"="&amp;$C80,'All Employees by Mode'!$BE:$BE,"=No"),SUMIFS('All Employees by Mode'!AE:AE,'All Employees by Mode'!$C:$C,"="&amp;$C80))</f>
        <v>823.65000000000009</v>
      </c>
      <c r="Q80" s="160">
        <f>IF($AF$1,SUMIFS('All Employees by Mode'!AG:AG,'All Employees by Mode'!$C:$C,"="&amp;$C80,'All Employees by Mode'!$BE:$BE,"=No"),SUMIFS('All Employees by Mode'!AG:AG,'All Employees by Mode'!$C:$C,"="&amp;$C80))</f>
        <v>217</v>
      </c>
      <c r="R80" s="160">
        <f>IF($AF$1,SUMIFS('All Employees by Mode'!AI:AI,'All Employees by Mode'!$C:$C,"="&amp;$C80,'All Employees by Mode'!$BE:$BE,"=No"),SUMIFS('All Employees by Mode'!AI:AI,'All Employees by Mode'!$C:$C,"="&amp;$C80))</f>
        <v>6965.05</v>
      </c>
      <c r="S80" s="161">
        <f>IF($AF$1,SUMIFS('All Employees by Mode'!AK:AK,'All Employees by Mode'!$C:$C,"="&amp;$C80,'All Employees by Mode'!$BE:$BE,"=No"),SUMIFS('All Employees by Mode'!AK:AK,'All Employees by Mode'!$C:$C,"="&amp;$C80))</f>
        <v>246724162</v>
      </c>
      <c r="T80" s="161">
        <f>IF($AF$1,SUMIFS('All Employees by Mode'!AM:AM,'All Employees by Mode'!$C:$C,"="&amp;$C80,'All Employees by Mode'!$BE:$BE,"=No"),SUMIFS('All Employees by Mode'!AM:AM,'All Employees by Mode'!$C:$C,"="&amp;$C80))</f>
        <v>65808058</v>
      </c>
      <c r="U80" s="161">
        <f>IF($AF$1,SUMIFS('All Employees by Mode'!AO:AO,'All Employees by Mode'!$C:$C,"="&amp;$C80,'All Employees by Mode'!$BE:$BE,"=No"),SUMIFS('All Employees by Mode'!AO:AO,'All Employees by Mode'!$C:$C,"="&amp;$C80))</f>
        <v>23072668</v>
      </c>
      <c r="V80" s="161">
        <f>IF($AF$1,SUMIFS('All Employees by Mode'!AQ:AQ,'All Employees by Mode'!$C:$C,"="&amp;$C80,'All Employees by Mode'!$BE:$BE,"=No"),SUMIFS('All Employees by Mode'!AQ:AQ,'All Employees by Mode'!$C:$C,"="&amp;$C80))</f>
        <v>77532380</v>
      </c>
      <c r="W80" s="161">
        <f>IF($AF$1,SUMIFS('All Employees by Mode'!AS:AS,'All Employees by Mode'!$C:$C,"="&amp;$C80,'All Employees by Mode'!$BE:$BE,"=No"),SUMIFS('All Employees by Mode'!AS:AS,'All Employees by Mode'!$C:$C,"="&amp;$C80))</f>
        <v>413137268</v>
      </c>
      <c r="X80" s="162">
        <f t="shared" si="33"/>
        <v>26.825550209696111</v>
      </c>
      <c r="Y80" s="162">
        <f t="shared" si="34"/>
        <v>39.147718140009125</v>
      </c>
      <c r="Z80" s="162">
        <f t="shared" si="35"/>
        <v>27.417099304491867</v>
      </c>
      <c r="AA80" s="162">
        <f t="shared" si="36"/>
        <v>48.142165604462747</v>
      </c>
      <c r="AB80" s="271">
        <f t="shared" si="37"/>
        <v>30.992097090508938</v>
      </c>
      <c r="AC80" s="97"/>
      <c r="AD80" s="98"/>
      <c r="AE80" s="98"/>
      <c r="AF80" s="98"/>
      <c r="AG80" s="98"/>
      <c r="AH80" s="98"/>
      <c r="AI80" s="98"/>
      <c r="AJ80" s="98"/>
      <c r="AK80" s="98"/>
      <c r="AL80" s="98"/>
      <c r="AM80" s="98"/>
      <c r="AN80" s="98"/>
      <c r="AO80" s="304"/>
      <c r="AP80" s="304"/>
      <c r="AQ80" s="304"/>
      <c r="AR80" s="304"/>
      <c r="AS80" s="304"/>
      <c r="AT80" s="304"/>
      <c r="AU80" s="98"/>
      <c r="AV80" s="98"/>
    </row>
    <row r="81" spans="1:48">
      <c r="A81" s="96"/>
      <c r="B81" s="96"/>
      <c r="C81" s="195" t="s">
        <v>37</v>
      </c>
      <c r="D81" s="196" t="s">
        <v>810</v>
      </c>
      <c r="E81" s="197"/>
      <c r="F81" s="198">
        <f>IF($AF$1,SUMIFS('All Employees by Mode'!L:L,'All Employees by Mode'!$C:$C,"="&amp;$C81,'All Employees by Mode'!$BE:$BE,"=No"),SUMIFS('All Employees by Mode'!L:L,'All Employees by Mode'!$C:$C,"="&amp;$C81))</f>
        <v>1147</v>
      </c>
      <c r="G81" s="160">
        <f>IF($AF$1,SUMIFS('All Employees by Mode'!M:M,'All Employees by Mode'!$C:$C,"="&amp;$C81,'All Employees by Mode'!$BE:$BE,"=No"),SUMIFS('All Employees by Mode'!M:M,'All Employees by Mode'!$C:$C,"="&amp;$C81))</f>
        <v>5571837</v>
      </c>
      <c r="H81" s="160">
        <f>IF($AF$1,SUMIFS('All Employees by Mode'!O:O,'All Employees by Mode'!$C:$C,"="&amp;$C81,'All Employees by Mode'!$BE:$BE,"=No"),SUMIFS('All Employees by Mode'!O:O,'All Employees by Mode'!$C:$C,"="&amp;$C81))</f>
        <v>1622228</v>
      </c>
      <c r="I81" s="160">
        <f>IF($AF$1,SUMIFS('All Employees by Mode'!Q:Q,'All Employees by Mode'!$C:$C,"="&amp;$C81,'All Employees by Mode'!$BE:$BE,"=No"),SUMIFS('All Employees by Mode'!Q:Q,'All Employees by Mode'!$C:$C,"="&amp;$C81))</f>
        <v>342065</v>
      </c>
      <c r="J81" s="160">
        <f>IF($AF$1,SUMIFS('All Employees by Mode'!S:S,'All Employees by Mode'!$C:$C,"="&amp;$C81,'All Employees by Mode'!$BE:$BE,"=No"),SUMIFS('All Employees by Mode'!S:S,'All Employees by Mode'!$C:$C,"="&amp;$C81))</f>
        <v>989216</v>
      </c>
      <c r="K81" s="160">
        <f>IF($AF$1,SUMIFS('All Employees by Mode'!U:U,'All Employees by Mode'!$C:$C,"="&amp;$C81,'All Employees by Mode'!$BE:$BE,"=No"),SUMIFS('All Employees by Mode'!U:U,'All Employees by Mode'!$C:$C,"="&amp;$C81))</f>
        <v>119817</v>
      </c>
      <c r="L81" s="160">
        <f>IF($AF$1,SUMIFS('All Employees by Mode'!W:W,'All Employees by Mode'!$C:$C,"="&amp;$C81,'All Employees by Mode'!$BE:$BE,"=No"),SUMIFS('All Employees by Mode'!W:W,'All Employees by Mode'!$C:$C,"="&amp;$C81))</f>
        <v>8645163</v>
      </c>
      <c r="M81" s="160">
        <f>IF($AF$1,SUMIFS('All Employees by Mode'!Y:Y,'All Employees by Mode'!$C:$C,"="&amp;$C81,'All Employees by Mode'!$BE:$BE,"=No"),SUMIFS('All Employees by Mode'!Y:Y,'All Employees by Mode'!$C:$C,"="&amp;$C81))</f>
        <v>2681.9599999999996</v>
      </c>
      <c r="N81" s="160">
        <f>IF($AF$1,SUMIFS('All Employees by Mode'!AA:AA,'All Employees by Mode'!$C:$C,"="&amp;$C81,'All Employees by Mode'!$BE:$BE,"=No"),SUMIFS('All Employees by Mode'!AA:AA,'All Employees by Mode'!$C:$C,"="&amp;$C81))</f>
        <v>793.2</v>
      </c>
      <c r="O81" s="160">
        <f>IF($AF$1,SUMIFS('All Employees by Mode'!AC:AC,'All Employees by Mode'!$C:$C,"="&amp;$C81,'All Employees by Mode'!$BE:$BE,"=No"),SUMIFS('All Employees by Mode'!AC:AC,'All Employees by Mode'!$C:$C,"="&amp;$C81))</f>
        <v>170.10999999999999</v>
      </c>
      <c r="P81" s="160">
        <f>IF($AF$1,SUMIFS('All Employees by Mode'!AE:AE,'All Employees by Mode'!$C:$C,"="&amp;$C81,'All Employees by Mode'!$BE:$BE,"=No"),SUMIFS('All Employees by Mode'!AE:AE,'All Employees by Mode'!$C:$C,"="&amp;$C81))</f>
        <v>605.91999999999996</v>
      </c>
      <c r="Q81" s="160">
        <f>IF($AF$1,SUMIFS('All Employees by Mode'!AG:AG,'All Employees by Mode'!$C:$C,"="&amp;$C81,'All Employees by Mode'!$BE:$BE,"=No"),SUMIFS('All Employees by Mode'!AG:AG,'All Employees by Mode'!$C:$C,"="&amp;$C81))</f>
        <v>65.3</v>
      </c>
      <c r="R81" s="160">
        <f>IF($AF$1,SUMIFS('All Employees by Mode'!AI:AI,'All Employees by Mode'!$C:$C,"="&amp;$C81,'All Employees by Mode'!$BE:$BE,"=No"),SUMIFS('All Employees by Mode'!AI:AI,'All Employees by Mode'!$C:$C,"="&amp;$C81))</f>
        <v>4316.49</v>
      </c>
      <c r="S81" s="161">
        <f>IF($AF$1,SUMIFS('All Employees by Mode'!AK:AK,'All Employees by Mode'!$C:$C,"="&amp;$C81,'All Employees by Mode'!$BE:$BE,"=No"),SUMIFS('All Employees by Mode'!AK:AK,'All Employees by Mode'!$C:$C,"="&amp;$C81))</f>
        <v>163414751</v>
      </c>
      <c r="T81" s="161">
        <f>IF($AF$1,SUMIFS('All Employees by Mode'!AM:AM,'All Employees by Mode'!$C:$C,"="&amp;$C81,'All Employees by Mode'!$BE:$BE,"=No"),SUMIFS('All Employees by Mode'!AM:AM,'All Employees by Mode'!$C:$C,"="&amp;$C81))</f>
        <v>39879016</v>
      </c>
      <c r="U81" s="161">
        <f>IF($AF$1,SUMIFS('All Employees by Mode'!AO:AO,'All Employees by Mode'!$C:$C,"="&amp;$C81,'All Employees by Mode'!$BE:$BE,"=No"),SUMIFS('All Employees by Mode'!AO:AO,'All Employees by Mode'!$C:$C,"="&amp;$C81))</f>
        <v>11625592</v>
      </c>
      <c r="V81" s="161">
        <f>IF($AF$1,SUMIFS('All Employees by Mode'!AQ:AQ,'All Employees by Mode'!$C:$C,"="&amp;$C81,'All Employees by Mode'!$BE:$BE,"=No"),SUMIFS('All Employees by Mode'!AQ:AQ,'All Employees by Mode'!$C:$C,"="&amp;$C81))</f>
        <v>32958187</v>
      </c>
      <c r="W81" s="161">
        <f>IF($AF$1,SUMIFS('All Employees by Mode'!AS:AS,'All Employees by Mode'!$C:$C,"="&amp;$C81,'All Employees by Mode'!$BE:$BE,"=No"),SUMIFS('All Employees by Mode'!AS:AS,'All Employees by Mode'!$C:$C,"="&amp;$C81))</f>
        <v>247877546</v>
      </c>
      <c r="X81" s="162">
        <f t="shared" si="33"/>
        <v>29.328702724074663</v>
      </c>
      <c r="Y81" s="162">
        <f t="shared" si="34"/>
        <v>24.582867513074611</v>
      </c>
      <c r="Z81" s="162">
        <f t="shared" si="35"/>
        <v>33.986499641880926</v>
      </c>
      <c r="AA81" s="162">
        <f t="shared" si="36"/>
        <v>33.317482733801313</v>
      </c>
      <c r="AB81" s="271">
        <f t="shared" si="37"/>
        <v>29.075364917740583</v>
      </c>
      <c r="AC81" s="97"/>
      <c r="AD81" s="98"/>
      <c r="AE81" s="98"/>
      <c r="AF81" s="98"/>
      <c r="AG81" s="98"/>
      <c r="AH81" s="98"/>
      <c r="AI81" s="98"/>
      <c r="AJ81" s="98"/>
      <c r="AK81" s="98"/>
      <c r="AL81" s="98"/>
      <c r="AM81" s="98"/>
      <c r="AN81" s="98"/>
      <c r="AO81" s="304"/>
      <c r="AP81" s="304"/>
      <c r="AQ81" s="304"/>
      <c r="AR81" s="304"/>
      <c r="AS81" s="304"/>
      <c r="AT81" s="304"/>
      <c r="AU81" s="98"/>
      <c r="AV81" s="98"/>
    </row>
    <row r="82" spans="1:48">
      <c r="A82" s="96"/>
      <c r="B82" s="96"/>
      <c r="C82" s="195" t="s">
        <v>38</v>
      </c>
      <c r="D82" s="196" t="s">
        <v>811</v>
      </c>
      <c r="E82" s="197"/>
      <c r="F82" s="198">
        <f>IF($AF$1,SUMIFS('All Employees by Mode'!L:L,'All Employees by Mode'!$C:$C,"="&amp;$C82,'All Employees by Mode'!$BE:$BE,"=No"),SUMIFS('All Employees by Mode'!L:L,'All Employees by Mode'!$C:$C,"="&amp;$C82))</f>
        <v>72</v>
      </c>
      <c r="G82" s="160">
        <f>IF($AF$1,SUMIFS('All Employees by Mode'!M:M,'All Employees by Mode'!$C:$C,"="&amp;$C82,'All Employees by Mode'!$BE:$BE,"=No"),SUMIFS('All Employees by Mode'!M:M,'All Employees by Mode'!$C:$C,"="&amp;$C82))</f>
        <v>305399</v>
      </c>
      <c r="H82" s="160">
        <f>IF($AF$1,SUMIFS('All Employees by Mode'!O:O,'All Employees by Mode'!$C:$C,"="&amp;$C82,'All Employees by Mode'!$BE:$BE,"=No"),SUMIFS('All Employees by Mode'!O:O,'All Employees by Mode'!$C:$C,"="&amp;$C82))</f>
        <v>29381</v>
      </c>
      <c r="I82" s="160">
        <f>IF($AF$1,SUMIFS('All Employees by Mode'!Q:Q,'All Employees by Mode'!$C:$C,"="&amp;$C82,'All Employees by Mode'!$BE:$BE,"=No"),SUMIFS('All Employees by Mode'!Q:Q,'All Employees by Mode'!$C:$C,"="&amp;$C82))</f>
        <v>6278</v>
      </c>
      <c r="J82" s="160">
        <f>IF($AF$1,SUMIFS('All Employees by Mode'!S:S,'All Employees by Mode'!$C:$C,"="&amp;$C82,'All Employees by Mode'!$BE:$BE,"=No"),SUMIFS('All Employees by Mode'!S:S,'All Employees by Mode'!$C:$C,"="&amp;$C82))</f>
        <v>38291</v>
      </c>
      <c r="K82" s="160">
        <f>IF($AF$1,SUMIFS('All Employees by Mode'!U:U,'All Employees by Mode'!$C:$C,"="&amp;$C82,'All Employees by Mode'!$BE:$BE,"=No"),SUMIFS('All Employees by Mode'!U:U,'All Employees by Mode'!$C:$C,"="&amp;$C82))</f>
        <v>0</v>
      </c>
      <c r="L82" s="160">
        <f>IF($AF$1,SUMIFS('All Employees by Mode'!W:W,'All Employees by Mode'!$C:$C,"="&amp;$C82,'All Employees by Mode'!$BE:$BE,"=No"),SUMIFS('All Employees by Mode'!W:W,'All Employees by Mode'!$C:$C,"="&amp;$C82))</f>
        <v>379349</v>
      </c>
      <c r="M82" s="160">
        <f>IF($AF$1,SUMIFS('All Employees by Mode'!Y:Y,'All Employees by Mode'!$C:$C,"="&amp;$C82,'All Employees by Mode'!$BE:$BE,"=No"),SUMIFS('All Employees by Mode'!Y:Y,'All Employees by Mode'!$C:$C,"="&amp;$C82))</f>
        <v>259.10000000000002</v>
      </c>
      <c r="N82" s="160">
        <f>IF($AF$1,SUMIFS('All Employees by Mode'!AA:AA,'All Employees by Mode'!$C:$C,"="&amp;$C82,'All Employees by Mode'!$BE:$BE,"=No"),SUMIFS('All Employees by Mode'!AA:AA,'All Employees by Mode'!$C:$C,"="&amp;$C82))</f>
        <v>17.13</v>
      </c>
      <c r="O82" s="160">
        <f>IF($AF$1,SUMIFS('All Employees by Mode'!AC:AC,'All Employees by Mode'!$C:$C,"="&amp;$C82,'All Employees by Mode'!$BE:$BE,"=No"),SUMIFS('All Employees by Mode'!AC:AC,'All Employees by Mode'!$C:$C,"="&amp;$C82))</f>
        <v>3.4699999999999998</v>
      </c>
      <c r="P82" s="160">
        <f>IF($AF$1,SUMIFS('All Employees by Mode'!AE:AE,'All Employees by Mode'!$C:$C,"="&amp;$C82,'All Employees by Mode'!$BE:$BE,"=No"),SUMIFS('All Employees by Mode'!AE:AE,'All Employees by Mode'!$C:$C,"="&amp;$C82))</f>
        <v>26.65</v>
      </c>
      <c r="Q82" s="160">
        <f>IF($AF$1,SUMIFS('All Employees by Mode'!AG:AG,'All Employees by Mode'!$C:$C,"="&amp;$C82,'All Employees by Mode'!$BE:$BE,"=No"),SUMIFS('All Employees by Mode'!AG:AG,'All Employees by Mode'!$C:$C,"="&amp;$C82))</f>
        <v>0</v>
      </c>
      <c r="R82" s="160">
        <f>IF($AF$1,SUMIFS('All Employees by Mode'!AI:AI,'All Employees by Mode'!$C:$C,"="&amp;$C82,'All Employees by Mode'!$BE:$BE,"=No"),SUMIFS('All Employees by Mode'!AI:AI,'All Employees by Mode'!$C:$C,"="&amp;$C82))</f>
        <v>306.35000000000002</v>
      </c>
      <c r="S82" s="161">
        <f>IF($AF$1,SUMIFS('All Employees by Mode'!AK:AK,'All Employees by Mode'!$C:$C,"="&amp;$C82,'All Employees by Mode'!$BE:$BE,"=No"),SUMIFS('All Employees by Mode'!AK:AK,'All Employees by Mode'!$C:$C,"="&amp;$C82))</f>
        <v>6125048</v>
      </c>
      <c r="T82" s="161">
        <f>IF($AF$1,SUMIFS('All Employees by Mode'!AM:AM,'All Employees by Mode'!$C:$C,"="&amp;$C82,'All Employees by Mode'!$BE:$BE,"=No"),SUMIFS('All Employees by Mode'!AM:AM,'All Employees by Mode'!$C:$C,"="&amp;$C82))</f>
        <v>759075</v>
      </c>
      <c r="U82" s="161">
        <f>IF($AF$1,SUMIFS('All Employees by Mode'!AO:AO,'All Employees by Mode'!$C:$C,"="&amp;$C82,'All Employees by Mode'!$BE:$BE,"=No"),SUMIFS('All Employees by Mode'!AO:AO,'All Employees by Mode'!$C:$C,"="&amp;$C82))</f>
        <v>137748</v>
      </c>
      <c r="V82" s="161">
        <f>IF($AF$1,SUMIFS('All Employees by Mode'!AQ:AQ,'All Employees by Mode'!$C:$C,"="&amp;$C82,'All Employees by Mode'!$BE:$BE,"=No"),SUMIFS('All Employees by Mode'!AQ:AQ,'All Employees by Mode'!$C:$C,"="&amp;$C82))</f>
        <v>1294460</v>
      </c>
      <c r="W82" s="161">
        <f>IF($AF$1,SUMIFS('All Employees by Mode'!AS:AS,'All Employees by Mode'!$C:$C,"="&amp;$C82,'All Employees by Mode'!$BE:$BE,"=No"),SUMIFS('All Employees by Mode'!AS:AS,'All Employees by Mode'!$C:$C,"="&amp;$C82))</f>
        <v>8316331</v>
      </c>
      <c r="X82" s="162">
        <f t="shared" si="33"/>
        <v>20.055887543836096</v>
      </c>
      <c r="Y82" s="162">
        <f t="shared" si="34"/>
        <v>25.835574010414895</v>
      </c>
      <c r="Z82" s="162">
        <f t="shared" si="35"/>
        <v>21.941382605925455</v>
      </c>
      <c r="AA82" s="162">
        <f t="shared" si="36"/>
        <v>33.805855161787363</v>
      </c>
      <c r="AB82" s="271">
        <f t="shared" si="37"/>
        <v>21.922638520201716</v>
      </c>
      <c r="AC82" s="97"/>
      <c r="AD82" s="98"/>
      <c r="AE82" s="98"/>
      <c r="AF82" s="98"/>
      <c r="AG82" s="98"/>
      <c r="AH82" s="98"/>
      <c r="AI82" s="98"/>
      <c r="AJ82" s="98"/>
      <c r="AK82" s="98"/>
      <c r="AL82" s="98"/>
      <c r="AM82" s="98"/>
      <c r="AN82" s="98"/>
      <c r="AO82" s="304"/>
      <c r="AP82" s="304"/>
      <c r="AQ82" s="304"/>
      <c r="AR82" s="304"/>
      <c r="AS82" s="304"/>
      <c r="AT82" s="304"/>
      <c r="AU82" s="98"/>
      <c r="AV82" s="98"/>
    </row>
    <row r="83" spans="1:48">
      <c r="A83" s="96"/>
      <c r="B83" s="96"/>
      <c r="C83" s="195" t="s">
        <v>39</v>
      </c>
      <c r="D83" s="196" t="s">
        <v>812</v>
      </c>
      <c r="E83" s="197"/>
      <c r="F83" s="198">
        <f>IF($AF$1,SUMIFS('All Employees by Mode'!L:L,'All Employees by Mode'!$C:$C,"="&amp;$C83,'All Employees by Mode'!$BE:$BE,"=No"),SUMIFS('All Employees by Mode'!L:L,'All Employees by Mode'!$C:$C,"="&amp;$C83))</f>
        <v>1848</v>
      </c>
      <c r="G83" s="160">
        <f>IF($AF$1,SUMIFS('All Employees by Mode'!M:M,'All Employees by Mode'!$C:$C,"="&amp;$C83,'All Employees by Mode'!$BE:$BE,"=No"),SUMIFS('All Employees by Mode'!M:M,'All Employees by Mode'!$C:$C,"="&amp;$C83))</f>
        <v>6307572</v>
      </c>
      <c r="H83" s="160">
        <f>IF($AF$1,SUMIFS('All Employees by Mode'!O:O,'All Employees by Mode'!$C:$C,"="&amp;$C83,'All Employees by Mode'!$BE:$BE,"=No"),SUMIFS('All Employees by Mode'!O:O,'All Employees by Mode'!$C:$C,"="&amp;$C83))</f>
        <v>1262566</v>
      </c>
      <c r="I83" s="160">
        <f>IF($AF$1,SUMIFS('All Employees by Mode'!Q:Q,'All Employees by Mode'!$C:$C,"="&amp;$C83,'All Employees by Mode'!$BE:$BE,"=No"),SUMIFS('All Employees by Mode'!Q:Q,'All Employees by Mode'!$C:$C,"="&amp;$C83))</f>
        <v>185146</v>
      </c>
      <c r="J83" s="160">
        <f>IF($AF$1,SUMIFS('All Employees by Mode'!S:S,'All Employees by Mode'!$C:$C,"="&amp;$C83,'All Employees by Mode'!$BE:$BE,"=No"),SUMIFS('All Employees by Mode'!S:S,'All Employees by Mode'!$C:$C,"="&amp;$C83))</f>
        <v>682011</v>
      </c>
      <c r="K83" s="160">
        <f>IF($AF$1,SUMIFS('All Employees by Mode'!U:U,'All Employees by Mode'!$C:$C,"="&amp;$C83,'All Employees by Mode'!$BE:$BE,"=No"),SUMIFS('All Employees by Mode'!U:U,'All Employees by Mode'!$C:$C,"="&amp;$C83))</f>
        <v>10709</v>
      </c>
      <c r="L83" s="160">
        <f>IF($AF$1,SUMIFS('All Employees by Mode'!W:W,'All Employees by Mode'!$C:$C,"="&amp;$C83,'All Employees by Mode'!$BE:$BE,"=No"),SUMIFS('All Employees by Mode'!W:W,'All Employees by Mode'!$C:$C,"="&amp;$C83))</f>
        <v>8448004</v>
      </c>
      <c r="M83" s="160">
        <f>IF($AF$1,SUMIFS('All Employees by Mode'!Y:Y,'All Employees by Mode'!$C:$C,"="&amp;$C83,'All Employees by Mode'!$BE:$BE,"=No"),SUMIFS('All Employees by Mode'!Y:Y,'All Employees by Mode'!$C:$C,"="&amp;$C83))</f>
        <v>3248.1200000000008</v>
      </c>
      <c r="N83" s="160">
        <f>IF($AF$1,SUMIFS('All Employees by Mode'!AA:AA,'All Employees by Mode'!$C:$C,"="&amp;$C83,'All Employees by Mode'!$BE:$BE,"=No"),SUMIFS('All Employees by Mode'!AA:AA,'All Employees by Mode'!$C:$C,"="&amp;$C83))</f>
        <v>639.27999999999986</v>
      </c>
      <c r="O83" s="160">
        <f>IF($AF$1,SUMIFS('All Employees by Mode'!AC:AC,'All Employees by Mode'!$C:$C,"="&amp;$C83,'All Employees by Mode'!$BE:$BE,"=No"),SUMIFS('All Employees by Mode'!AC:AC,'All Employees by Mode'!$C:$C,"="&amp;$C83))</f>
        <v>99.95</v>
      </c>
      <c r="P83" s="160">
        <f>IF($AF$1,SUMIFS('All Employees by Mode'!AE:AE,'All Employees by Mode'!$C:$C,"="&amp;$C83,'All Employees by Mode'!$BE:$BE,"=No"),SUMIFS('All Employees by Mode'!AE:AE,'All Employees by Mode'!$C:$C,"="&amp;$C83))</f>
        <v>407.43999999999994</v>
      </c>
      <c r="Q83" s="160">
        <f>IF($AF$1,SUMIFS('All Employees by Mode'!AG:AG,'All Employees by Mode'!$C:$C,"="&amp;$C83,'All Employees by Mode'!$BE:$BE,"=No"),SUMIFS('All Employees by Mode'!AG:AG,'All Employees by Mode'!$C:$C,"="&amp;$C83))</f>
        <v>6.91</v>
      </c>
      <c r="R83" s="160">
        <f>IF($AF$1,SUMIFS('All Employees by Mode'!AI:AI,'All Employees by Mode'!$C:$C,"="&amp;$C83,'All Employees by Mode'!$BE:$BE,"=No"),SUMIFS('All Employees by Mode'!AI:AI,'All Employees by Mode'!$C:$C,"="&amp;$C83))</f>
        <v>4401.7</v>
      </c>
      <c r="S83" s="161">
        <f>IF($AF$1,SUMIFS('All Employees by Mode'!AK:AK,'All Employees by Mode'!$C:$C,"="&amp;$C83,'All Employees by Mode'!$BE:$BE,"=No"),SUMIFS('All Employees by Mode'!AK:AK,'All Employees by Mode'!$C:$C,"="&amp;$C83))</f>
        <v>127162250</v>
      </c>
      <c r="T83" s="161">
        <f>IF($AF$1,SUMIFS('All Employees by Mode'!AM:AM,'All Employees by Mode'!$C:$C,"="&amp;$C83,'All Employees by Mode'!$BE:$BE,"=No"),SUMIFS('All Employees by Mode'!AM:AM,'All Employees by Mode'!$C:$C,"="&amp;$C83))</f>
        <v>31898920</v>
      </c>
      <c r="U83" s="161">
        <f>IF($AF$1,SUMIFS('All Employees by Mode'!AO:AO,'All Employees by Mode'!$C:$C,"="&amp;$C83,'All Employees by Mode'!$BE:$BE,"=No"),SUMIFS('All Employees by Mode'!AO:AO,'All Employees by Mode'!$C:$C,"="&amp;$C83))</f>
        <v>3928052</v>
      </c>
      <c r="V83" s="161">
        <f>IF($AF$1,SUMIFS('All Employees by Mode'!AQ:AQ,'All Employees by Mode'!$C:$C,"="&amp;$C83,'All Employees by Mode'!$BE:$BE,"=No"),SUMIFS('All Employees by Mode'!AQ:AQ,'All Employees by Mode'!$C:$C,"="&amp;$C83))</f>
        <v>19229403</v>
      </c>
      <c r="W83" s="161">
        <f>IF($AF$1,SUMIFS('All Employees by Mode'!AS:AS,'All Employees by Mode'!$C:$C,"="&amp;$C83,'All Employees by Mode'!$BE:$BE,"=No"),SUMIFS('All Employees by Mode'!AS:AS,'All Employees by Mode'!$C:$C,"="&amp;$C83))</f>
        <v>182218625</v>
      </c>
      <c r="X83" s="162">
        <f t="shared" si="33"/>
        <v>20.160253422394543</v>
      </c>
      <c r="Y83" s="162">
        <f t="shared" si="34"/>
        <v>25.26515049510283</v>
      </c>
      <c r="Z83" s="162">
        <f t="shared" si="35"/>
        <v>21.215970099273004</v>
      </c>
      <c r="AA83" s="162">
        <f t="shared" si="36"/>
        <v>28.195150811350551</v>
      </c>
      <c r="AB83" s="271">
        <f t="shared" si="37"/>
        <v>21.596806203884064</v>
      </c>
      <c r="AC83" s="97"/>
      <c r="AD83" s="98"/>
      <c r="AE83" s="98"/>
      <c r="AF83" s="98"/>
      <c r="AG83" s="98"/>
      <c r="AH83" s="98"/>
      <c r="AI83" s="98"/>
      <c r="AJ83" s="98"/>
      <c r="AK83" s="98"/>
      <c r="AL83" s="98"/>
      <c r="AM83" s="98"/>
      <c r="AN83" s="98"/>
      <c r="AO83" s="304"/>
      <c r="AP83" s="304"/>
      <c r="AQ83" s="304"/>
      <c r="AR83" s="304"/>
      <c r="AS83" s="304"/>
      <c r="AT83" s="304"/>
      <c r="AU83" s="98"/>
      <c r="AV83" s="98"/>
    </row>
    <row r="84" spans="1:48">
      <c r="A84" s="96"/>
      <c r="B84" s="96"/>
      <c r="C84" s="195" t="s">
        <v>40</v>
      </c>
      <c r="D84" s="196" t="s">
        <v>813</v>
      </c>
      <c r="E84" s="197"/>
      <c r="F84" s="198">
        <f>IF($AF$1,SUMIFS('All Employees by Mode'!L:L,'All Employees by Mode'!$C:$C,"="&amp;$C84,'All Employees by Mode'!$BE:$BE,"=No"),SUMIFS('All Employees by Mode'!L:L,'All Employees by Mode'!$C:$C,"="&amp;$C84))</f>
        <v>951</v>
      </c>
      <c r="G84" s="160">
        <f>IF($AF$1,SUMIFS('All Employees by Mode'!M:M,'All Employees by Mode'!$C:$C,"="&amp;$C84,'All Employees by Mode'!$BE:$BE,"=No"),SUMIFS('All Employees by Mode'!M:M,'All Employees by Mode'!$C:$C,"="&amp;$C84))</f>
        <v>4856281</v>
      </c>
      <c r="H84" s="160">
        <f>IF($AF$1,SUMIFS('All Employees by Mode'!O:O,'All Employees by Mode'!$C:$C,"="&amp;$C84,'All Employees by Mode'!$BE:$BE,"=No"),SUMIFS('All Employees by Mode'!O:O,'All Employees by Mode'!$C:$C,"="&amp;$C84))</f>
        <v>1059900</v>
      </c>
      <c r="I84" s="160">
        <f>IF($AF$1,SUMIFS('All Employees by Mode'!Q:Q,'All Employees by Mode'!$C:$C,"="&amp;$C84,'All Employees by Mode'!$BE:$BE,"=No"),SUMIFS('All Employees by Mode'!Q:Q,'All Employees by Mode'!$C:$C,"="&amp;$C84))</f>
        <v>426810</v>
      </c>
      <c r="J84" s="160">
        <f>IF($AF$1,SUMIFS('All Employees by Mode'!S:S,'All Employees by Mode'!$C:$C,"="&amp;$C84,'All Employees by Mode'!$BE:$BE,"=No"),SUMIFS('All Employees by Mode'!S:S,'All Employees by Mode'!$C:$C,"="&amp;$C84))</f>
        <v>953578</v>
      </c>
      <c r="K84" s="160">
        <f>IF($AF$1,SUMIFS('All Employees by Mode'!U:U,'All Employees by Mode'!$C:$C,"="&amp;$C84,'All Employees by Mode'!$BE:$BE,"=No"),SUMIFS('All Employees by Mode'!U:U,'All Employees by Mode'!$C:$C,"="&amp;$C84))</f>
        <v>190332</v>
      </c>
      <c r="L84" s="160">
        <f>IF($AF$1,SUMIFS('All Employees by Mode'!W:W,'All Employees by Mode'!$C:$C,"="&amp;$C84,'All Employees by Mode'!$BE:$BE,"=No"),SUMIFS('All Employees by Mode'!W:W,'All Employees by Mode'!$C:$C,"="&amp;$C84))</f>
        <v>7486901</v>
      </c>
      <c r="M84" s="160">
        <f>IF($AF$1,SUMIFS('All Employees by Mode'!Y:Y,'All Employees by Mode'!$C:$C,"="&amp;$C84,'All Employees by Mode'!$BE:$BE,"=No"),SUMIFS('All Employees by Mode'!Y:Y,'All Employees by Mode'!$C:$C,"="&amp;$C84))</f>
        <v>2590.59</v>
      </c>
      <c r="N84" s="160">
        <f>IF($AF$1,SUMIFS('All Employees by Mode'!AA:AA,'All Employees by Mode'!$C:$C,"="&amp;$C84,'All Employees by Mode'!$BE:$BE,"=No"),SUMIFS('All Employees by Mode'!AA:AA,'All Employees by Mode'!$C:$C,"="&amp;$C84))</f>
        <v>557.64</v>
      </c>
      <c r="O84" s="160">
        <f>IF($AF$1,SUMIFS('All Employees by Mode'!AC:AC,'All Employees by Mode'!$C:$C,"="&amp;$C84,'All Employees by Mode'!$BE:$BE,"=No"),SUMIFS('All Employees by Mode'!AC:AC,'All Employees by Mode'!$C:$C,"="&amp;$C84))</f>
        <v>225.31</v>
      </c>
      <c r="P84" s="160">
        <f>IF($AF$1,SUMIFS('All Employees by Mode'!AE:AE,'All Employees by Mode'!$C:$C,"="&amp;$C84,'All Employees by Mode'!$BE:$BE,"=No"),SUMIFS('All Employees by Mode'!AE:AE,'All Employees by Mode'!$C:$C,"="&amp;$C84))</f>
        <v>515.62</v>
      </c>
      <c r="Q84" s="160">
        <f>IF($AF$1,SUMIFS('All Employees by Mode'!AG:AG,'All Employees by Mode'!$C:$C,"="&amp;$C84,'All Employees by Mode'!$BE:$BE,"=No"),SUMIFS('All Employees by Mode'!AG:AG,'All Employees by Mode'!$C:$C,"="&amp;$C84))</f>
        <v>102</v>
      </c>
      <c r="R84" s="160">
        <f>IF($AF$1,SUMIFS('All Employees by Mode'!AI:AI,'All Employees by Mode'!$C:$C,"="&amp;$C84,'All Employees by Mode'!$BE:$BE,"=No"),SUMIFS('All Employees by Mode'!AI:AI,'All Employees by Mode'!$C:$C,"="&amp;$C84))</f>
        <v>3991.16</v>
      </c>
      <c r="S84" s="161">
        <f>IF($AF$1,SUMIFS('All Employees by Mode'!AK:AK,'All Employees by Mode'!$C:$C,"="&amp;$C84,'All Employees by Mode'!$BE:$BE,"=No"),SUMIFS('All Employees by Mode'!AK:AK,'All Employees by Mode'!$C:$C,"="&amp;$C84))</f>
        <v>124773931</v>
      </c>
      <c r="T84" s="161">
        <f>IF($AF$1,SUMIFS('All Employees by Mode'!AM:AM,'All Employees by Mode'!$C:$C,"="&amp;$C84,'All Employees by Mode'!$BE:$BE,"=No"),SUMIFS('All Employees by Mode'!AM:AM,'All Employees by Mode'!$C:$C,"="&amp;$C84))</f>
        <v>33569478</v>
      </c>
      <c r="U84" s="161">
        <f>IF($AF$1,SUMIFS('All Employees by Mode'!AO:AO,'All Employees by Mode'!$C:$C,"="&amp;$C84,'All Employees by Mode'!$BE:$BE,"=No"),SUMIFS('All Employees by Mode'!AO:AO,'All Employees by Mode'!$C:$C,"="&amp;$C84))</f>
        <v>14273509</v>
      </c>
      <c r="V84" s="161">
        <f>IF($AF$1,SUMIFS('All Employees by Mode'!AQ:AQ,'All Employees by Mode'!$C:$C,"="&amp;$C84,'All Employees by Mode'!$BE:$BE,"=No"),SUMIFS('All Employees by Mode'!AQ:AQ,'All Employees by Mode'!$C:$C,"="&amp;$C84))</f>
        <v>29410656</v>
      </c>
      <c r="W84" s="161">
        <f>IF($AF$1,SUMIFS('All Employees by Mode'!AS:AS,'All Employees by Mode'!$C:$C,"="&amp;$C84,'All Employees by Mode'!$BE:$BE,"=No"),SUMIFS('All Employees by Mode'!AS:AS,'All Employees by Mode'!$C:$C,"="&amp;$C84))</f>
        <v>202027574</v>
      </c>
      <c r="X84" s="162">
        <f t="shared" si="33"/>
        <v>25.693309551074165</v>
      </c>
      <c r="Y84" s="162">
        <f t="shared" si="34"/>
        <v>31.672306821398244</v>
      </c>
      <c r="Z84" s="162">
        <f t="shared" si="35"/>
        <v>33.442302195356248</v>
      </c>
      <c r="AA84" s="162">
        <f t="shared" si="36"/>
        <v>30.842422958583356</v>
      </c>
      <c r="AB84" s="271">
        <f t="shared" si="37"/>
        <v>27.688023508035077</v>
      </c>
      <c r="AC84" s="97"/>
      <c r="AD84" s="98"/>
      <c r="AE84" s="98"/>
      <c r="AF84" s="98"/>
      <c r="AG84" s="98"/>
      <c r="AH84" s="98"/>
      <c r="AI84" s="98"/>
      <c r="AJ84" s="98"/>
      <c r="AK84" s="98"/>
      <c r="AL84" s="98"/>
      <c r="AM84" s="98"/>
      <c r="AN84" s="98"/>
      <c r="AO84" s="304"/>
      <c r="AP84" s="304"/>
      <c r="AQ84" s="304"/>
      <c r="AR84" s="304"/>
      <c r="AS84" s="304"/>
      <c r="AT84" s="304"/>
      <c r="AU84" s="98"/>
      <c r="AV84" s="98"/>
    </row>
    <row r="85" spans="1:48">
      <c r="A85" s="96"/>
      <c r="B85" s="96"/>
      <c r="C85" s="195" t="s">
        <v>41</v>
      </c>
      <c r="D85" s="196" t="s">
        <v>814</v>
      </c>
      <c r="E85" s="197"/>
      <c r="F85" s="198">
        <f>IF($AF$1,SUMIFS('All Employees by Mode'!L:L,'All Employees by Mode'!$C:$C,"="&amp;$C85,'All Employees by Mode'!$BE:$BE,"=No"),SUMIFS('All Employees by Mode'!L:L,'All Employees by Mode'!$C:$C,"="&amp;$C85))</f>
        <v>732</v>
      </c>
      <c r="G85" s="160">
        <f>IF($AF$1,SUMIFS('All Employees by Mode'!M:M,'All Employees by Mode'!$C:$C,"="&amp;$C85,'All Employees by Mode'!$BE:$BE,"=No"),SUMIFS('All Employees by Mode'!M:M,'All Employees by Mode'!$C:$C,"="&amp;$C85))</f>
        <v>4268200</v>
      </c>
      <c r="H85" s="160">
        <f>IF($AF$1,SUMIFS('All Employees by Mode'!O:O,'All Employees by Mode'!$C:$C,"="&amp;$C85,'All Employees by Mode'!$BE:$BE,"=No"),SUMIFS('All Employees by Mode'!O:O,'All Employees by Mode'!$C:$C,"="&amp;$C85))</f>
        <v>894374</v>
      </c>
      <c r="I85" s="160">
        <f>IF($AF$1,SUMIFS('All Employees by Mode'!Q:Q,'All Employees by Mode'!$C:$C,"="&amp;$C85,'All Employees by Mode'!$BE:$BE,"=No"),SUMIFS('All Employees by Mode'!Q:Q,'All Employees by Mode'!$C:$C,"="&amp;$C85))</f>
        <v>409534</v>
      </c>
      <c r="J85" s="160">
        <f>IF($AF$1,SUMIFS('All Employees by Mode'!S:S,'All Employees by Mode'!$C:$C,"="&amp;$C85,'All Employees by Mode'!$BE:$BE,"=No"),SUMIFS('All Employees by Mode'!S:S,'All Employees by Mode'!$C:$C,"="&amp;$C85))</f>
        <v>688955</v>
      </c>
      <c r="K85" s="160">
        <f>IF($AF$1,SUMIFS('All Employees by Mode'!U:U,'All Employees by Mode'!$C:$C,"="&amp;$C85,'All Employees by Mode'!$BE:$BE,"=No"),SUMIFS('All Employees by Mode'!U:U,'All Employees by Mode'!$C:$C,"="&amp;$C85))</f>
        <v>12788</v>
      </c>
      <c r="L85" s="160">
        <f>IF($AF$1,SUMIFS('All Employees by Mode'!W:W,'All Employees by Mode'!$C:$C,"="&amp;$C85,'All Employees by Mode'!$BE:$BE,"=No"),SUMIFS('All Employees by Mode'!W:W,'All Employees by Mode'!$C:$C,"="&amp;$C85))</f>
        <v>6273851</v>
      </c>
      <c r="M85" s="160">
        <f>IF($AF$1,SUMIFS('All Employees by Mode'!Y:Y,'All Employees by Mode'!$C:$C,"="&amp;$C85,'All Employees by Mode'!$BE:$BE,"=No"),SUMIFS('All Employees by Mode'!Y:Y,'All Employees by Mode'!$C:$C,"="&amp;$C85))</f>
        <v>2226.23</v>
      </c>
      <c r="N85" s="160">
        <f>IF($AF$1,SUMIFS('All Employees by Mode'!AA:AA,'All Employees by Mode'!$C:$C,"="&amp;$C85,'All Employees by Mode'!$BE:$BE,"=No"),SUMIFS('All Employees by Mode'!AA:AA,'All Employees by Mode'!$C:$C,"="&amp;$C85))</f>
        <v>457.66</v>
      </c>
      <c r="O85" s="160">
        <f>IF($AF$1,SUMIFS('All Employees by Mode'!AC:AC,'All Employees by Mode'!$C:$C,"="&amp;$C85,'All Employees by Mode'!$BE:$BE,"=No"),SUMIFS('All Employees by Mode'!AC:AC,'All Employees by Mode'!$C:$C,"="&amp;$C85))</f>
        <v>225.03000000000003</v>
      </c>
      <c r="P85" s="160">
        <f>IF($AF$1,SUMIFS('All Employees by Mode'!AE:AE,'All Employees by Mode'!$C:$C,"="&amp;$C85,'All Employees by Mode'!$BE:$BE,"=No"),SUMIFS('All Employees by Mode'!AE:AE,'All Employees by Mode'!$C:$C,"="&amp;$C85))</f>
        <v>384.31</v>
      </c>
      <c r="Q85" s="160">
        <f>IF($AF$1,SUMIFS('All Employees by Mode'!AG:AG,'All Employees by Mode'!$C:$C,"="&amp;$C85,'All Employees by Mode'!$BE:$BE,"=No"),SUMIFS('All Employees by Mode'!AG:AG,'All Employees by Mode'!$C:$C,"="&amp;$C85))</f>
        <v>5.48</v>
      </c>
      <c r="R85" s="160">
        <f>IF($AF$1,SUMIFS('All Employees by Mode'!AI:AI,'All Employees by Mode'!$C:$C,"="&amp;$C85,'All Employees by Mode'!$BE:$BE,"=No"),SUMIFS('All Employees by Mode'!AI:AI,'All Employees by Mode'!$C:$C,"="&amp;$C85))</f>
        <v>3298.71</v>
      </c>
      <c r="S85" s="161">
        <f>IF($AF$1,SUMIFS('All Employees by Mode'!AK:AK,'All Employees by Mode'!$C:$C,"="&amp;$C85,'All Employees by Mode'!$BE:$BE,"=No"),SUMIFS('All Employees by Mode'!AK:AK,'All Employees by Mode'!$C:$C,"="&amp;$C85))</f>
        <v>96474358</v>
      </c>
      <c r="T85" s="161">
        <f>IF($AF$1,SUMIFS('All Employees by Mode'!AM:AM,'All Employees by Mode'!$C:$C,"="&amp;$C85,'All Employees by Mode'!$BE:$BE,"=No"),SUMIFS('All Employees by Mode'!AM:AM,'All Employees by Mode'!$C:$C,"="&amp;$C85))</f>
        <v>25985959</v>
      </c>
      <c r="U85" s="161">
        <f>IF($AF$1,SUMIFS('All Employees by Mode'!AO:AO,'All Employees by Mode'!$C:$C,"="&amp;$C85,'All Employees by Mode'!$BE:$BE,"=No"),SUMIFS('All Employees by Mode'!AO:AO,'All Employees by Mode'!$C:$C,"="&amp;$C85))</f>
        <v>12124989</v>
      </c>
      <c r="V85" s="161">
        <f>IF($AF$1,SUMIFS('All Employees by Mode'!AQ:AQ,'All Employees by Mode'!$C:$C,"="&amp;$C85,'All Employees by Mode'!$BE:$BE,"=No"),SUMIFS('All Employees by Mode'!AQ:AQ,'All Employees by Mode'!$C:$C,"="&amp;$C85))</f>
        <v>21307001</v>
      </c>
      <c r="W85" s="161">
        <f>IF($AF$1,SUMIFS('All Employees by Mode'!AS:AS,'All Employees by Mode'!$C:$C,"="&amp;$C85,'All Employees by Mode'!$BE:$BE,"=No"),SUMIFS('All Employees by Mode'!AS:AS,'All Employees by Mode'!$C:$C,"="&amp;$C85))</f>
        <v>155892307</v>
      </c>
      <c r="X85" s="162">
        <f t="shared" si="33"/>
        <v>22.603054683473125</v>
      </c>
      <c r="Y85" s="162">
        <f t="shared" si="34"/>
        <v>29.054913268945654</v>
      </c>
      <c r="Z85" s="162">
        <f t="shared" si="35"/>
        <v>29.606794551856499</v>
      </c>
      <c r="AA85" s="162">
        <f t="shared" si="36"/>
        <v>30.92654962951136</v>
      </c>
      <c r="AB85" s="271">
        <f t="shared" si="37"/>
        <v>24.898696435413601</v>
      </c>
      <c r="AC85" s="97"/>
      <c r="AD85" s="98"/>
      <c r="AE85" s="98"/>
      <c r="AF85" s="98"/>
      <c r="AG85" s="98"/>
      <c r="AH85" s="98"/>
      <c r="AI85" s="98"/>
      <c r="AJ85" s="98"/>
      <c r="AK85" s="98"/>
      <c r="AL85" s="98"/>
      <c r="AM85" s="98"/>
      <c r="AN85" s="98"/>
      <c r="AO85" s="304"/>
      <c r="AP85" s="304"/>
      <c r="AQ85" s="304"/>
      <c r="AR85" s="304"/>
      <c r="AS85" s="304"/>
      <c r="AT85" s="304"/>
      <c r="AU85" s="98"/>
      <c r="AV85" s="98"/>
    </row>
    <row r="86" spans="1:48">
      <c r="A86" s="96"/>
      <c r="B86" s="96"/>
      <c r="C86" s="195" t="s">
        <v>815</v>
      </c>
      <c r="D86" s="196" t="s">
        <v>816</v>
      </c>
      <c r="E86" s="197"/>
      <c r="F86" s="198">
        <f>IF($AF$1,SUMIFS('All Employees by Mode'!L:L,'All Employees by Mode'!$C:$C,"="&amp;$C86,'All Employees by Mode'!$BE:$BE,"=No"),SUMIFS('All Employees by Mode'!L:L,'All Employees by Mode'!$C:$C,"="&amp;$C86))</f>
        <v>0</v>
      </c>
      <c r="G86" s="160">
        <f>IF($AF$1,SUMIFS('All Employees by Mode'!M:M,'All Employees by Mode'!$C:$C,"="&amp;$C86,'All Employees by Mode'!$BE:$BE,"=No"),SUMIFS('All Employees by Mode'!M:M,'All Employees by Mode'!$C:$C,"="&amp;$C86))</f>
        <v>0</v>
      </c>
      <c r="H86" s="160">
        <f>IF($AF$1,SUMIFS('All Employees by Mode'!O:O,'All Employees by Mode'!$C:$C,"="&amp;$C86,'All Employees by Mode'!$BE:$BE,"=No"),SUMIFS('All Employees by Mode'!O:O,'All Employees by Mode'!$C:$C,"="&amp;$C86))</f>
        <v>0</v>
      </c>
      <c r="I86" s="160">
        <f>IF($AF$1,SUMIFS('All Employees by Mode'!Q:Q,'All Employees by Mode'!$C:$C,"="&amp;$C86,'All Employees by Mode'!$BE:$BE,"=No"),SUMIFS('All Employees by Mode'!Q:Q,'All Employees by Mode'!$C:$C,"="&amp;$C86))</f>
        <v>0</v>
      </c>
      <c r="J86" s="160">
        <f>IF($AF$1,SUMIFS('All Employees by Mode'!S:S,'All Employees by Mode'!$C:$C,"="&amp;$C86,'All Employees by Mode'!$BE:$BE,"=No"),SUMIFS('All Employees by Mode'!S:S,'All Employees by Mode'!$C:$C,"="&amp;$C86))</f>
        <v>0</v>
      </c>
      <c r="K86" s="160">
        <f>IF($AF$1,SUMIFS('All Employees by Mode'!U:U,'All Employees by Mode'!$C:$C,"="&amp;$C86,'All Employees by Mode'!$BE:$BE,"=No"),SUMIFS('All Employees by Mode'!U:U,'All Employees by Mode'!$C:$C,"="&amp;$C86))</f>
        <v>0</v>
      </c>
      <c r="L86" s="160">
        <f>IF($AF$1,SUMIFS('All Employees by Mode'!W:W,'All Employees by Mode'!$C:$C,"="&amp;$C86,'All Employees by Mode'!$BE:$BE,"=No"),SUMIFS('All Employees by Mode'!W:W,'All Employees by Mode'!$C:$C,"="&amp;$C86))</f>
        <v>0</v>
      </c>
      <c r="M86" s="160">
        <f>IF($AF$1,SUMIFS('All Employees by Mode'!Y:Y,'All Employees by Mode'!$C:$C,"="&amp;$C86,'All Employees by Mode'!$BE:$BE,"=No"),SUMIFS('All Employees by Mode'!Y:Y,'All Employees by Mode'!$C:$C,"="&amp;$C86))</f>
        <v>0</v>
      </c>
      <c r="N86" s="160">
        <f>IF($AF$1,SUMIFS('All Employees by Mode'!AA:AA,'All Employees by Mode'!$C:$C,"="&amp;$C86,'All Employees by Mode'!$BE:$BE,"=No"),SUMIFS('All Employees by Mode'!AA:AA,'All Employees by Mode'!$C:$C,"="&amp;$C86))</f>
        <v>0</v>
      </c>
      <c r="O86" s="160">
        <f>IF($AF$1,SUMIFS('All Employees by Mode'!AC:AC,'All Employees by Mode'!$C:$C,"="&amp;$C86,'All Employees by Mode'!$BE:$BE,"=No"),SUMIFS('All Employees by Mode'!AC:AC,'All Employees by Mode'!$C:$C,"="&amp;$C86))</f>
        <v>0</v>
      </c>
      <c r="P86" s="160">
        <f>IF($AF$1,SUMIFS('All Employees by Mode'!AE:AE,'All Employees by Mode'!$C:$C,"="&amp;$C86,'All Employees by Mode'!$BE:$BE,"=No"),SUMIFS('All Employees by Mode'!AE:AE,'All Employees by Mode'!$C:$C,"="&amp;$C86))</f>
        <v>0</v>
      </c>
      <c r="Q86" s="160">
        <f>IF($AF$1,SUMIFS('All Employees by Mode'!AG:AG,'All Employees by Mode'!$C:$C,"="&amp;$C86,'All Employees by Mode'!$BE:$BE,"=No"),SUMIFS('All Employees by Mode'!AG:AG,'All Employees by Mode'!$C:$C,"="&amp;$C86))</f>
        <v>0</v>
      </c>
      <c r="R86" s="160">
        <f>IF($AF$1,SUMIFS('All Employees by Mode'!AI:AI,'All Employees by Mode'!$C:$C,"="&amp;$C86,'All Employees by Mode'!$BE:$BE,"=No"),SUMIFS('All Employees by Mode'!AI:AI,'All Employees by Mode'!$C:$C,"="&amp;$C86))</f>
        <v>0</v>
      </c>
      <c r="S86" s="161">
        <f>IF($AF$1,SUMIFS('All Employees by Mode'!AK:AK,'All Employees by Mode'!$C:$C,"="&amp;$C86,'All Employees by Mode'!$BE:$BE,"=No"),SUMIFS('All Employees by Mode'!AK:AK,'All Employees by Mode'!$C:$C,"="&amp;$C86))</f>
        <v>0</v>
      </c>
      <c r="T86" s="161">
        <f>IF($AF$1,SUMIFS('All Employees by Mode'!AM:AM,'All Employees by Mode'!$C:$C,"="&amp;$C86,'All Employees by Mode'!$BE:$BE,"=No"),SUMIFS('All Employees by Mode'!AM:AM,'All Employees by Mode'!$C:$C,"="&amp;$C86))</f>
        <v>0</v>
      </c>
      <c r="U86" s="161">
        <f>IF($AF$1,SUMIFS('All Employees by Mode'!AO:AO,'All Employees by Mode'!$C:$C,"="&amp;$C86,'All Employees by Mode'!$BE:$BE,"=No"),SUMIFS('All Employees by Mode'!AO:AO,'All Employees by Mode'!$C:$C,"="&amp;$C86))</f>
        <v>0</v>
      </c>
      <c r="V86" s="161">
        <f>IF($AF$1,SUMIFS('All Employees by Mode'!AQ:AQ,'All Employees by Mode'!$C:$C,"="&amp;$C86,'All Employees by Mode'!$BE:$BE,"=No"),SUMIFS('All Employees by Mode'!AQ:AQ,'All Employees by Mode'!$C:$C,"="&amp;$C86))</f>
        <v>0</v>
      </c>
      <c r="W86" s="161">
        <f>IF($AF$1,SUMIFS('All Employees by Mode'!AS:AS,'All Employees by Mode'!$C:$C,"="&amp;$C86,'All Employees by Mode'!$BE:$BE,"=No"),SUMIFS('All Employees by Mode'!AS:AS,'All Employees by Mode'!$C:$C,"="&amp;$C86))</f>
        <v>0</v>
      </c>
      <c r="X86" s="162" t="str">
        <f t="shared" si="33"/>
        <v>-</v>
      </c>
      <c r="Y86" s="162" t="str">
        <f t="shared" si="34"/>
        <v>-</v>
      </c>
      <c r="Z86" s="162" t="str">
        <f t="shared" si="35"/>
        <v>-</v>
      </c>
      <c r="AA86" s="162" t="str">
        <f t="shared" si="36"/>
        <v>-</v>
      </c>
      <c r="AB86" s="271" t="str">
        <f t="shared" si="37"/>
        <v>-</v>
      </c>
      <c r="AC86" s="97"/>
      <c r="AD86" s="98"/>
      <c r="AE86" s="98"/>
      <c r="AF86" s="98"/>
      <c r="AG86" s="98"/>
      <c r="AH86" s="98"/>
      <c r="AI86" s="98"/>
      <c r="AJ86" s="98"/>
      <c r="AK86" s="98"/>
      <c r="AL86" s="98"/>
      <c r="AM86" s="98"/>
      <c r="AN86" s="98"/>
      <c r="AO86" s="304"/>
      <c r="AP86" s="304"/>
      <c r="AQ86" s="304"/>
      <c r="AR86" s="304"/>
      <c r="AS86" s="304"/>
      <c r="AT86" s="304"/>
      <c r="AU86" s="98"/>
      <c r="AV86" s="98"/>
    </row>
    <row r="87" spans="1:48">
      <c r="A87" s="96"/>
      <c r="B87" s="96"/>
      <c r="C87" s="195" t="s">
        <v>42</v>
      </c>
      <c r="D87" s="196" t="s">
        <v>817</v>
      </c>
      <c r="E87" s="197"/>
      <c r="F87" s="198">
        <f>IF($AF$1,SUMIFS('All Employees by Mode'!L:L,'All Employees by Mode'!$C:$C,"="&amp;$C87,'All Employees by Mode'!$BE:$BE,"=No"),SUMIFS('All Employees by Mode'!L:L,'All Employees by Mode'!$C:$C,"="&amp;$C87))</f>
        <v>32</v>
      </c>
      <c r="G87" s="160">
        <f>IF($AF$1,SUMIFS('All Employees by Mode'!M:M,'All Employees by Mode'!$C:$C,"="&amp;$C87,'All Employees by Mode'!$BE:$BE,"=No"),SUMIFS('All Employees by Mode'!M:M,'All Employees by Mode'!$C:$C,"="&amp;$C87))</f>
        <v>130333</v>
      </c>
      <c r="H87" s="160">
        <f>IF($AF$1,SUMIFS('All Employees by Mode'!O:O,'All Employees by Mode'!$C:$C,"="&amp;$C87,'All Employees by Mode'!$BE:$BE,"=No"),SUMIFS('All Employees by Mode'!O:O,'All Employees by Mode'!$C:$C,"="&amp;$C87))</f>
        <v>22207</v>
      </c>
      <c r="I87" s="160">
        <f>IF($AF$1,SUMIFS('All Employees by Mode'!Q:Q,'All Employees by Mode'!$C:$C,"="&amp;$C87,'All Employees by Mode'!$BE:$BE,"=No"),SUMIFS('All Employees by Mode'!Q:Q,'All Employees by Mode'!$C:$C,"="&amp;$C87))</f>
        <v>4292</v>
      </c>
      <c r="J87" s="160">
        <f>IF($AF$1,SUMIFS('All Employees by Mode'!S:S,'All Employees by Mode'!$C:$C,"="&amp;$C87,'All Employees by Mode'!$BE:$BE,"=No"),SUMIFS('All Employees by Mode'!S:S,'All Employees by Mode'!$C:$C,"="&amp;$C87))</f>
        <v>35542</v>
      </c>
      <c r="K87" s="160">
        <f>IF($AF$1,SUMIFS('All Employees by Mode'!U:U,'All Employees by Mode'!$C:$C,"="&amp;$C87,'All Employees by Mode'!$BE:$BE,"=No"),SUMIFS('All Employees by Mode'!U:U,'All Employees by Mode'!$C:$C,"="&amp;$C87))</f>
        <v>0</v>
      </c>
      <c r="L87" s="160">
        <f>IF($AF$1,SUMIFS('All Employees by Mode'!W:W,'All Employees by Mode'!$C:$C,"="&amp;$C87,'All Employees by Mode'!$BE:$BE,"=No"),SUMIFS('All Employees by Mode'!W:W,'All Employees by Mode'!$C:$C,"="&amp;$C87))</f>
        <v>192374</v>
      </c>
      <c r="M87" s="160">
        <f>IF($AF$1,SUMIFS('All Employees by Mode'!Y:Y,'All Employees by Mode'!$C:$C,"="&amp;$C87,'All Employees by Mode'!$BE:$BE,"=No"),SUMIFS('All Employees by Mode'!Y:Y,'All Employees by Mode'!$C:$C,"="&amp;$C87))</f>
        <v>65</v>
      </c>
      <c r="N87" s="160">
        <f>IF($AF$1,SUMIFS('All Employees by Mode'!AA:AA,'All Employees by Mode'!$C:$C,"="&amp;$C87,'All Employees by Mode'!$BE:$BE,"=No"),SUMIFS('All Employees by Mode'!AA:AA,'All Employees by Mode'!$C:$C,"="&amp;$C87))</f>
        <v>11</v>
      </c>
      <c r="O87" s="160">
        <f>IF($AF$1,SUMIFS('All Employees by Mode'!AC:AC,'All Employees by Mode'!$C:$C,"="&amp;$C87,'All Employees by Mode'!$BE:$BE,"=No"),SUMIFS('All Employees by Mode'!AC:AC,'All Employees by Mode'!$C:$C,"="&amp;$C87))</f>
        <v>2</v>
      </c>
      <c r="P87" s="160">
        <f>IF($AF$1,SUMIFS('All Employees by Mode'!AE:AE,'All Employees by Mode'!$C:$C,"="&amp;$C87,'All Employees by Mode'!$BE:$BE,"=No"),SUMIFS('All Employees by Mode'!AE:AE,'All Employees by Mode'!$C:$C,"="&amp;$C87))</f>
        <v>16.72</v>
      </c>
      <c r="Q87" s="160">
        <f>IF($AF$1,SUMIFS('All Employees by Mode'!AG:AG,'All Employees by Mode'!$C:$C,"="&amp;$C87,'All Employees by Mode'!$BE:$BE,"=No"),SUMIFS('All Employees by Mode'!AG:AG,'All Employees by Mode'!$C:$C,"="&amp;$C87))</f>
        <v>0</v>
      </c>
      <c r="R87" s="160">
        <f>IF($AF$1,SUMIFS('All Employees by Mode'!AI:AI,'All Employees by Mode'!$C:$C,"="&amp;$C87,'All Employees by Mode'!$BE:$BE,"=No"),SUMIFS('All Employees by Mode'!AI:AI,'All Employees by Mode'!$C:$C,"="&amp;$C87))</f>
        <v>94.72</v>
      </c>
      <c r="S87" s="161">
        <f>IF($AF$1,SUMIFS('All Employees by Mode'!AK:AK,'All Employees by Mode'!$C:$C,"="&amp;$C87,'All Employees by Mode'!$BE:$BE,"=No"),SUMIFS('All Employees by Mode'!AK:AK,'All Employees by Mode'!$C:$C,"="&amp;$C87))</f>
        <v>1902764</v>
      </c>
      <c r="T87" s="161">
        <f>IF($AF$1,SUMIFS('All Employees by Mode'!AM:AM,'All Employees by Mode'!$C:$C,"="&amp;$C87,'All Employees by Mode'!$BE:$BE,"=No"),SUMIFS('All Employees by Mode'!AM:AM,'All Employees by Mode'!$C:$C,"="&amp;$C87))</f>
        <v>408045</v>
      </c>
      <c r="U87" s="161">
        <f>IF($AF$1,SUMIFS('All Employees by Mode'!AO:AO,'All Employees by Mode'!$C:$C,"="&amp;$C87,'All Employees by Mode'!$BE:$BE,"=No"),SUMIFS('All Employees by Mode'!AO:AO,'All Employees by Mode'!$C:$C,"="&amp;$C87))</f>
        <v>64293</v>
      </c>
      <c r="V87" s="161">
        <f>IF($AF$1,SUMIFS('All Employees by Mode'!AQ:AQ,'All Employees by Mode'!$C:$C,"="&amp;$C87,'All Employees by Mode'!$BE:$BE,"=No"),SUMIFS('All Employees by Mode'!AQ:AQ,'All Employees by Mode'!$C:$C,"="&amp;$C87))</f>
        <v>695188</v>
      </c>
      <c r="W87" s="161">
        <f>IF($AF$1,SUMIFS('All Employees by Mode'!AS:AS,'All Employees by Mode'!$C:$C,"="&amp;$C87,'All Employees by Mode'!$BE:$BE,"=No"),SUMIFS('All Employees by Mode'!AS:AS,'All Employees by Mode'!$C:$C,"="&amp;$C87))</f>
        <v>3070290</v>
      </c>
      <c r="X87" s="162">
        <f t="shared" si="33"/>
        <v>14.599249614449143</v>
      </c>
      <c r="Y87" s="162">
        <f t="shared" si="34"/>
        <v>18.374611608952133</v>
      </c>
      <c r="Z87" s="162">
        <f t="shared" si="35"/>
        <v>14.97972972972973</v>
      </c>
      <c r="AA87" s="162">
        <f t="shared" si="36"/>
        <v>19.559619604974397</v>
      </c>
      <c r="AB87" s="271">
        <f t="shared" si="37"/>
        <v>15.960004990279351</v>
      </c>
      <c r="AC87" s="97"/>
      <c r="AD87" s="98"/>
      <c r="AE87" s="98"/>
      <c r="AF87" s="98"/>
      <c r="AG87" s="98"/>
      <c r="AH87" s="98"/>
      <c r="AI87" s="98"/>
      <c r="AJ87" s="98"/>
      <c r="AK87" s="98"/>
      <c r="AL87" s="98"/>
      <c r="AM87" s="98"/>
      <c r="AN87" s="98"/>
      <c r="AO87" s="304"/>
      <c r="AP87" s="304"/>
      <c r="AQ87" s="304"/>
      <c r="AR87" s="304"/>
      <c r="AS87" s="304"/>
      <c r="AT87" s="304"/>
      <c r="AU87" s="98"/>
      <c r="AV87" s="98"/>
    </row>
    <row r="88" spans="1:48">
      <c r="A88" s="96"/>
      <c r="B88" s="96"/>
      <c r="C88" s="195" t="s">
        <v>43</v>
      </c>
      <c r="D88" s="196" t="s">
        <v>818</v>
      </c>
      <c r="E88" s="197"/>
      <c r="F88" s="198">
        <f>IF($AF$1,SUMIFS('All Employees by Mode'!L:L,'All Employees by Mode'!$C:$C,"="&amp;$C88,'All Employees by Mode'!$BE:$BE,"=No"),SUMIFS('All Employees by Mode'!L:L,'All Employees by Mode'!$C:$C,"="&amp;$C88))</f>
        <v>87</v>
      </c>
      <c r="G88" s="160">
        <f>IF($AF$1,SUMIFS('All Employees by Mode'!M:M,'All Employees by Mode'!$C:$C,"="&amp;$C88,'All Employees by Mode'!$BE:$BE,"=No"),SUMIFS('All Employees by Mode'!M:M,'All Employees by Mode'!$C:$C,"="&amp;$C88))</f>
        <v>260660</v>
      </c>
      <c r="H88" s="160">
        <f>IF($AF$1,SUMIFS('All Employees by Mode'!O:O,'All Employees by Mode'!$C:$C,"="&amp;$C88,'All Employees by Mode'!$BE:$BE,"=No"),SUMIFS('All Employees by Mode'!O:O,'All Employees by Mode'!$C:$C,"="&amp;$C88))</f>
        <v>33098</v>
      </c>
      <c r="I88" s="160">
        <f>IF($AF$1,SUMIFS('All Employees by Mode'!Q:Q,'All Employees by Mode'!$C:$C,"="&amp;$C88,'All Employees by Mode'!$BE:$BE,"=No"),SUMIFS('All Employees by Mode'!Q:Q,'All Employees by Mode'!$C:$C,"="&amp;$C88))</f>
        <v>9137</v>
      </c>
      <c r="J88" s="160">
        <f>IF($AF$1,SUMIFS('All Employees by Mode'!S:S,'All Employees by Mode'!$C:$C,"="&amp;$C88,'All Employees by Mode'!$BE:$BE,"=No"),SUMIFS('All Employees by Mode'!S:S,'All Employees by Mode'!$C:$C,"="&amp;$C88))</f>
        <v>30031</v>
      </c>
      <c r="K88" s="160">
        <f>IF($AF$1,SUMIFS('All Employees by Mode'!U:U,'All Employees by Mode'!$C:$C,"="&amp;$C88,'All Employees by Mode'!$BE:$BE,"=No"),SUMIFS('All Employees by Mode'!U:U,'All Employees by Mode'!$C:$C,"="&amp;$C88))</f>
        <v>400</v>
      </c>
      <c r="L88" s="160">
        <f>IF($AF$1,SUMIFS('All Employees by Mode'!W:W,'All Employees by Mode'!$C:$C,"="&amp;$C88,'All Employees by Mode'!$BE:$BE,"=No"),SUMIFS('All Employees by Mode'!W:W,'All Employees by Mode'!$C:$C,"="&amp;$C88))</f>
        <v>333326</v>
      </c>
      <c r="M88" s="160">
        <f>IF($AF$1,SUMIFS('All Employees by Mode'!Y:Y,'All Employees by Mode'!$C:$C,"="&amp;$C88,'All Employees by Mode'!$BE:$BE,"=No"),SUMIFS('All Employees by Mode'!Y:Y,'All Employees by Mode'!$C:$C,"="&amp;$C88))</f>
        <v>166.60999999999996</v>
      </c>
      <c r="N88" s="160">
        <f>IF($AF$1,SUMIFS('All Employees by Mode'!AA:AA,'All Employees by Mode'!$C:$C,"="&amp;$C88,'All Employees by Mode'!$BE:$BE,"=No"),SUMIFS('All Employees by Mode'!AA:AA,'All Employees by Mode'!$C:$C,"="&amp;$C88))</f>
        <v>20.51</v>
      </c>
      <c r="O88" s="160">
        <f>IF($AF$1,SUMIFS('All Employees by Mode'!AC:AC,'All Employees by Mode'!$C:$C,"="&amp;$C88,'All Employees by Mode'!$BE:$BE,"=No"),SUMIFS('All Employees by Mode'!AC:AC,'All Employees by Mode'!$C:$C,"="&amp;$C88))</f>
        <v>5.1899999999999995</v>
      </c>
      <c r="P88" s="160">
        <f>IF($AF$1,SUMIFS('All Employees by Mode'!AE:AE,'All Employees by Mode'!$C:$C,"="&amp;$C88,'All Employees by Mode'!$BE:$BE,"=No"),SUMIFS('All Employees by Mode'!AE:AE,'All Employees by Mode'!$C:$C,"="&amp;$C88))</f>
        <v>19.299999999999997</v>
      </c>
      <c r="Q88" s="160">
        <f>IF($AF$1,SUMIFS('All Employees by Mode'!AG:AG,'All Employees by Mode'!$C:$C,"="&amp;$C88,'All Employees by Mode'!$BE:$BE,"=No"),SUMIFS('All Employees by Mode'!AG:AG,'All Employees by Mode'!$C:$C,"="&amp;$C88))</f>
        <v>0.2</v>
      </c>
      <c r="R88" s="160">
        <f>IF($AF$1,SUMIFS('All Employees by Mode'!AI:AI,'All Employees by Mode'!$C:$C,"="&amp;$C88,'All Employees by Mode'!$BE:$BE,"=No"),SUMIFS('All Employees by Mode'!AI:AI,'All Employees by Mode'!$C:$C,"="&amp;$C88))</f>
        <v>211.81</v>
      </c>
      <c r="S88" s="161">
        <f>IF($AF$1,SUMIFS('All Employees by Mode'!AK:AK,'All Employees by Mode'!$C:$C,"="&amp;$C88,'All Employees by Mode'!$BE:$BE,"=No"),SUMIFS('All Employees by Mode'!AK:AK,'All Employees by Mode'!$C:$C,"="&amp;$C88))</f>
        <v>5159722</v>
      </c>
      <c r="T88" s="161">
        <f>IF($AF$1,SUMIFS('All Employees by Mode'!AM:AM,'All Employees by Mode'!$C:$C,"="&amp;$C88,'All Employees by Mode'!$BE:$BE,"=No"),SUMIFS('All Employees by Mode'!AM:AM,'All Employees by Mode'!$C:$C,"="&amp;$C88))</f>
        <v>723459</v>
      </c>
      <c r="U88" s="161">
        <f>IF($AF$1,SUMIFS('All Employees by Mode'!AO:AO,'All Employees by Mode'!$C:$C,"="&amp;$C88,'All Employees by Mode'!$BE:$BE,"=No"),SUMIFS('All Employees by Mode'!AO:AO,'All Employees by Mode'!$C:$C,"="&amp;$C88))</f>
        <v>203171</v>
      </c>
      <c r="V88" s="161">
        <f>IF($AF$1,SUMIFS('All Employees by Mode'!AQ:AQ,'All Employees by Mode'!$C:$C,"="&amp;$C88,'All Employees by Mode'!$BE:$BE,"=No"),SUMIFS('All Employees by Mode'!AQ:AQ,'All Employees by Mode'!$C:$C,"="&amp;$C88))</f>
        <v>955423</v>
      </c>
      <c r="W88" s="161">
        <f>IF($AF$1,SUMIFS('All Employees by Mode'!AS:AS,'All Employees by Mode'!$C:$C,"="&amp;$C88,'All Employees by Mode'!$BE:$BE,"=No"),SUMIFS('All Employees by Mode'!AS:AS,'All Employees by Mode'!$C:$C,"="&amp;$C88))</f>
        <v>7041775</v>
      </c>
      <c r="X88" s="162">
        <f t="shared" si="33"/>
        <v>19.794836185068672</v>
      </c>
      <c r="Y88" s="162">
        <f t="shared" si="34"/>
        <v>21.858088102000121</v>
      </c>
      <c r="Z88" s="162">
        <f t="shared" si="35"/>
        <v>22.236073109335667</v>
      </c>
      <c r="AA88" s="162">
        <f t="shared" si="36"/>
        <v>31.814558289767241</v>
      </c>
      <c r="AB88" s="271">
        <f t="shared" si="37"/>
        <v>21.15117173185633</v>
      </c>
      <c r="AC88" s="97"/>
      <c r="AD88" s="98"/>
      <c r="AE88" s="98"/>
      <c r="AF88" s="98"/>
      <c r="AG88" s="98"/>
      <c r="AH88" s="98"/>
      <c r="AI88" s="98"/>
      <c r="AJ88" s="98"/>
      <c r="AK88" s="98"/>
      <c r="AL88" s="98"/>
      <c r="AM88" s="98"/>
      <c r="AN88" s="98"/>
      <c r="AO88" s="304"/>
      <c r="AP88" s="304"/>
      <c r="AQ88" s="304"/>
      <c r="AR88" s="304"/>
      <c r="AS88" s="304"/>
      <c r="AT88" s="304"/>
      <c r="AU88" s="98"/>
      <c r="AV88" s="98"/>
    </row>
    <row r="89" spans="1:48">
      <c r="A89" s="96"/>
      <c r="B89" s="96"/>
      <c r="C89" s="195" t="s">
        <v>44</v>
      </c>
      <c r="D89" s="196" t="s">
        <v>819</v>
      </c>
      <c r="E89" s="197"/>
      <c r="F89" s="198">
        <f>IF($AF$1,SUMIFS('All Employees by Mode'!L:L,'All Employees by Mode'!$C:$C,"="&amp;$C89,'All Employees by Mode'!$BE:$BE,"=No"),SUMIFS('All Employees by Mode'!L:L,'All Employees by Mode'!$C:$C,"="&amp;$C89))</f>
        <v>958</v>
      </c>
      <c r="G89" s="160">
        <f>IF($AF$1,SUMIFS('All Employees by Mode'!M:M,'All Employees by Mode'!$C:$C,"="&amp;$C89,'All Employees by Mode'!$BE:$BE,"=No"),SUMIFS('All Employees by Mode'!M:M,'All Employees by Mode'!$C:$C,"="&amp;$C89))</f>
        <v>3396371</v>
      </c>
      <c r="H89" s="160">
        <f>IF($AF$1,SUMIFS('All Employees by Mode'!O:O,'All Employees by Mode'!$C:$C,"="&amp;$C89,'All Employees by Mode'!$BE:$BE,"=No"),SUMIFS('All Employees by Mode'!O:O,'All Employees by Mode'!$C:$C,"="&amp;$C89))</f>
        <v>749011</v>
      </c>
      <c r="I89" s="160">
        <f>IF($AF$1,SUMIFS('All Employees by Mode'!Q:Q,'All Employees by Mode'!$C:$C,"="&amp;$C89,'All Employees by Mode'!$BE:$BE,"=No"),SUMIFS('All Employees by Mode'!Q:Q,'All Employees by Mode'!$C:$C,"="&amp;$C89))</f>
        <v>78685</v>
      </c>
      <c r="J89" s="160">
        <f>IF($AF$1,SUMIFS('All Employees by Mode'!S:S,'All Employees by Mode'!$C:$C,"="&amp;$C89,'All Employees by Mode'!$BE:$BE,"=No"),SUMIFS('All Employees by Mode'!S:S,'All Employees by Mode'!$C:$C,"="&amp;$C89))</f>
        <v>608454</v>
      </c>
      <c r="K89" s="160">
        <f>IF($AF$1,SUMIFS('All Employees by Mode'!U:U,'All Employees by Mode'!$C:$C,"="&amp;$C89,'All Employees by Mode'!$BE:$BE,"=No"),SUMIFS('All Employees by Mode'!U:U,'All Employees by Mode'!$C:$C,"="&amp;$C89))</f>
        <v>0</v>
      </c>
      <c r="L89" s="160">
        <f>IF($AF$1,SUMIFS('All Employees by Mode'!W:W,'All Employees by Mode'!$C:$C,"="&amp;$C89,'All Employees by Mode'!$BE:$BE,"=No"),SUMIFS('All Employees by Mode'!W:W,'All Employees by Mode'!$C:$C,"="&amp;$C89))</f>
        <v>4832521</v>
      </c>
      <c r="M89" s="160">
        <f>IF($AF$1,SUMIFS('All Employees by Mode'!Y:Y,'All Employees by Mode'!$C:$C,"="&amp;$C89,'All Employees by Mode'!$BE:$BE,"=No"),SUMIFS('All Employees by Mode'!Y:Y,'All Employees by Mode'!$C:$C,"="&amp;$C89))</f>
        <v>1823.1</v>
      </c>
      <c r="N89" s="160">
        <f>IF($AF$1,SUMIFS('All Employees by Mode'!AA:AA,'All Employees by Mode'!$C:$C,"="&amp;$C89,'All Employees by Mode'!$BE:$BE,"=No"),SUMIFS('All Employees by Mode'!AA:AA,'All Employees by Mode'!$C:$C,"="&amp;$C89))</f>
        <v>402.12</v>
      </c>
      <c r="O89" s="160">
        <f>IF($AF$1,SUMIFS('All Employees by Mode'!AC:AC,'All Employees by Mode'!$C:$C,"="&amp;$C89,'All Employees by Mode'!$BE:$BE,"=No"),SUMIFS('All Employees by Mode'!AC:AC,'All Employees by Mode'!$C:$C,"="&amp;$C89))</f>
        <v>50.38</v>
      </c>
      <c r="P89" s="160">
        <f>IF($AF$1,SUMIFS('All Employees by Mode'!AE:AE,'All Employees by Mode'!$C:$C,"="&amp;$C89,'All Employees by Mode'!$BE:$BE,"=No"),SUMIFS('All Employees by Mode'!AE:AE,'All Employees by Mode'!$C:$C,"="&amp;$C89))</f>
        <v>338.38999999999993</v>
      </c>
      <c r="Q89" s="160">
        <f>IF($AF$1,SUMIFS('All Employees by Mode'!AG:AG,'All Employees by Mode'!$C:$C,"="&amp;$C89,'All Employees by Mode'!$BE:$BE,"=No"),SUMIFS('All Employees by Mode'!AG:AG,'All Employees by Mode'!$C:$C,"="&amp;$C89))</f>
        <v>0</v>
      </c>
      <c r="R89" s="160">
        <f>IF($AF$1,SUMIFS('All Employees by Mode'!AI:AI,'All Employees by Mode'!$C:$C,"="&amp;$C89,'All Employees by Mode'!$BE:$BE,"=No"),SUMIFS('All Employees by Mode'!AI:AI,'All Employees by Mode'!$C:$C,"="&amp;$C89))</f>
        <v>2613.9900000000002</v>
      </c>
      <c r="S89" s="161">
        <f>IF($AF$1,SUMIFS('All Employees by Mode'!AK:AK,'All Employees by Mode'!$C:$C,"="&amp;$C89,'All Employees by Mode'!$BE:$BE,"=No"),SUMIFS('All Employees by Mode'!AK:AK,'All Employees by Mode'!$C:$C,"="&amp;$C89))</f>
        <v>73250129</v>
      </c>
      <c r="T89" s="161">
        <f>IF($AF$1,SUMIFS('All Employees by Mode'!AM:AM,'All Employees by Mode'!$C:$C,"="&amp;$C89,'All Employees by Mode'!$BE:$BE,"=No"),SUMIFS('All Employees by Mode'!AM:AM,'All Employees by Mode'!$C:$C,"="&amp;$C89))</f>
        <v>17094297</v>
      </c>
      <c r="U89" s="161">
        <f>IF($AF$1,SUMIFS('All Employees by Mode'!AO:AO,'All Employees by Mode'!$C:$C,"="&amp;$C89,'All Employees by Mode'!$BE:$BE,"=No"),SUMIFS('All Employees by Mode'!AO:AO,'All Employees by Mode'!$C:$C,"="&amp;$C89))</f>
        <v>1781227</v>
      </c>
      <c r="V89" s="161">
        <f>IF($AF$1,SUMIFS('All Employees by Mode'!AQ:AQ,'All Employees by Mode'!$C:$C,"="&amp;$C89,'All Employees by Mode'!$BE:$BE,"=No"),SUMIFS('All Employees by Mode'!AQ:AQ,'All Employees by Mode'!$C:$C,"="&amp;$C89))</f>
        <v>19316973</v>
      </c>
      <c r="W89" s="161">
        <f>IF($AF$1,SUMIFS('All Employees by Mode'!AS:AS,'All Employees by Mode'!$C:$C,"="&amp;$C89,'All Employees by Mode'!$BE:$BE,"=No"),SUMIFS('All Employees by Mode'!AS:AS,'All Employees by Mode'!$C:$C,"="&amp;$C89))</f>
        <v>111442626</v>
      </c>
      <c r="X89" s="162">
        <f t="shared" si="33"/>
        <v>21.567175376306064</v>
      </c>
      <c r="Y89" s="162">
        <f t="shared" si="34"/>
        <v>22.822491258472841</v>
      </c>
      <c r="Z89" s="162">
        <f t="shared" si="35"/>
        <v>22.637440427019126</v>
      </c>
      <c r="AA89" s="162">
        <f t="shared" si="36"/>
        <v>31.747630880888284</v>
      </c>
      <c r="AB89" s="271">
        <f t="shared" si="37"/>
        <v>23.060970868000368</v>
      </c>
      <c r="AC89" s="97"/>
      <c r="AD89" s="98"/>
      <c r="AE89" s="98"/>
      <c r="AF89" s="98"/>
      <c r="AG89" s="98"/>
      <c r="AH89" s="98"/>
      <c r="AI89" s="98"/>
      <c r="AJ89" s="98"/>
      <c r="AK89" s="98"/>
      <c r="AL89" s="98"/>
      <c r="AM89" s="98"/>
      <c r="AN89" s="98"/>
      <c r="AO89" s="304"/>
      <c r="AP89" s="304"/>
      <c r="AQ89" s="304"/>
      <c r="AR89" s="304"/>
      <c r="AS89" s="304"/>
      <c r="AT89" s="304"/>
      <c r="AU89" s="98"/>
      <c r="AV89" s="98"/>
    </row>
    <row r="90" spans="1:48">
      <c r="A90" s="96"/>
      <c r="B90" s="96"/>
      <c r="C90" s="195" t="s">
        <v>45</v>
      </c>
      <c r="D90" s="196" t="s">
        <v>820</v>
      </c>
      <c r="E90" s="197"/>
      <c r="F90" s="198">
        <f>IF($AF$1,SUMIFS('All Employees by Mode'!L:L,'All Employees by Mode'!$C:$C,"="&amp;$C90,'All Employees by Mode'!$BE:$BE,"=No"),SUMIFS('All Employees by Mode'!L:L,'All Employees by Mode'!$C:$C,"="&amp;$C90))</f>
        <v>10</v>
      </c>
      <c r="G90" s="160">
        <f>IF($AF$1,SUMIFS('All Employees by Mode'!M:M,'All Employees by Mode'!$C:$C,"="&amp;$C90,'All Employees by Mode'!$BE:$BE,"=No"),SUMIFS('All Employees by Mode'!M:M,'All Employees by Mode'!$C:$C,"="&amp;$C90))</f>
        <v>42120</v>
      </c>
      <c r="H90" s="160">
        <f>IF($AF$1,SUMIFS('All Employees by Mode'!O:O,'All Employees by Mode'!$C:$C,"="&amp;$C90,'All Employees by Mode'!$BE:$BE,"=No"),SUMIFS('All Employees by Mode'!O:O,'All Employees by Mode'!$C:$C,"="&amp;$C90))</f>
        <v>4697</v>
      </c>
      <c r="I90" s="160">
        <f>IF($AF$1,SUMIFS('All Employees by Mode'!Q:Q,'All Employees by Mode'!$C:$C,"="&amp;$C90,'All Employees by Mode'!$BE:$BE,"=No"),SUMIFS('All Employees by Mode'!Q:Q,'All Employees by Mode'!$C:$C,"="&amp;$C90))</f>
        <v>588</v>
      </c>
      <c r="J90" s="160">
        <f>IF($AF$1,SUMIFS('All Employees by Mode'!S:S,'All Employees by Mode'!$C:$C,"="&amp;$C90,'All Employees by Mode'!$BE:$BE,"=No"),SUMIFS('All Employees by Mode'!S:S,'All Employees by Mode'!$C:$C,"="&amp;$C90))</f>
        <v>6578</v>
      </c>
      <c r="K90" s="160">
        <f>IF($AF$1,SUMIFS('All Employees by Mode'!U:U,'All Employees by Mode'!$C:$C,"="&amp;$C90,'All Employees by Mode'!$BE:$BE,"=No"),SUMIFS('All Employees by Mode'!U:U,'All Employees by Mode'!$C:$C,"="&amp;$C90))</f>
        <v>0</v>
      </c>
      <c r="L90" s="160">
        <f>IF($AF$1,SUMIFS('All Employees by Mode'!W:W,'All Employees by Mode'!$C:$C,"="&amp;$C90,'All Employees by Mode'!$BE:$BE,"=No"),SUMIFS('All Employees by Mode'!W:W,'All Employees by Mode'!$C:$C,"="&amp;$C90))</f>
        <v>53983</v>
      </c>
      <c r="M90" s="160">
        <f>IF($AF$1,SUMIFS('All Employees by Mode'!Y:Y,'All Employees by Mode'!$C:$C,"="&amp;$C90,'All Employees by Mode'!$BE:$BE,"=No"),SUMIFS('All Employees by Mode'!Y:Y,'All Employees by Mode'!$C:$C,"="&amp;$C90))</f>
        <v>27</v>
      </c>
      <c r="N90" s="160">
        <f>IF($AF$1,SUMIFS('All Employees by Mode'!AA:AA,'All Employees by Mode'!$C:$C,"="&amp;$C90,'All Employees by Mode'!$BE:$BE,"=No"),SUMIFS('All Employees by Mode'!AA:AA,'All Employees by Mode'!$C:$C,"="&amp;$C90))</f>
        <v>3.5</v>
      </c>
      <c r="O90" s="160">
        <f>IF($AF$1,SUMIFS('All Employees by Mode'!AC:AC,'All Employees by Mode'!$C:$C,"="&amp;$C90,'All Employees by Mode'!$BE:$BE,"=No"),SUMIFS('All Employees by Mode'!AC:AC,'All Employees by Mode'!$C:$C,"="&amp;$C90))</f>
        <v>4</v>
      </c>
      <c r="P90" s="160">
        <f>IF($AF$1,SUMIFS('All Employees by Mode'!AE:AE,'All Employees by Mode'!$C:$C,"="&amp;$C90,'All Employees by Mode'!$BE:$BE,"=No"),SUMIFS('All Employees by Mode'!AE:AE,'All Employees by Mode'!$C:$C,"="&amp;$C90))</f>
        <v>5.5</v>
      </c>
      <c r="Q90" s="160">
        <f>IF($AF$1,SUMIFS('All Employees by Mode'!AG:AG,'All Employees by Mode'!$C:$C,"="&amp;$C90,'All Employees by Mode'!$BE:$BE,"=No"),SUMIFS('All Employees by Mode'!AG:AG,'All Employees by Mode'!$C:$C,"="&amp;$C90))</f>
        <v>0</v>
      </c>
      <c r="R90" s="160">
        <f>IF($AF$1,SUMIFS('All Employees by Mode'!AI:AI,'All Employees by Mode'!$C:$C,"="&amp;$C90,'All Employees by Mode'!$BE:$BE,"=No"),SUMIFS('All Employees by Mode'!AI:AI,'All Employees by Mode'!$C:$C,"="&amp;$C90))</f>
        <v>40</v>
      </c>
      <c r="S90" s="161">
        <f>IF($AF$1,SUMIFS('All Employees by Mode'!AK:AK,'All Employees by Mode'!$C:$C,"="&amp;$C90,'All Employees by Mode'!$BE:$BE,"=No"),SUMIFS('All Employees by Mode'!AK:AK,'All Employees by Mode'!$C:$C,"="&amp;$C90))</f>
        <v>864732</v>
      </c>
      <c r="T90" s="161">
        <f>IF($AF$1,SUMIFS('All Employees by Mode'!AM:AM,'All Employees by Mode'!$C:$C,"="&amp;$C90,'All Employees by Mode'!$BE:$BE,"=No"),SUMIFS('All Employees by Mode'!AM:AM,'All Employees by Mode'!$C:$C,"="&amp;$C90))</f>
        <v>68980</v>
      </c>
      <c r="U90" s="161">
        <f>IF($AF$1,SUMIFS('All Employees by Mode'!AO:AO,'All Employees by Mode'!$C:$C,"="&amp;$C90,'All Employees by Mode'!$BE:$BE,"=No"),SUMIFS('All Employees by Mode'!AO:AO,'All Employees by Mode'!$C:$C,"="&amp;$C90))</f>
        <v>7161</v>
      </c>
      <c r="V90" s="161">
        <f>IF($AF$1,SUMIFS('All Employees by Mode'!AQ:AQ,'All Employees by Mode'!$C:$C,"="&amp;$C90,'All Employees by Mode'!$BE:$BE,"=No"),SUMIFS('All Employees by Mode'!AQ:AQ,'All Employees by Mode'!$C:$C,"="&amp;$C90))</f>
        <v>135966</v>
      </c>
      <c r="W90" s="161">
        <f>IF($AF$1,SUMIFS('All Employees by Mode'!AS:AS,'All Employees by Mode'!$C:$C,"="&amp;$C90,'All Employees by Mode'!$BE:$BE,"=No"),SUMIFS('All Employees by Mode'!AS:AS,'All Employees by Mode'!$C:$C,"="&amp;$C90))</f>
        <v>1076839</v>
      </c>
      <c r="X90" s="162">
        <f t="shared" si="33"/>
        <v>20.530199430199431</v>
      </c>
      <c r="Y90" s="162">
        <f t="shared" si="34"/>
        <v>14.685969767936982</v>
      </c>
      <c r="Z90" s="162">
        <f t="shared" si="35"/>
        <v>12.178571428571429</v>
      </c>
      <c r="AA90" s="162">
        <f t="shared" si="36"/>
        <v>20.669808452417147</v>
      </c>
      <c r="AB90" s="271">
        <f t="shared" si="37"/>
        <v>19.947742807921014</v>
      </c>
      <c r="AC90" s="97"/>
      <c r="AD90" s="98"/>
      <c r="AE90" s="98"/>
      <c r="AF90" s="98"/>
      <c r="AG90" s="98"/>
      <c r="AH90" s="98"/>
      <c r="AI90" s="98"/>
      <c r="AJ90" s="98"/>
      <c r="AK90" s="98"/>
      <c r="AL90" s="98"/>
      <c r="AM90" s="98"/>
      <c r="AN90" s="98"/>
      <c r="AO90" s="304"/>
      <c r="AP90" s="304"/>
      <c r="AQ90" s="304"/>
      <c r="AR90" s="304"/>
      <c r="AS90" s="304"/>
      <c r="AT90" s="304"/>
      <c r="AU90" s="98"/>
      <c r="AV90" s="98"/>
    </row>
    <row r="91" spans="1:48">
      <c r="A91" s="96"/>
      <c r="B91" s="96"/>
      <c r="C91" s="195" t="s">
        <v>46</v>
      </c>
      <c r="D91" s="196" t="s">
        <v>821</v>
      </c>
      <c r="E91" s="197"/>
      <c r="F91" s="198">
        <f>IF($AF$1,SUMIFS('All Employees by Mode'!L:L,'All Employees by Mode'!$C:$C,"="&amp;$C91,'All Employees by Mode'!$BE:$BE,"=No"),SUMIFS('All Employees by Mode'!L:L,'All Employees by Mode'!$C:$C,"="&amp;$C91))</f>
        <v>178</v>
      </c>
      <c r="G91" s="160">
        <f>IF($AF$1,SUMIFS('All Employees by Mode'!M:M,'All Employees by Mode'!$C:$C,"="&amp;$C91,'All Employees by Mode'!$BE:$BE,"=No"),SUMIFS('All Employees by Mode'!M:M,'All Employees by Mode'!$C:$C,"="&amp;$C91))</f>
        <v>606401</v>
      </c>
      <c r="H91" s="160">
        <f>IF($AF$1,SUMIFS('All Employees by Mode'!O:O,'All Employees by Mode'!$C:$C,"="&amp;$C91,'All Employees by Mode'!$BE:$BE,"=No"),SUMIFS('All Employees by Mode'!O:O,'All Employees by Mode'!$C:$C,"="&amp;$C91))</f>
        <v>101472</v>
      </c>
      <c r="I91" s="160">
        <f>IF($AF$1,SUMIFS('All Employees by Mode'!Q:Q,'All Employees by Mode'!$C:$C,"="&amp;$C91,'All Employees by Mode'!$BE:$BE,"=No"),SUMIFS('All Employees by Mode'!Q:Q,'All Employees by Mode'!$C:$C,"="&amp;$C91))</f>
        <v>23658</v>
      </c>
      <c r="J91" s="160">
        <f>IF($AF$1,SUMIFS('All Employees by Mode'!S:S,'All Employees by Mode'!$C:$C,"="&amp;$C91,'All Employees by Mode'!$BE:$BE,"=No"),SUMIFS('All Employees by Mode'!S:S,'All Employees by Mode'!$C:$C,"="&amp;$C91))</f>
        <v>101809</v>
      </c>
      <c r="K91" s="160">
        <f>IF($AF$1,SUMIFS('All Employees by Mode'!U:U,'All Employees by Mode'!$C:$C,"="&amp;$C91,'All Employees by Mode'!$BE:$BE,"=No"),SUMIFS('All Employees by Mode'!U:U,'All Employees by Mode'!$C:$C,"="&amp;$C91))</f>
        <v>0</v>
      </c>
      <c r="L91" s="160">
        <f>IF($AF$1,SUMIFS('All Employees by Mode'!W:W,'All Employees by Mode'!$C:$C,"="&amp;$C91,'All Employees by Mode'!$BE:$BE,"=No"),SUMIFS('All Employees by Mode'!W:W,'All Employees by Mode'!$C:$C,"="&amp;$C91))</f>
        <v>833340</v>
      </c>
      <c r="M91" s="160">
        <f>IF($AF$1,SUMIFS('All Employees by Mode'!Y:Y,'All Employees by Mode'!$C:$C,"="&amp;$C91,'All Employees by Mode'!$BE:$BE,"=No"),SUMIFS('All Employees by Mode'!Y:Y,'All Employees by Mode'!$C:$C,"="&amp;$C91))</f>
        <v>325.89999999999998</v>
      </c>
      <c r="N91" s="160">
        <f>IF($AF$1,SUMIFS('All Employees by Mode'!AA:AA,'All Employees by Mode'!$C:$C,"="&amp;$C91,'All Employees by Mode'!$BE:$BE,"=No"),SUMIFS('All Employees by Mode'!AA:AA,'All Employees by Mode'!$C:$C,"="&amp;$C91))</f>
        <v>54.900000000000006</v>
      </c>
      <c r="O91" s="160">
        <f>IF($AF$1,SUMIFS('All Employees by Mode'!AC:AC,'All Employees by Mode'!$C:$C,"="&amp;$C91,'All Employees by Mode'!$BE:$BE,"=No"),SUMIFS('All Employees by Mode'!AC:AC,'All Employees by Mode'!$C:$C,"="&amp;$C91))</f>
        <v>15</v>
      </c>
      <c r="P91" s="160">
        <f>IF($AF$1,SUMIFS('All Employees by Mode'!AE:AE,'All Employees by Mode'!$C:$C,"="&amp;$C91,'All Employees by Mode'!$BE:$BE,"=No"),SUMIFS('All Employees by Mode'!AE:AE,'All Employees by Mode'!$C:$C,"="&amp;$C91))</f>
        <v>56</v>
      </c>
      <c r="Q91" s="160">
        <f>IF($AF$1,SUMIFS('All Employees by Mode'!AG:AG,'All Employees by Mode'!$C:$C,"="&amp;$C91,'All Employees by Mode'!$BE:$BE,"=No"),SUMIFS('All Employees by Mode'!AG:AG,'All Employees by Mode'!$C:$C,"="&amp;$C91))</f>
        <v>0</v>
      </c>
      <c r="R91" s="160">
        <f>IF($AF$1,SUMIFS('All Employees by Mode'!AI:AI,'All Employees by Mode'!$C:$C,"="&amp;$C91,'All Employees by Mode'!$BE:$BE,"=No"),SUMIFS('All Employees by Mode'!AI:AI,'All Employees by Mode'!$C:$C,"="&amp;$C91))</f>
        <v>451.8</v>
      </c>
      <c r="S91" s="161">
        <f>IF($AF$1,SUMIFS('All Employees by Mode'!AK:AK,'All Employees by Mode'!$C:$C,"="&amp;$C91,'All Employees by Mode'!$BE:$BE,"=No"),SUMIFS('All Employees by Mode'!AK:AK,'All Employees by Mode'!$C:$C,"="&amp;$C91))</f>
        <v>13976245</v>
      </c>
      <c r="T91" s="161">
        <f>IF($AF$1,SUMIFS('All Employees by Mode'!AM:AM,'All Employees by Mode'!$C:$C,"="&amp;$C91,'All Employees by Mode'!$BE:$BE,"=No"),SUMIFS('All Employees by Mode'!AM:AM,'All Employees by Mode'!$C:$C,"="&amp;$C91))</f>
        <v>2570140</v>
      </c>
      <c r="U91" s="161">
        <f>IF($AF$1,SUMIFS('All Employees by Mode'!AO:AO,'All Employees by Mode'!$C:$C,"="&amp;$C91,'All Employees by Mode'!$BE:$BE,"=No"),SUMIFS('All Employees by Mode'!AO:AO,'All Employees by Mode'!$C:$C,"="&amp;$C91))</f>
        <v>545888</v>
      </c>
      <c r="V91" s="161">
        <f>IF($AF$1,SUMIFS('All Employees by Mode'!AQ:AQ,'All Employees by Mode'!$C:$C,"="&amp;$C91,'All Employees by Mode'!$BE:$BE,"=No"),SUMIFS('All Employees by Mode'!AQ:AQ,'All Employees by Mode'!$C:$C,"="&amp;$C91))</f>
        <v>1477785</v>
      </c>
      <c r="W91" s="161">
        <f>IF($AF$1,SUMIFS('All Employees by Mode'!AS:AS,'All Employees by Mode'!$C:$C,"="&amp;$C91,'All Employees by Mode'!$BE:$BE,"=No"),SUMIFS('All Employees by Mode'!AS:AS,'All Employees by Mode'!$C:$C,"="&amp;$C91))</f>
        <v>18570058</v>
      </c>
      <c r="X91" s="162">
        <f t="shared" si="33"/>
        <v>23.047859419756893</v>
      </c>
      <c r="Y91" s="162">
        <f t="shared" si="34"/>
        <v>25.328563544623147</v>
      </c>
      <c r="Z91" s="162">
        <f t="shared" si="35"/>
        <v>23.07413982585172</v>
      </c>
      <c r="AA91" s="162">
        <f t="shared" si="36"/>
        <v>14.515268787631742</v>
      </c>
      <c r="AB91" s="271">
        <f t="shared" si="37"/>
        <v>22.28389132886937</v>
      </c>
      <c r="AC91" s="97"/>
      <c r="AD91" s="98"/>
      <c r="AE91" s="98"/>
      <c r="AF91" s="98"/>
      <c r="AG91" s="98"/>
      <c r="AH91" s="98"/>
      <c r="AI91" s="98"/>
      <c r="AJ91" s="98"/>
      <c r="AK91" s="98"/>
      <c r="AL91" s="98"/>
      <c r="AM91" s="98"/>
      <c r="AN91" s="98"/>
      <c r="AO91" s="304"/>
      <c r="AP91" s="304"/>
      <c r="AQ91" s="304"/>
      <c r="AR91" s="304"/>
      <c r="AS91" s="304"/>
      <c r="AT91" s="304"/>
      <c r="AU91" s="98"/>
      <c r="AV91" s="98"/>
    </row>
    <row r="92" spans="1:48">
      <c r="A92" s="96"/>
      <c r="B92" s="96"/>
      <c r="C92" s="195" t="s">
        <v>47</v>
      </c>
      <c r="D92" s="196" t="s">
        <v>822</v>
      </c>
      <c r="E92" s="197"/>
      <c r="F92" s="198">
        <f>IF($AF$1,SUMIFS('All Employees by Mode'!L:L,'All Employees by Mode'!$C:$C,"="&amp;$C92,'All Employees by Mode'!$BE:$BE,"=No"),SUMIFS('All Employees by Mode'!L:L,'All Employees by Mode'!$C:$C,"="&amp;$C92))</f>
        <v>22</v>
      </c>
      <c r="G92" s="160">
        <f>IF($AF$1,SUMIFS('All Employees by Mode'!M:M,'All Employees by Mode'!$C:$C,"="&amp;$C92,'All Employees by Mode'!$BE:$BE,"=No"),SUMIFS('All Employees by Mode'!M:M,'All Employees by Mode'!$C:$C,"="&amp;$C92))</f>
        <v>93859</v>
      </c>
      <c r="H92" s="160">
        <f>IF($AF$1,SUMIFS('All Employees by Mode'!O:O,'All Employees by Mode'!$C:$C,"="&amp;$C92,'All Employees by Mode'!$BE:$BE,"=No"),SUMIFS('All Employees by Mode'!O:O,'All Employees by Mode'!$C:$C,"="&amp;$C92))</f>
        <v>12301</v>
      </c>
      <c r="I92" s="160">
        <f>IF($AF$1,SUMIFS('All Employees by Mode'!Q:Q,'All Employees by Mode'!$C:$C,"="&amp;$C92,'All Employees by Mode'!$BE:$BE,"=No"),SUMIFS('All Employees by Mode'!Q:Q,'All Employees by Mode'!$C:$C,"="&amp;$C92))</f>
        <v>669</v>
      </c>
      <c r="J92" s="160">
        <f>IF($AF$1,SUMIFS('All Employees by Mode'!S:S,'All Employees by Mode'!$C:$C,"="&amp;$C92,'All Employees by Mode'!$BE:$BE,"=No"),SUMIFS('All Employees by Mode'!S:S,'All Employees by Mode'!$C:$C,"="&amp;$C92))</f>
        <v>11349</v>
      </c>
      <c r="K92" s="160">
        <f>IF($AF$1,SUMIFS('All Employees by Mode'!U:U,'All Employees by Mode'!$C:$C,"="&amp;$C92,'All Employees by Mode'!$BE:$BE,"=No"),SUMIFS('All Employees by Mode'!U:U,'All Employees by Mode'!$C:$C,"="&amp;$C92))</f>
        <v>0</v>
      </c>
      <c r="L92" s="160">
        <f>IF($AF$1,SUMIFS('All Employees by Mode'!W:W,'All Employees by Mode'!$C:$C,"="&amp;$C92,'All Employees by Mode'!$BE:$BE,"=No"),SUMIFS('All Employees by Mode'!W:W,'All Employees by Mode'!$C:$C,"="&amp;$C92))</f>
        <v>118178</v>
      </c>
      <c r="M92" s="160">
        <f>IF($AF$1,SUMIFS('All Employees by Mode'!Y:Y,'All Employees by Mode'!$C:$C,"="&amp;$C92,'All Employees by Mode'!$BE:$BE,"=No"),SUMIFS('All Employees by Mode'!Y:Y,'All Employees by Mode'!$C:$C,"="&amp;$C92))</f>
        <v>54</v>
      </c>
      <c r="N92" s="160">
        <f>IF($AF$1,SUMIFS('All Employees by Mode'!AA:AA,'All Employees by Mode'!$C:$C,"="&amp;$C92,'All Employees by Mode'!$BE:$BE,"=No"),SUMIFS('All Employees by Mode'!AA:AA,'All Employees by Mode'!$C:$C,"="&amp;$C92))</f>
        <v>8.5</v>
      </c>
      <c r="O92" s="160">
        <f>IF($AF$1,SUMIFS('All Employees by Mode'!AC:AC,'All Employees by Mode'!$C:$C,"="&amp;$C92,'All Employees by Mode'!$BE:$BE,"=No"),SUMIFS('All Employees by Mode'!AC:AC,'All Employees by Mode'!$C:$C,"="&amp;$C92))</f>
        <v>0.5</v>
      </c>
      <c r="P92" s="160">
        <f>IF($AF$1,SUMIFS('All Employees by Mode'!AE:AE,'All Employees by Mode'!$C:$C,"="&amp;$C92,'All Employees by Mode'!$BE:$BE,"=No"),SUMIFS('All Employees by Mode'!AE:AE,'All Employees by Mode'!$C:$C,"="&amp;$C92))</f>
        <v>6</v>
      </c>
      <c r="Q92" s="160">
        <f>IF($AF$1,SUMIFS('All Employees by Mode'!AG:AG,'All Employees by Mode'!$C:$C,"="&amp;$C92,'All Employees by Mode'!$BE:$BE,"=No"),SUMIFS('All Employees by Mode'!AG:AG,'All Employees by Mode'!$C:$C,"="&amp;$C92))</f>
        <v>0</v>
      </c>
      <c r="R92" s="160">
        <f>IF($AF$1,SUMIFS('All Employees by Mode'!AI:AI,'All Employees by Mode'!$C:$C,"="&amp;$C92,'All Employees by Mode'!$BE:$BE,"=No"),SUMIFS('All Employees by Mode'!AI:AI,'All Employees by Mode'!$C:$C,"="&amp;$C92))</f>
        <v>69</v>
      </c>
      <c r="S92" s="161">
        <f>IF($AF$1,SUMIFS('All Employees by Mode'!AK:AK,'All Employees by Mode'!$C:$C,"="&amp;$C92,'All Employees by Mode'!$BE:$BE,"=No"),SUMIFS('All Employees by Mode'!AK:AK,'All Employees by Mode'!$C:$C,"="&amp;$C92))</f>
        <v>1940291</v>
      </c>
      <c r="T92" s="161">
        <f>IF($AF$1,SUMIFS('All Employees by Mode'!AM:AM,'All Employees by Mode'!$C:$C,"="&amp;$C92,'All Employees by Mode'!$BE:$BE,"=No"),SUMIFS('All Employees by Mode'!AM:AM,'All Employees by Mode'!$C:$C,"="&amp;$C92))</f>
        <v>289420</v>
      </c>
      <c r="U92" s="161">
        <f>IF($AF$1,SUMIFS('All Employees by Mode'!AO:AO,'All Employees by Mode'!$C:$C,"="&amp;$C92,'All Employees by Mode'!$BE:$BE,"=No"),SUMIFS('All Employees by Mode'!AO:AO,'All Employees by Mode'!$C:$C,"="&amp;$C92))</f>
        <v>8628</v>
      </c>
      <c r="V92" s="161">
        <f>IF($AF$1,SUMIFS('All Employees by Mode'!AQ:AQ,'All Employees by Mode'!$C:$C,"="&amp;$C92,'All Employees by Mode'!$BE:$BE,"=No"),SUMIFS('All Employees by Mode'!AQ:AQ,'All Employees by Mode'!$C:$C,"="&amp;$C92))</f>
        <v>394648</v>
      </c>
      <c r="W92" s="161">
        <f>IF($AF$1,SUMIFS('All Employees by Mode'!AS:AS,'All Employees by Mode'!$C:$C,"="&amp;$C92,'All Employees by Mode'!$BE:$BE,"=No"),SUMIFS('All Employees by Mode'!AS:AS,'All Employees by Mode'!$C:$C,"="&amp;$C92))</f>
        <v>2632987</v>
      </c>
      <c r="X92" s="162">
        <f t="shared" si="33"/>
        <v>20.672402220351806</v>
      </c>
      <c r="Y92" s="162">
        <f t="shared" si="34"/>
        <v>23.528168441590115</v>
      </c>
      <c r="Z92" s="162">
        <f t="shared" si="35"/>
        <v>12.896860986547086</v>
      </c>
      <c r="AA92" s="162">
        <f t="shared" si="36"/>
        <v>34.773812670719884</v>
      </c>
      <c r="AB92" s="271">
        <f t="shared" si="37"/>
        <v>22.279840579464874</v>
      </c>
      <c r="AC92" s="97"/>
      <c r="AD92" s="98"/>
      <c r="AE92" s="98"/>
      <c r="AF92" s="98"/>
      <c r="AG92" s="98"/>
      <c r="AH92" s="98"/>
      <c r="AI92" s="98"/>
      <c r="AJ92" s="98"/>
      <c r="AK92" s="98"/>
      <c r="AL92" s="98"/>
      <c r="AM92" s="98"/>
      <c r="AN92" s="98"/>
      <c r="AO92" s="304"/>
      <c r="AP92" s="304"/>
      <c r="AQ92" s="304"/>
      <c r="AR92" s="304"/>
      <c r="AS92" s="304"/>
      <c r="AT92" s="304"/>
      <c r="AU92" s="98"/>
      <c r="AV92" s="98"/>
    </row>
    <row r="93" spans="1:48">
      <c r="A93" s="96"/>
      <c r="B93" s="96"/>
      <c r="C93" s="195" t="s">
        <v>48</v>
      </c>
      <c r="D93" s="196" t="s">
        <v>823</v>
      </c>
      <c r="E93" s="197"/>
      <c r="F93" s="198">
        <f>IF($AF$1,SUMIFS('All Employees by Mode'!L:L,'All Employees by Mode'!$C:$C,"="&amp;$C93,'All Employees by Mode'!$BE:$BE,"=No"),SUMIFS('All Employees by Mode'!L:L,'All Employees by Mode'!$C:$C,"="&amp;$C93))</f>
        <v>4536</v>
      </c>
      <c r="G93" s="160">
        <f>IF($AF$1,SUMIFS('All Employees by Mode'!M:M,'All Employees by Mode'!$C:$C,"="&amp;$C93,'All Employees by Mode'!$BE:$BE,"=No"),SUMIFS('All Employees by Mode'!M:M,'All Employees by Mode'!$C:$C,"="&amp;$C93))</f>
        <v>15480892</v>
      </c>
      <c r="H93" s="160">
        <f>IF($AF$1,SUMIFS('All Employees by Mode'!O:O,'All Employees by Mode'!$C:$C,"="&amp;$C93,'All Employees by Mode'!$BE:$BE,"=No"),SUMIFS('All Employees by Mode'!O:O,'All Employees by Mode'!$C:$C,"="&amp;$C93))</f>
        <v>5851742</v>
      </c>
      <c r="I93" s="160">
        <f>IF($AF$1,SUMIFS('All Employees by Mode'!Q:Q,'All Employees by Mode'!$C:$C,"="&amp;$C93,'All Employees by Mode'!$BE:$BE,"=No"),SUMIFS('All Employees by Mode'!Q:Q,'All Employees by Mode'!$C:$C,"="&amp;$C93))</f>
        <v>2787208</v>
      </c>
      <c r="J93" s="160">
        <f>IF($AF$1,SUMIFS('All Employees by Mode'!S:S,'All Employees by Mode'!$C:$C,"="&amp;$C93,'All Employees by Mode'!$BE:$BE,"=No"),SUMIFS('All Employees by Mode'!S:S,'All Employees by Mode'!$C:$C,"="&amp;$C93))</f>
        <v>3561239</v>
      </c>
      <c r="K93" s="160">
        <f>IF($AF$1,SUMIFS('All Employees by Mode'!U:U,'All Employees by Mode'!$C:$C,"="&amp;$C93,'All Employees by Mode'!$BE:$BE,"=No"),SUMIFS('All Employees by Mode'!U:U,'All Employees by Mode'!$C:$C,"="&amp;$C93))</f>
        <v>1205179</v>
      </c>
      <c r="L93" s="160">
        <f>IF($AF$1,SUMIFS('All Employees by Mode'!W:W,'All Employees by Mode'!$C:$C,"="&amp;$C93,'All Employees by Mode'!$BE:$BE,"=No"),SUMIFS('All Employees by Mode'!W:W,'All Employees by Mode'!$C:$C,"="&amp;$C93))</f>
        <v>28886260</v>
      </c>
      <c r="M93" s="160">
        <f>IF($AF$1,SUMIFS('All Employees by Mode'!Y:Y,'All Employees by Mode'!$C:$C,"="&amp;$C93,'All Employees by Mode'!$BE:$BE,"=No"),SUMIFS('All Employees by Mode'!Y:Y,'All Employees by Mode'!$C:$C,"="&amp;$C93))</f>
        <v>7973</v>
      </c>
      <c r="N93" s="160">
        <f>IF($AF$1,SUMIFS('All Employees by Mode'!AA:AA,'All Employees by Mode'!$C:$C,"="&amp;$C93,'All Employees by Mode'!$BE:$BE,"=No"),SUMIFS('All Employees by Mode'!AA:AA,'All Employees by Mode'!$C:$C,"="&amp;$C93))</f>
        <v>3057</v>
      </c>
      <c r="O93" s="160">
        <f>IF($AF$1,SUMIFS('All Employees by Mode'!AC:AC,'All Employees by Mode'!$C:$C,"="&amp;$C93,'All Employees by Mode'!$BE:$BE,"=No"),SUMIFS('All Employees by Mode'!AC:AC,'All Employees by Mode'!$C:$C,"="&amp;$C93))</f>
        <v>1360</v>
      </c>
      <c r="P93" s="160">
        <f>IF($AF$1,SUMIFS('All Employees by Mode'!AE:AE,'All Employees by Mode'!$C:$C,"="&amp;$C93,'All Employees by Mode'!$BE:$BE,"=No"),SUMIFS('All Employees by Mode'!AE:AE,'All Employees by Mode'!$C:$C,"="&amp;$C93))</f>
        <v>1964.5</v>
      </c>
      <c r="Q93" s="160">
        <f>IF($AF$1,SUMIFS('All Employees by Mode'!AG:AG,'All Employees by Mode'!$C:$C,"="&amp;$C93,'All Employees by Mode'!$BE:$BE,"=No"),SUMIFS('All Employees by Mode'!AG:AG,'All Employees by Mode'!$C:$C,"="&amp;$C93))</f>
        <v>716.06</v>
      </c>
      <c r="R93" s="160">
        <f>IF($AF$1,SUMIFS('All Employees by Mode'!AI:AI,'All Employees by Mode'!$C:$C,"="&amp;$C93,'All Employees by Mode'!$BE:$BE,"=No"),SUMIFS('All Employees by Mode'!AI:AI,'All Employees by Mode'!$C:$C,"="&amp;$C93))</f>
        <v>15070.56</v>
      </c>
      <c r="S93" s="161">
        <f>IF($AF$1,SUMIFS('All Employees by Mode'!AK:AK,'All Employees by Mode'!$C:$C,"="&amp;$C93,'All Employees by Mode'!$BE:$BE,"=No"),SUMIFS('All Employees by Mode'!AK:AK,'All Employees by Mode'!$C:$C,"="&amp;$C93))</f>
        <v>555311289</v>
      </c>
      <c r="T93" s="161">
        <f>IF($AF$1,SUMIFS('All Employees by Mode'!AM:AM,'All Employees by Mode'!$C:$C,"="&amp;$C93,'All Employees by Mode'!$BE:$BE,"=No"),SUMIFS('All Employees by Mode'!AM:AM,'All Employees by Mode'!$C:$C,"="&amp;$C93))</f>
        <v>197688648</v>
      </c>
      <c r="U93" s="161">
        <f>IF($AF$1,SUMIFS('All Employees by Mode'!AO:AO,'All Employees by Mode'!$C:$C,"="&amp;$C93,'All Employees by Mode'!$BE:$BE,"=No"),SUMIFS('All Employees by Mode'!AO:AO,'All Employees by Mode'!$C:$C,"="&amp;$C93))</f>
        <v>106065411</v>
      </c>
      <c r="V93" s="161">
        <f>IF($AF$1,SUMIFS('All Employees by Mode'!AQ:AQ,'All Employees by Mode'!$C:$C,"="&amp;$C93,'All Employees by Mode'!$BE:$BE,"=No"),SUMIFS('All Employees by Mode'!AQ:AQ,'All Employees by Mode'!$C:$C,"="&amp;$C93))</f>
        <v>81594978</v>
      </c>
      <c r="W93" s="161">
        <f>IF($AF$1,SUMIFS('All Employees by Mode'!AS:AS,'All Employees by Mode'!$C:$C,"="&amp;$C93,'All Employees by Mode'!$BE:$BE,"=No"),SUMIFS('All Employees by Mode'!AS:AS,'All Employees by Mode'!$C:$C,"="&amp;$C93))</f>
        <v>940660326</v>
      </c>
      <c r="X93" s="162">
        <f t="shared" si="33"/>
        <v>35.870755315649767</v>
      </c>
      <c r="Y93" s="162">
        <f t="shared" si="34"/>
        <v>33.782871493650951</v>
      </c>
      <c r="Z93" s="162">
        <f t="shared" si="35"/>
        <v>38.054357981176864</v>
      </c>
      <c r="AA93" s="162">
        <f t="shared" si="36"/>
        <v>22.911963504836379</v>
      </c>
      <c r="AB93" s="271">
        <f t="shared" si="37"/>
        <v>33.982066162806284</v>
      </c>
      <c r="AC93" s="97"/>
      <c r="AD93" s="98"/>
      <c r="AE93" s="98"/>
      <c r="AF93" s="98"/>
      <c r="AG93" s="98"/>
      <c r="AH93" s="98"/>
      <c r="AI93" s="98"/>
      <c r="AJ93" s="98"/>
      <c r="AK93" s="98"/>
      <c r="AL93" s="98"/>
      <c r="AM93" s="98"/>
      <c r="AN93" s="98"/>
      <c r="AO93" s="304"/>
      <c r="AP93" s="304"/>
      <c r="AQ93" s="304"/>
      <c r="AR93" s="304"/>
      <c r="AS93" s="304"/>
      <c r="AT93" s="304"/>
      <c r="AU93" s="98"/>
      <c r="AV93" s="98"/>
    </row>
    <row r="94" spans="1:48">
      <c r="A94" s="96"/>
      <c r="B94" s="96"/>
      <c r="C94" s="195" t="s">
        <v>53</v>
      </c>
      <c r="D94" s="196" t="s">
        <v>824</v>
      </c>
      <c r="E94" s="197"/>
      <c r="F94" s="198">
        <f>IF($AF$1,SUMIFS('All Employees by Mode'!L:L,'All Employees by Mode'!$C:$C,"="&amp;$C94,'All Employees by Mode'!$BE:$BE,"=No"),SUMIFS('All Employees by Mode'!L:L,'All Employees by Mode'!$C:$C,"="&amp;$C94))</f>
        <v>258</v>
      </c>
      <c r="G94" s="160">
        <f>IF($AF$1,SUMIFS('All Employees by Mode'!M:M,'All Employees by Mode'!$C:$C,"="&amp;$C94,'All Employees by Mode'!$BE:$BE,"=No"),SUMIFS('All Employees by Mode'!M:M,'All Employees by Mode'!$C:$C,"="&amp;$C94))</f>
        <v>1007543</v>
      </c>
      <c r="H94" s="160">
        <f>IF($AF$1,SUMIFS('All Employees by Mode'!O:O,'All Employees by Mode'!$C:$C,"="&amp;$C94,'All Employees by Mode'!$BE:$BE,"=No"),SUMIFS('All Employees by Mode'!O:O,'All Employees by Mode'!$C:$C,"="&amp;$C94))</f>
        <v>197354</v>
      </c>
      <c r="I94" s="160">
        <f>IF($AF$1,SUMIFS('All Employees by Mode'!Q:Q,'All Employees by Mode'!$C:$C,"="&amp;$C94,'All Employees by Mode'!$BE:$BE,"=No"),SUMIFS('All Employees by Mode'!Q:Q,'All Employees by Mode'!$C:$C,"="&amp;$C94))</f>
        <v>32592</v>
      </c>
      <c r="J94" s="160">
        <f>IF($AF$1,SUMIFS('All Employees by Mode'!S:S,'All Employees by Mode'!$C:$C,"="&amp;$C94,'All Employees by Mode'!$BE:$BE,"=No"),SUMIFS('All Employees by Mode'!S:S,'All Employees by Mode'!$C:$C,"="&amp;$C94))</f>
        <v>111825</v>
      </c>
      <c r="K94" s="160">
        <f>IF($AF$1,SUMIFS('All Employees by Mode'!U:U,'All Employees by Mode'!$C:$C,"="&amp;$C94,'All Employees by Mode'!$BE:$BE,"=No"),SUMIFS('All Employees by Mode'!U:U,'All Employees by Mode'!$C:$C,"="&amp;$C94))</f>
        <v>0</v>
      </c>
      <c r="L94" s="160">
        <f>IF($AF$1,SUMIFS('All Employees by Mode'!W:W,'All Employees by Mode'!$C:$C,"="&amp;$C94,'All Employees by Mode'!$BE:$BE,"=No"),SUMIFS('All Employees by Mode'!W:W,'All Employees by Mode'!$C:$C,"="&amp;$C94))</f>
        <v>1349314</v>
      </c>
      <c r="M94" s="160">
        <f>IF($AF$1,SUMIFS('All Employees by Mode'!Y:Y,'All Employees by Mode'!$C:$C,"="&amp;$C94,'All Employees by Mode'!$BE:$BE,"=No"),SUMIFS('All Employees by Mode'!Y:Y,'All Employees by Mode'!$C:$C,"="&amp;$C94))</f>
        <v>443.63</v>
      </c>
      <c r="N94" s="160">
        <f>IF($AF$1,SUMIFS('All Employees by Mode'!AA:AA,'All Employees by Mode'!$C:$C,"="&amp;$C94,'All Employees by Mode'!$BE:$BE,"=No"),SUMIFS('All Employees by Mode'!AA:AA,'All Employees by Mode'!$C:$C,"="&amp;$C94))</f>
        <v>104.58</v>
      </c>
      <c r="O94" s="160">
        <f>IF($AF$1,SUMIFS('All Employees by Mode'!AC:AC,'All Employees by Mode'!$C:$C,"="&amp;$C94,'All Employees by Mode'!$BE:$BE,"=No"),SUMIFS('All Employees by Mode'!AC:AC,'All Employees by Mode'!$C:$C,"="&amp;$C94))</f>
        <v>17.499999999999996</v>
      </c>
      <c r="P94" s="160">
        <f>IF($AF$1,SUMIFS('All Employees by Mode'!AE:AE,'All Employees by Mode'!$C:$C,"="&amp;$C94,'All Employees by Mode'!$BE:$BE,"=No"),SUMIFS('All Employees by Mode'!AE:AE,'All Employees by Mode'!$C:$C,"="&amp;$C94))</f>
        <v>62.5</v>
      </c>
      <c r="Q94" s="160">
        <f>IF($AF$1,SUMIFS('All Employees by Mode'!AG:AG,'All Employees by Mode'!$C:$C,"="&amp;$C94,'All Employees by Mode'!$BE:$BE,"=No"),SUMIFS('All Employees by Mode'!AG:AG,'All Employees by Mode'!$C:$C,"="&amp;$C94))</f>
        <v>0</v>
      </c>
      <c r="R94" s="160">
        <f>IF($AF$1,SUMIFS('All Employees by Mode'!AI:AI,'All Employees by Mode'!$C:$C,"="&amp;$C94,'All Employees by Mode'!$BE:$BE,"=No"),SUMIFS('All Employees by Mode'!AI:AI,'All Employees by Mode'!$C:$C,"="&amp;$C94))</f>
        <v>628.20999999999992</v>
      </c>
      <c r="S94" s="161">
        <f>IF($AF$1,SUMIFS('All Employees by Mode'!AK:AK,'All Employees by Mode'!$C:$C,"="&amp;$C94,'All Employees by Mode'!$BE:$BE,"=No"),SUMIFS('All Employees by Mode'!AK:AK,'All Employees by Mode'!$C:$C,"="&amp;$C94))</f>
        <v>18478298</v>
      </c>
      <c r="T94" s="161">
        <f>IF($AF$1,SUMIFS('All Employees by Mode'!AM:AM,'All Employees by Mode'!$C:$C,"="&amp;$C94,'All Employees by Mode'!$BE:$BE,"=No"),SUMIFS('All Employees by Mode'!AM:AM,'All Employees by Mode'!$C:$C,"="&amp;$C94))</f>
        <v>4519942</v>
      </c>
      <c r="U94" s="161">
        <f>IF($AF$1,SUMIFS('All Employees by Mode'!AO:AO,'All Employees by Mode'!$C:$C,"="&amp;$C94,'All Employees by Mode'!$BE:$BE,"=No"),SUMIFS('All Employees by Mode'!AO:AO,'All Employees by Mode'!$C:$C,"="&amp;$C94))</f>
        <v>562136</v>
      </c>
      <c r="V94" s="161">
        <f>IF($AF$1,SUMIFS('All Employees by Mode'!AQ:AQ,'All Employees by Mode'!$C:$C,"="&amp;$C94,'All Employees by Mode'!$BE:$BE,"=No"),SUMIFS('All Employees by Mode'!AQ:AQ,'All Employees by Mode'!$C:$C,"="&amp;$C94))</f>
        <v>3477648</v>
      </c>
      <c r="W94" s="161">
        <f>IF($AF$1,SUMIFS('All Employees by Mode'!AS:AS,'All Employees by Mode'!$C:$C,"="&amp;$C94,'All Employees by Mode'!$BE:$BE,"=No"),SUMIFS('All Employees by Mode'!AS:AS,'All Employees by Mode'!$C:$C,"="&amp;$C94))</f>
        <v>27038024</v>
      </c>
      <c r="X94" s="162">
        <f t="shared" si="33"/>
        <v>18.339959684102812</v>
      </c>
      <c r="Y94" s="162">
        <f t="shared" si="34"/>
        <v>22.902712891555275</v>
      </c>
      <c r="Z94" s="162">
        <f t="shared" si="35"/>
        <v>17.247668139420718</v>
      </c>
      <c r="AA94" s="162">
        <f t="shared" si="36"/>
        <v>31.099020791415157</v>
      </c>
      <c r="AB94" s="271">
        <f t="shared" si="37"/>
        <v>20.038348375544906</v>
      </c>
      <c r="AC94" s="97"/>
      <c r="AD94" s="98"/>
      <c r="AE94" s="98"/>
      <c r="AF94" s="98"/>
      <c r="AG94" s="98"/>
      <c r="AH94" s="98"/>
      <c r="AI94" s="98"/>
      <c r="AJ94" s="98"/>
      <c r="AK94" s="98"/>
      <c r="AL94" s="98"/>
      <c r="AM94" s="98"/>
      <c r="AN94" s="98"/>
      <c r="AO94" s="304"/>
      <c r="AP94" s="304"/>
      <c r="AQ94" s="304"/>
      <c r="AR94" s="304"/>
      <c r="AS94" s="304"/>
      <c r="AT94" s="304"/>
      <c r="AU94" s="98"/>
      <c r="AV94" s="98"/>
    </row>
    <row r="95" spans="1:48">
      <c r="A95" s="96"/>
      <c r="B95" s="96"/>
      <c r="C95" s="195" t="s">
        <v>627</v>
      </c>
      <c r="D95" s="196" t="s">
        <v>825</v>
      </c>
      <c r="E95" s="197"/>
      <c r="F95" s="198">
        <f>IF($AF$1,SUMIFS('All Employees by Mode'!L:L,'All Employees by Mode'!$C:$C,"="&amp;$C95,'All Employees by Mode'!$BE:$BE,"=No"),SUMIFS('All Employees by Mode'!L:L,'All Employees by Mode'!$C:$C,"="&amp;$C95))</f>
        <v>23</v>
      </c>
      <c r="G95" s="160">
        <f>IF($AF$1,SUMIFS('All Employees by Mode'!M:M,'All Employees by Mode'!$C:$C,"="&amp;$C95,'All Employees by Mode'!$BE:$BE,"=No"),SUMIFS('All Employees by Mode'!M:M,'All Employees by Mode'!$C:$C,"="&amp;$C95))</f>
        <v>81945</v>
      </c>
      <c r="H95" s="160">
        <f>IF($AF$1,SUMIFS('All Employees by Mode'!O:O,'All Employees by Mode'!$C:$C,"="&amp;$C95,'All Employees by Mode'!$BE:$BE,"=No"),SUMIFS('All Employees by Mode'!O:O,'All Employees by Mode'!$C:$C,"="&amp;$C95))</f>
        <v>13382</v>
      </c>
      <c r="I95" s="160">
        <f>IF($AF$1,SUMIFS('All Employees by Mode'!Q:Q,'All Employees by Mode'!$C:$C,"="&amp;$C95,'All Employees by Mode'!$BE:$BE,"=No"),SUMIFS('All Employees by Mode'!Q:Q,'All Employees by Mode'!$C:$C,"="&amp;$C95))</f>
        <v>6770</v>
      </c>
      <c r="J95" s="160">
        <f>IF($AF$1,SUMIFS('All Employees by Mode'!S:S,'All Employees by Mode'!$C:$C,"="&amp;$C95,'All Employees by Mode'!$BE:$BE,"=No"),SUMIFS('All Employees by Mode'!S:S,'All Employees by Mode'!$C:$C,"="&amp;$C95))</f>
        <v>19402</v>
      </c>
      <c r="K95" s="160">
        <f>IF($AF$1,SUMIFS('All Employees by Mode'!U:U,'All Employees by Mode'!$C:$C,"="&amp;$C95,'All Employees by Mode'!$BE:$BE,"=No"),SUMIFS('All Employees by Mode'!U:U,'All Employees by Mode'!$C:$C,"="&amp;$C95))</f>
        <v>63</v>
      </c>
      <c r="L95" s="160">
        <f>IF($AF$1,SUMIFS('All Employees by Mode'!W:W,'All Employees by Mode'!$C:$C,"="&amp;$C95,'All Employees by Mode'!$BE:$BE,"=No"),SUMIFS('All Employees by Mode'!W:W,'All Employees by Mode'!$C:$C,"="&amp;$C95))</f>
        <v>121562</v>
      </c>
      <c r="M95" s="160">
        <f>IF($AF$1,SUMIFS('All Employees by Mode'!Y:Y,'All Employees by Mode'!$C:$C,"="&amp;$C95,'All Employees by Mode'!$BE:$BE,"=No"),SUMIFS('All Employees by Mode'!Y:Y,'All Employees by Mode'!$C:$C,"="&amp;$C95))</f>
        <v>42.879999999999995</v>
      </c>
      <c r="N95" s="160">
        <f>IF($AF$1,SUMIFS('All Employees by Mode'!AA:AA,'All Employees by Mode'!$C:$C,"="&amp;$C95,'All Employees by Mode'!$BE:$BE,"=No"),SUMIFS('All Employees by Mode'!AA:AA,'All Employees by Mode'!$C:$C,"="&amp;$C95))</f>
        <v>5.0999999999999996</v>
      </c>
      <c r="O95" s="160">
        <f>IF($AF$1,SUMIFS('All Employees by Mode'!AC:AC,'All Employees by Mode'!$C:$C,"="&amp;$C95,'All Employees by Mode'!$BE:$BE,"=No"),SUMIFS('All Employees by Mode'!AC:AC,'All Employees by Mode'!$C:$C,"="&amp;$C95))</f>
        <v>3.1</v>
      </c>
      <c r="P95" s="160">
        <f>IF($AF$1,SUMIFS('All Employees by Mode'!AE:AE,'All Employees by Mode'!$C:$C,"="&amp;$C95,'All Employees by Mode'!$BE:$BE,"=No"),SUMIFS('All Employees by Mode'!AE:AE,'All Employees by Mode'!$C:$C,"="&amp;$C95))</f>
        <v>13.67</v>
      </c>
      <c r="Q95" s="160">
        <f>IF($AF$1,SUMIFS('All Employees by Mode'!AG:AG,'All Employees by Mode'!$C:$C,"="&amp;$C95,'All Employees by Mode'!$BE:$BE,"=No"),SUMIFS('All Employees by Mode'!AG:AG,'All Employees by Mode'!$C:$C,"="&amp;$C95))</f>
        <v>0.04</v>
      </c>
      <c r="R95" s="160">
        <f>IF($AF$1,SUMIFS('All Employees by Mode'!AI:AI,'All Employees by Mode'!$C:$C,"="&amp;$C95,'All Employees by Mode'!$BE:$BE,"=No"),SUMIFS('All Employees by Mode'!AI:AI,'All Employees by Mode'!$C:$C,"="&amp;$C95))</f>
        <v>64.789999999999992</v>
      </c>
      <c r="S95" s="161">
        <f>IF($AF$1,SUMIFS('All Employees by Mode'!AK:AK,'All Employees by Mode'!$C:$C,"="&amp;$C95,'All Employees by Mode'!$BE:$BE,"=No"),SUMIFS('All Employees by Mode'!AK:AK,'All Employees by Mode'!$C:$C,"="&amp;$C95))</f>
        <v>1425605</v>
      </c>
      <c r="T95" s="161">
        <f>IF($AF$1,SUMIFS('All Employees by Mode'!AM:AM,'All Employees by Mode'!$C:$C,"="&amp;$C95,'All Employees by Mode'!$BE:$BE,"=No"),SUMIFS('All Employees by Mode'!AM:AM,'All Employees by Mode'!$C:$C,"="&amp;$C95))</f>
        <v>280254</v>
      </c>
      <c r="U95" s="161">
        <f>IF($AF$1,SUMIFS('All Employees by Mode'!AO:AO,'All Employees by Mode'!$C:$C,"="&amp;$C95,'All Employees by Mode'!$BE:$BE,"=No"),SUMIFS('All Employees by Mode'!AO:AO,'All Employees by Mode'!$C:$C,"="&amp;$C95))</f>
        <v>135793</v>
      </c>
      <c r="V95" s="161">
        <f>IF($AF$1,SUMIFS('All Employees by Mode'!AQ:AQ,'All Employees by Mode'!$C:$C,"="&amp;$C95,'All Employees by Mode'!$BE:$BE,"=No"),SUMIFS('All Employees by Mode'!AQ:AQ,'All Employees by Mode'!$C:$C,"="&amp;$C95))</f>
        <v>554241</v>
      </c>
      <c r="W95" s="161">
        <f>IF($AF$1,SUMIFS('All Employees by Mode'!AS:AS,'All Employees by Mode'!$C:$C,"="&amp;$C95,'All Employees by Mode'!$BE:$BE,"=No"),SUMIFS('All Employees by Mode'!AS:AS,'All Employees by Mode'!$C:$C,"="&amp;$C95))</f>
        <v>2395893</v>
      </c>
      <c r="X95" s="162">
        <f t="shared" si="33"/>
        <v>17.397095612911098</v>
      </c>
      <c r="Y95" s="162">
        <f t="shared" si="34"/>
        <v>20.942609475414738</v>
      </c>
      <c r="Z95" s="162">
        <f t="shared" si="35"/>
        <v>20.058050221565733</v>
      </c>
      <c r="AA95" s="162">
        <f t="shared" si="36"/>
        <v>28.566178744459336</v>
      </c>
      <c r="AB95" s="271">
        <f t="shared" si="37"/>
        <v>19.719446250586426</v>
      </c>
      <c r="AC95" s="97"/>
      <c r="AD95" s="98"/>
      <c r="AE95" s="98"/>
      <c r="AF95" s="98"/>
      <c r="AG95" s="98"/>
      <c r="AH95" s="98"/>
      <c r="AI95" s="98"/>
      <c r="AJ95" s="98"/>
      <c r="AK95" s="98"/>
      <c r="AL95" s="98"/>
      <c r="AM95" s="98"/>
      <c r="AN95" s="98"/>
      <c r="AO95" s="304"/>
      <c r="AP95" s="304"/>
      <c r="AQ95" s="304"/>
      <c r="AR95" s="304"/>
      <c r="AS95" s="304"/>
      <c r="AT95" s="304"/>
      <c r="AU95" s="98"/>
      <c r="AV95" s="98"/>
    </row>
    <row r="96" spans="1:48">
      <c r="A96" s="96"/>
      <c r="B96" s="96"/>
      <c r="C96" s="195" t="s">
        <v>54</v>
      </c>
      <c r="D96" s="196" t="s">
        <v>378</v>
      </c>
      <c r="E96" s="197"/>
      <c r="F96" s="198">
        <f>IF($AF$1,SUMIFS('All Employees by Mode'!L:L,'All Employees by Mode'!$C:$C,"="&amp;$C96,'All Employees by Mode'!$BE:$BE,"=No"),SUMIFS('All Employees by Mode'!L:L,'All Employees by Mode'!$C:$C,"="&amp;$C96))</f>
        <v>13985</v>
      </c>
      <c r="G96" s="160">
        <f>IF($AF$1,SUMIFS('All Employees by Mode'!M:M,'All Employees by Mode'!$C:$C,"="&amp;$C96,'All Employees by Mode'!$BE:$BE,"=No"),SUMIFS('All Employees by Mode'!M:M,'All Employees by Mode'!$C:$C,"="&amp;$C96))</f>
        <v>57465799</v>
      </c>
      <c r="H96" s="160">
        <f>IF($AF$1,SUMIFS('All Employees by Mode'!O:O,'All Employees by Mode'!$C:$C,"="&amp;$C96,'All Employees by Mode'!$BE:$BE,"=No"),SUMIFS('All Employees by Mode'!O:O,'All Employees by Mode'!$C:$C,"="&amp;$C96))</f>
        <v>27909022</v>
      </c>
      <c r="I96" s="160">
        <f>IF($AF$1,SUMIFS('All Employees by Mode'!Q:Q,'All Employees by Mode'!$C:$C,"="&amp;$C96,'All Employees by Mode'!$BE:$BE,"=No"),SUMIFS('All Employees by Mode'!Q:Q,'All Employees by Mode'!$C:$C,"="&amp;$C96))</f>
        <v>34648317</v>
      </c>
      <c r="J96" s="160">
        <f>IF($AF$1,SUMIFS('All Employees by Mode'!S:S,'All Employees by Mode'!$C:$C,"="&amp;$C96,'All Employees by Mode'!$BE:$BE,"=No"),SUMIFS('All Employees by Mode'!S:S,'All Employees by Mode'!$C:$C,"="&amp;$C96))</f>
        <v>6558980</v>
      </c>
      <c r="K96" s="160">
        <f>IF($AF$1,SUMIFS('All Employees by Mode'!U:U,'All Employees by Mode'!$C:$C,"="&amp;$C96,'All Employees by Mode'!$BE:$BE,"=No"),SUMIFS('All Employees by Mode'!U:U,'All Employees by Mode'!$C:$C,"="&amp;$C96))</f>
        <v>19957701</v>
      </c>
      <c r="L96" s="160">
        <f>IF($AF$1,SUMIFS('All Employees by Mode'!W:W,'All Employees by Mode'!$C:$C,"="&amp;$C96,'All Employees by Mode'!$BE:$BE,"=No"),SUMIFS('All Employees by Mode'!W:W,'All Employees by Mode'!$C:$C,"="&amp;$C96))</f>
        <v>146539819</v>
      </c>
      <c r="M96" s="160">
        <f>IF($AF$1,SUMIFS('All Employees by Mode'!Y:Y,'All Employees by Mode'!$C:$C,"="&amp;$C96,'All Employees by Mode'!$BE:$BE,"=No"),SUMIFS('All Employees by Mode'!Y:Y,'All Employees by Mode'!$C:$C,"="&amp;$C96))</f>
        <v>28954.75</v>
      </c>
      <c r="N96" s="160">
        <f>IF($AF$1,SUMIFS('All Employees by Mode'!AA:AA,'All Employees by Mode'!$C:$C,"="&amp;$C96,'All Employees by Mode'!$BE:$BE,"=No"),SUMIFS('All Employees by Mode'!AA:AA,'All Employees by Mode'!$C:$C,"="&amp;$C96))</f>
        <v>14294.980000000001</v>
      </c>
      <c r="O96" s="160">
        <f>IF($AF$1,SUMIFS('All Employees by Mode'!AC:AC,'All Employees by Mode'!$C:$C,"="&amp;$C96,'All Employees by Mode'!$BE:$BE,"=No"),SUMIFS('All Employees by Mode'!AC:AC,'All Employees by Mode'!$C:$C,"="&amp;$C96))</f>
        <v>17644.310000000001</v>
      </c>
      <c r="P96" s="160">
        <f>IF($AF$1,SUMIFS('All Employees by Mode'!AE:AE,'All Employees by Mode'!$C:$C,"="&amp;$C96,'All Employees by Mode'!$BE:$BE,"=No"),SUMIFS('All Employees by Mode'!AE:AE,'All Employees by Mode'!$C:$C,"="&amp;$C96))</f>
        <v>3752.1299999999997</v>
      </c>
      <c r="Q96" s="160">
        <f>IF($AF$1,SUMIFS('All Employees by Mode'!AG:AG,'All Employees by Mode'!$C:$C,"="&amp;$C96,'All Employees by Mode'!$BE:$BE,"=No"),SUMIFS('All Employees by Mode'!AG:AG,'All Employees by Mode'!$C:$C,"="&amp;$C96))</f>
        <v>8835.65</v>
      </c>
      <c r="R96" s="160">
        <f>IF($AF$1,SUMIFS('All Employees by Mode'!AI:AI,'All Employees by Mode'!$C:$C,"="&amp;$C96,'All Employees by Mode'!$BE:$BE,"=No"),SUMIFS('All Employees by Mode'!AI:AI,'All Employees by Mode'!$C:$C,"="&amp;$C96))</f>
        <v>73481.820000000007</v>
      </c>
      <c r="S96" s="161">
        <f>IF($AF$1,SUMIFS('All Employees by Mode'!AK:AK,'All Employees by Mode'!$C:$C,"="&amp;$C96,'All Employees by Mode'!$BE:$BE,"=No"),SUMIFS('All Employees by Mode'!AK:AK,'All Employees by Mode'!$C:$C,"="&amp;$C96))</f>
        <v>2212537861</v>
      </c>
      <c r="T96" s="161">
        <f>IF($AF$1,SUMIFS('All Employees by Mode'!AM:AM,'All Employees by Mode'!$C:$C,"="&amp;$C96,'All Employees by Mode'!$BE:$BE,"=No"),SUMIFS('All Employees by Mode'!AM:AM,'All Employees by Mode'!$C:$C,"="&amp;$C96))</f>
        <v>1104277672</v>
      </c>
      <c r="U96" s="161">
        <f>IF($AF$1,SUMIFS('All Employees by Mode'!AO:AO,'All Employees by Mode'!$C:$C,"="&amp;$C96,'All Employees by Mode'!$BE:$BE,"=No"),SUMIFS('All Employees by Mode'!AO:AO,'All Employees by Mode'!$C:$C,"="&amp;$C96))</f>
        <v>1279738282</v>
      </c>
      <c r="V96" s="161">
        <f>IF($AF$1,SUMIFS('All Employees by Mode'!AQ:AQ,'All Employees by Mode'!$C:$C,"="&amp;$C96,'All Employees by Mode'!$BE:$BE,"=No"),SUMIFS('All Employees by Mode'!AQ:AQ,'All Employees by Mode'!$C:$C,"="&amp;$C96))</f>
        <v>288527839</v>
      </c>
      <c r="W96" s="161">
        <f>IF($AF$1,SUMIFS('All Employees by Mode'!AS:AS,'All Employees by Mode'!$C:$C,"="&amp;$C96,'All Employees by Mode'!$BE:$BE,"=No"),SUMIFS('All Employees by Mode'!AS:AS,'All Employees by Mode'!$C:$C,"="&amp;$C96))</f>
        <v>4885081654</v>
      </c>
      <c r="X96" s="162">
        <f t="shared" si="33"/>
        <v>38.501820204396708</v>
      </c>
      <c r="Y96" s="162">
        <f t="shared" si="34"/>
        <v>39.567050110175842</v>
      </c>
      <c r="Z96" s="162">
        <f t="shared" si="35"/>
        <v>36.935077741294045</v>
      </c>
      <c r="AA96" s="162">
        <f t="shared" si="36"/>
        <v>43.9897421550302</v>
      </c>
      <c r="AB96" s="271">
        <f t="shared" si="37"/>
        <v>38.592193993783546</v>
      </c>
      <c r="AC96" s="97"/>
      <c r="AD96" s="98"/>
      <c r="AE96" s="98"/>
      <c r="AF96" s="98"/>
      <c r="AG96" s="98"/>
      <c r="AH96" s="98"/>
      <c r="AI96" s="98"/>
      <c r="AJ96" s="98"/>
      <c r="AK96" s="98"/>
      <c r="AL96" s="98"/>
      <c r="AM96" s="98"/>
      <c r="AN96" s="98"/>
      <c r="AO96" s="304"/>
      <c r="AP96" s="304"/>
      <c r="AQ96" s="304"/>
      <c r="AR96" s="304"/>
      <c r="AS96" s="304"/>
      <c r="AT96" s="304"/>
      <c r="AU96" s="98"/>
      <c r="AV96" s="98"/>
    </row>
    <row r="97" spans="1:48">
      <c r="A97" s="96"/>
      <c r="B97" s="96"/>
      <c r="C97" s="195" t="s">
        <v>57</v>
      </c>
      <c r="D97" s="196" t="s">
        <v>826</v>
      </c>
      <c r="E97" s="197"/>
      <c r="F97" s="198">
        <f>IF($AF$1,SUMIFS('All Employees by Mode'!L:L,'All Employees by Mode'!$C:$C,"="&amp;$C97,'All Employees by Mode'!$BE:$BE,"=No"),SUMIFS('All Employees by Mode'!L:L,'All Employees by Mode'!$C:$C,"="&amp;$C97))</f>
        <v>1827</v>
      </c>
      <c r="G97" s="160">
        <f>IF($AF$1,SUMIFS('All Employees by Mode'!M:M,'All Employees by Mode'!$C:$C,"="&amp;$C97,'All Employees by Mode'!$BE:$BE,"=No"),SUMIFS('All Employees by Mode'!M:M,'All Employees by Mode'!$C:$C,"="&amp;$C97))</f>
        <v>8542519</v>
      </c>
      <c r="H97" s="160">
        <f>IF($AF$1,SUMIFS('All Employees by Mode'!O:O,'All Employees by Mode'!$C:$C,"="&amp;$C97,'All Employees by Mode'!$BE:$BE,"=No"),SUMIFS('All Employees by Mode'!O:O,'All Employees by Mode'!$C:$C,"="&amp;$C97))</f>
        <v>2053289</v>
      </c>
      <c r="I97" s="160">
        <f>IF($AF$1,SUMIFS('All Employees by Mode'!Q:Q,'All Employees by Mode'!$C:$C,"="&amp;$C97,'All Employees by Mode'!$BE:$BE,"=No"),SUMIFS('All Employees by Mode'!Q:Q,'All Employees by Mode'!$C:$C,"="&amp;$C97))</f>
        <v>760267</v>
      </c>
      <c r="J97" s="160">
        <f>IF($AF$1,SUMIFS('All Employees by Mode'!S:S,'All Employees by Mode'!$C:$C,"="&amp;$C97,'All Employees by Mode'!$BE:$BE,"=No"),SUMIFS('All Employees by Mode'!S:S,'All Employees by Mode'!$C:$C,"="&amp;$C97))</f>
        <v>1317156</v>
      </c>
      <c r="K97" s="160">
        <f>IF($AF$1,SUMIFS('All Employees by Mode'!U:U,'All Employees by Mode'!$C:$C,"="&amp;$C97,'All Employees by Mode'!$BE:$BE,"=No"),SUMIFS('All Employees by Mode'!U:U,'All Employees by Mode'!$C:$C,"="&amp;$C97))</f>
        <v>11893</v>
      </c>
      <c r="L97" s="160">
        <f>IF($AF$1,SUMIFS('All Employees by Mode'!W:W,'All Employees by Mode'!$C:$C,"="&amp;$C97,'All Employees by Mode'!$BE:$BE,"=No"),SUMIFS('All Employees by Mode'!W:W,'All Employees by Mode'!$C:$C,"="&amp;$C97))</f>
        <v>12685124</v>
      </c>
      <c r="M97" s="160">
        <f>IF($AF$1,SUMIFS('All Employees by Mode'!Y:Y,'All Employees by Mode'!$C:$C,"="&amp;$C97,'All Employees by Mode'!$BE:$BE,"=No"),SUMIFS('All Employees by Mode'!Y:Y,'All Employees by Mode'!$C:$C,"="&amp;$C97))</f>
        <v>4369.2199999999993</v>
      </c>
      <c r="N97" s="160">
        <f>IF($AF$1,SUMIFS('All Employees by Mode'!AA:AA,'All Employees by Mode'!$C:$C,"="&amp;$C97,'All Employees by Mode'!$BE:$BE,"=No"),SUMIFS('All Employees by Mode'!AA:AA,'All Employees by Mode'!$C:$C,"="&amp;$C97))</f>
        <v>1024.7</v>
      </c>
      <c r="O97" s="160">
        <f>IF($AF$1,SUMIFS('All Employees by Mode'!AC:AC,'All Employees by Mode'!$C:$C,"="&amp;$C97,'All Employees by Mode'!$BE:$BE,"=No"),SUMIFS('All Employees by Mode'!AC:AC,'All Employees by Mode'!$C:$C,"="&amp;$C97))</f>
        <v>363.1099999999999</v>
      </c>
      <c r="P97" s="160">
        <f>IF($AF$1,SUMIFS('All Employees by Mode'!AE:AE,'All Employees by Mode'!$C:$C,"="&amp;$C97,'All Employees by Mode'!$BE:$BE,"=No"),SUMIFS('All Employees by Mode'!AE:AE,'All Employees by Mode'!$C:$C,"="&amp;$C97))</f>
        <v>699.71</v>
      </c>
      <c r="Q97" s="160">
        <f>IF($AF$1,SUMIFS('All Employees by Mode'!AG:AG,'All Employees by Mode'!$C:$C,"="&amp;$C97,'All Employees by Mode'!$BE:$BE,"=No"),SUMIFS('All Employees by Mode'!AG:AG,'All Employees by Mode'!$C:$C,"="&amp;$C97))</f>
        <v>6.6999999999999993</v>
      </c>
      <c r="R97" s="160">
        <f>IF($AF$1,SUMIFS('All Employees by Mode'!AI:AI,'All Employees by Mode'!$C:$C,"="&amp;$C97,'All Employees by Mode'!$BE:$BE,"=No"),SUMIFS('All Employees by Mode'!AI:AI,'All Employees by Mode'!$C:$C,"="&amp;$C97))</f>
        <v>6463.4400000000005</v>
      </c>
      <c r="S97" s="161">
        <f>IF($AF$1,SUMIFS('All Employees by Mode'!AK:AK,'All Employees by Mode'!$C:$C,"="&amp;$C97,'All Employees by Mode'!$BE:$BE,"=No"),SUMIFS('All Employees by Mode'!AK:AK,'All Employees by Mode'!$C:$C,"="&amp;$C97))</f>
        <v>196914606</v>
      </c>
      <c r="T97" s="161">
        <f>IF($AF$1,SUMIFS('All Employees by Mode'!AM:AM,'All Employees by Mode'!$C:$C,"="&amp;$C97,'All Employees by Mode'!$BE:$BE,"=No"),SUMIFS('All Employees by Mode'!AM:AM,'All Employees by Mode'!$C:$C,"="&amp;$C97))</f>
        <v>54381950</v>
      </c>
      <c r="U97" s="161">
        <f>IF($AF$1,SUMIFS('All Employees by Mode'!AO:AO,'All Employees by Mode'!$C:$C,"="&amp;$C97,'All Employees by Mode'!$BE:$BE,"=No"),SUMIFS('All Employees by Mode'!AO:AO,'All Employees by Mode'!$C:$C,"="&amp;$C97))</f>
        <v>18339479</v>
      </c>
      <c r="V97" s="161">
        <f>IF($AF$1,SUMIFS('All Employees by Mode'!AQ:AQ,'All Employees by Mode'!$C:$C,"="&amp;$C97,'All Employees by Mode'!$BE:$BE,"=No"),SUMIFS('All Employees by Mode'!AQ:AQ,'All Employees by Mode'!$C:$C,"="&amp;$C97))</f>
        <v>40585562</v>
      </c>
      <c r="W97" s="161">
        <f>IF($AF$1,SUMIFS('All Employees by Mode'!AS:AS,'All Employees by Mode'!$C:$C,"="&amp;$C97,'All Employees by Mode'!$BE:$BE,"=No"),SUMIFS('All Employees by Mode'!AS:AS,'All Employees by Mode'!$C:$C,"="&amp;$C97))</f>
        <v>310221597</v>
      </c>
      <c r="X97" s="162">
        <f t="shared" si="33"/>
        <v>23.051117123649359</v>
      </c>
      <c r="Y97" s="162">
        <f t="shared" si="34"/>
        <v>26.485287750530976</v>
      </c>
      <c r="Z97" s="162">
        <f t="shared" si="35"/>
        <v>24.122418834435798</v>
      </c>
      <c r="AA97" s="162">
        <f t="shared" si="36"/>
        <v>30.81302594377583</v>
      </c>
      <c r="AB97" s="271">
        <f t="shared" si="37"/>
        <v>24.478493053586728</v>
      </c>
      <c r="AC97" s="97"/>
      <c r="AD97" s="98"/>
      <c r="AE97" s="98"/>
      <c r="AF97" s="98"/>
      <c r="AG97" s="98"/>
      <c r="AH97" s="98"/>
      <c r="AI97" s="98"/>
      <c r="AJ97" s="98"/>
      <c r="AK97" s="98"/>
      <c r="AL97" s="98"/>
      <c r="AM97" s="98"/>
      <c r="AN97" s="98"/>
      <c r="AO97" s="304"/>
      <c r="AP97" s="304"/>
      <c r="AQ97" s="304"/>
      <c r="AR97" s="304"/>
      <c r="AS97" s="304"/>
      <c r="AT97" s="304"/>
      <c r="AU97" s="98"/>
      <c r="AV97" s="98"/>
    </row>
    <row r="98" spans="1:48">
      <c r="A98" s="96"/>
      <c r="B98" s="96"/>
      <c r="C98" s="195" t="s">
        <v>59</v>
      </c>
      <c r="D98" s="196" t="s">
        <v>827</v>
      </c>
      <c r="E98" s="197"/>
      <c r="F98" s="198">
        <f>IF($AF$1,SUMIFS('All Employees by Mode'!L:L,'All Employees by Mode'!$C:$C,"="&amp;$C98,'All Employees by Mode'!$BE:$BE,"=No"),SUMIFS('All Employees by Mode'!L:L,'All Employees by Mode'!$C:$C,"="&amp;$C98))</f>
        <v>118</v>
      </c>
      <c r="G98" s="160">
        <f>IF($AF$1,SUMIFS('All Employees by Mode'!M:M,'All Employees by Mode'!$C:$C,"="&amp;$C98,'All Employees by Mode'!$BE:$BE,"=No"),SUMIFS('All Employees by Mode'!M:M,'All Employees by Mode'!$C:$C,"="&amp;$C98))</f>
        <v>543717</v>
      </c>
      <c r="H98" s="160">
        <f>IF($AF$1,SUMIFS('All Employees by Mode'!O:O,'All Employees by Mode'!$C:$C,"="&amp;$C98,'All Employees by Mode'!$BE:$BE,"=No"),SUMIFS('All Employees by Mode'!O:O,'All Employees by Mode'!$C:$C,"="&amp;$C98))</f>
        <v>129964</v>
      </c>
      <c r="I98" s="160">
        <f>IF($AF$1,SUMIFS('All Employees by Mode'!Q:Q,'All Employees by Mode'!$C:$C,"="&amp;$C98,'All Employees by Mode'!$BE:$BE,"=No"),SUMIFS('All Employees by Mode'!Q:Q,'All Employees by Mode'!$C:$C,"="&amp;$C98))</f>
        <v>30201</v>
      </c>
      <c r="J98" s="160">
        <f>IF($AF$1,SUMIFS('All Employees by Mode'!S:S,'All Employees by Mode'!$C:$C,"="&amp;$C98,'All Employees by Mode'!$BE:$BE,"=No"),SUMIFS('All Employees by Mode'!S:S,'All Employees by Mode'!$C:$C,"="&amp;$C98))</f>
        <v>130865</v>
      </c>
      <c r="K98" s="160">
        <f>IF($AF$1,SUMIFS('All Employees by Mode'!U:U,'All Employees by Mode'!$C:$C,"="&amp;$C98,'All Employees by Mode'!$BE:$BE,"=No"),SUMIFS('All Employees by Mode'!U:U,'All Employees by Mode'!$C:$C,"="&amp;$C98))</f>
        <v>0</v>
      </c>
      <c r="L98" s="160">
        <f>IF($AF$1,SUMIFS('All Employees by Mode'!W:W,'All Employees by Mode'!$C:$C,"="&amp;$C98,'All Employees by Mode'!$BE:$BE,"=No"),SUMIFS('All Employees by Mode'!W:W,'All Employees by Mode'!$C:$C,"="&amp;$C98))</f>
        <v>834747</v>
      </c>
      <c r="M98" s="160">
        <f>IF($AF$1,SUMIFS('All Employees by Mode'!Y:Y,'All Employees by Mode'!$C:$C,"="&amp;$C98,'All Employees by Mode'!$BE:$BE,"=No"),SUMIFS('All Employees by Mode'!Y:Y,'All Employees by Mode'!$C:$C,"="&amp;$C98))</f>
        <v>256.5</v>
      </c>
      <c r="N98" s="160">
        <f>IF($AF$1,SUMIFS('All Employees by Mode'!AA:AA,'All Employees by Mode'!$C:$C,"="&amp;$C98,'All Employees by Mode'!$BE:$BE,"=No"),SUMIFS('All Employees by Mode'!AA:AA,'All Employees by Mode'!$C:$C,"="&amp;$C98))</f>
        <v>73</v>
      </c>
      <c r="O98" s="160">
        <f>IF($AF$1,SUMIFS('All Employees by Mode'!AC:AC,'All Employees by Mode'!$C:$C,"="&amp;$C98,'All Employees by Mode'!$BE:$BE,"=No"),SUMIFS('All Employees by Mode'!AC:AC,'All Employees by Mode'!$C:$C,"="&amp;$C98))</f>
        <v>16</v>
      </c>
      <c r="P98" s="160">
        <f>IF($AF$1,SUMIFS('All Employees by Mode'!AE:AE,'All Employees by Mode'!$C:$C,"="&amp;$C98,'All Employees by Mode'!$BE:$BE,"=No"),SUMIFS('All Employees by Mode'!AE:AE,'All Employees by Mode'!$C:$C,"="&amp;$C98))</f>
        <v>72.2</v>
      </c>
      <c r="Q98" s="160">
        <f>IF($AF$1,SUMIFS('All Employees by Mode'!AG:AG,'All Employees by Mode'!$C:$C,"="&amp;$C98,'All Employees by Mode'!$BE:$BE,"=No"),SUMIFS('All Employees by Mode'!AG:AG,'All Employees by Mode'!$C:$C,"="&amp;$C98))</f>
        <v>0</v>
      </c>
      <c r="R98" s="160">
        <f>IF($AF$1,SUMIFS('All Employees by Mode'!AI:AI,'All Employees by Mode'!$C:$C,"="&amp;$C98,'All Employees by Mode'!$BE:$BE,"=No"),SUMIFS('All Employees by Mode'!AI:AI,'All Employees by Mode'!$C:$C,"="&amp;$C98))</f>
        <v>417.7</v>
      </c>
      <c r="S98" s="161">
        <f>IF($AF$1,SUMIFS('All Employees by Mode'!AK:AK,'All Employees by Mode'!$C:$C,"="&amp;$C98,'All Employees by Mode'!$BE:$BE,"=No"),SUMIFS('All Employees by Mode'!AK:AK,'All Employees by Mode'!$C:$C,"="&amp;$C98))</f>
        <v>10519078</v>
      </c>
      <c r="T98" s="161">
        <f>IF($AF$1,SUMIFS('All Employees by Mode'!AM:AM,'All Employees by Mode'!$C:$C,"="&amp;$C98,'All Employees by Mode'!$BE:$BE,"=No"),SUMIFS('All Employees by Mode'!AM:AM,'All Employees by Mode'!$C:$C,"="&amp;$C98))</f>
        <v>2742903</v>
      </c>
      <c r="U98" s="161">
        <f>IF($AF$1,SUMIFS('All Employees by Mode'!AO:AO,'All Employees by Mode'!$C:$C,"="&amp;$C98,'All Employees by Mode'!$BE:$BE,"=No"),SUMIFS('All Employees by Mode'!AO:AO,'All Employees by Mode'!$C:$C,"="&amp;$C98))</f>
        <v>725049</v>
      </c>
      <c r="V98" s="161">
        <f>IF($AF$1,SUMIFS('All Employees by Mode'!AQ:AQ,'All Employees by Mode'!$C:$C,"="&amp;$C98,'All Employees by Mode'!$BE:$BE,"=No"),SUMIFS('All Employees by Mode'!AQ:AQ,'All Employees by Mode'!$C:$C,"="&amp;$C98))</f>
        <v>3161087</v>
      </c>
      <c r="W98" s="161">
        <f>IF($AF$1,SUMIFS('All Employees by Mode'!AS:AS,'All Employees by Mode'!$C:$C,"="&amp;$C98,'All Employees by Mode'!$BE:$BE,"=No"),SUMIFS('All Employees by Mode'!AS:AS,'All Employees by Mode'!$C:$C,"="&amp;$C98))</f>
        <v>17148117</v>
      </c>
      <c r="X98" s="162">
        <f t="shared" si="33"/>
        <v>19.346604943380473</v>
      </c>
      <c r="Y98" s="162">
        <f t="shared" si="34"/>
        <v>21.105098334923518</v>
      </c>
      <c r="Z98" s="162">
        <f t="shared" si="35"/>
        <v>24.007450084434289</v>
      </c>
      <c r="AA98" s="162">
        <f t="shared" si="36"/>
        <v>24.155328009781073</v>
      </c>
      <c r="AB98" s="271">
        <f t="shared" si="37"/>
        <v>20.542891438962943</v>
      </c>
      <c r="AC98" s="97"/>
      <c r="AD98" s="98"/>
      <c r="AE98" s="98"/>
      <c r="AF98" s="98"/>
      <c r="AG98" s="98"/>
      <c r="AH98" s="98"/>
      <c r="AI98" s="98"/>
      <c r="AJ98" s="98"/>
      <c r="AK98" s="98"/>
      <c r="AL98" s="98"/>
      <c r="AM98" s="98"/>
      <c r="AN98" s="98"/>
      <c r="AO98" s="304"/>
      <c r="AP98" s="304"/>
      <c r="AQ98" s="304"/>
      <c r="AR98" s="304"/>
      <c r="AS98" s="304"/>
      <c r="AT98" s="304"/>
      <c r="AU98" s="98"/>
      <c r="AV98" s="98"/>
    </row>
    <row r="99" spans="1:48">
      <c r="A99" s="96"/>
      <c r="B99" s="96"/>
      <c r="C99" s="195" t="s">
        <v>60</v>
      </c>
      <c r="D99" s="196" t="s">
        <v>828</v>
      </c>
      <c r="E99" s="197"/>
      <c r="F99" s="198">
        <f>IF($AF$1,SUMIFS('All Employees by Mode'!L:L,'All Employees by Mode'!$C:$C,"="&amp;$C99,'All Employees by Mode'!$BE:$BE,"=No"),SUMIFS('All Employees by Mode'!L:L,'All Employees by Mode'!$C:$C,"="&amp;$C99))</f>
        <v>914</v>
      </c>
      <c r="G99" s="160">
        <f>IF($AF$1,SUMIFS('All Employees by Mode'!M:M,'All Employees by Mode'!$C:$C,"="&amp;$C99,'All Employees by Mode'!$BE:$BE,"=No"),SUMIFS('All Employees by Mode'!M:M,'All Employees by Mode'!$C:$C,"="&amp;$C99))</f>
        <v>4424322</v>
      </c>
      <c r="H99" s="160">
        <f>IF($AF$1,SUMIFS('All Employees by Mode'!O:O,'All Employees by Mode'!$C:$C,"="&amp;$C99,'All Employees by Mode'!$BE:$BE,"=No"),SUMIFS('All Employees by Mode'!O:O,'All Employees by Mode'!$C:$C,"="&amp;$C99))</f>
        <v>1121635</v>
      </c>
      <c r="I99" s="160">
        <f>IF($AF$1,SUMIFS('All Employees by Mode'!Q:Q,'All Employees by Mode'!$C:$C,"="&amp;$C99,'All Employees by Mode'!$BE:$BE,"=No"),SUMIFS('All Employees by Mode'!Q:Q,'All Employees by Mode'!$C:$C,"="&amp;$C99))</f>
        <v>386407</v>
      </c>
      <c r="J99" s="160">
        <f>IF($AF$1,SUMIFS('All Employees by Mode'!S:S,'All Employees by Mode'!$C:$C,"="&amp;$C99,'All Employees by Mode'!$BE:$BE,"=No"),SUMIFS('All Employees by Mode'!S:S,'All Employees by Mode'!$C:$C,"="&amp;$C99))</f>
        <v>781431</v>
      </c>
      <c r="K99" s="160">
        <f>IF($AF$1,SUMIFS('All Employees by Mode'!U:U,'All Employees by Mode'!$C:$C,"="&amp;$C99,'All Employees by Mode'!$BE:$BE,"=No"),SUMIFS('All Employees by Mode'!U:U,'All Employees by Mode'!$C:$C,"="&amp;$C99))</f>
        <v>121852</v>
      </c>
      <c r="L99" s="160">
        <f>IF($AF$1,SUMIFS('All Employees by Mode'!W:W,'All Employees by Mode'!$C:$C,"="&amp;$C99,'All Employees by Mode'!$BE:$BE,"=No"),SUMIFS('All Employees by Mode'!W:W,'All Employees by Mode'!$C:$C,"="&amp;$C99))</f>
        <v>6835647</v>
      </c>
      <c r="M99" s="160">
        <f>IF($AF$1,SUMIFS('All Employees by Mode'!Y:Y,'All Employees by Mode'!$C:$C,"="&amp;$C99,'All Employees by Mode'!$BE:$BE,"=No"),SUMIFS('All Employees by Mode'!Y:Y,'All Employees by Mode'!$C:$C,"="&amp;$C99))</f>
        <v>2418.8399999999997</v>
      </c>
      <c r="N99" s="160">
        <f>IF($AF$1,SUMIFS('All Employees by Mode'!AA:AA,'All Employees by Mode'!$C:$C,"="&amp;$C99,'All Employees by Mode'!$BE:$BE,"=No"),SUMIFS('All Employees by Mode'!AA:AA,'All Employees by Mode'!$C:$C,"="&amp;$C99))</f>
        <v>604.8900000000001</v>
      </c>
      <c r="O99" s="160">
        <f>IF($AF$1,SUMIFS('All Employees by Mode'!AC:AC,'All Employees by Mode'!$C:$C,"="&amp;$C99,'All Employees by Mode'!$BE:$BE,"=No"),SUMIFS('All Employees by Mode'!AC:AC,'All Employees by Mode'!$C:$C,"="&amp;$C99))</f>
        <v>219.98999999999995</v>
      </c>
      <c r="P99" s="160">
        <f>IF($AF$1,SUMIFS('All Employees by Mode'!AE:AE,'All Employees by Mode'!$C:$C,"="&amp;$C99,'All Employees by Mode'!$BE:$BE,"=No"),SUMIFS('All Employees by Mode'!AE:AE,'All Employees by Mode'!$C:$C,"="&amp;$C99))</f>
        <v>457.23999999999995</v>
      </c>
      <c r="Q99" s="160">
        <f>IF($AF$1,SUMIFS('All Employees by Mode'!AG:AG,'All Employees by Mode'!$C:$C,"="&amp;$C99,'All Employees by Mode'!$BE:$BE,"=No"),SUMIFS('All Employees by Mode'!AG:AG,'All Employees by Mode'!$C:$C,"="&amp;$C99))</f>
        <v>69.95</v>
      </c>
      <c r="R99" s="160">
        <f>IF($AF$1,SUMIFS('All Employees by Mode'!AI:AI,'All Employees by Mode'!$C:$C,"="&amp;$C99,'All Employees by Mode'!$BE:$BE,"=No"),SUMIFS('All Employees by Mode'!AI:AI,'All Employees by Mode'!$C:$C,"="&amp;$C99))</f>
        <v>3770.9099999999994</v>
      </c>
      <c r="S99" s="161">
        <f>IF($AF$1,SUMIFS('All Employees by Mode'!AK:AK,'All Employees by Mode'!$C:$C,"="&amp;$C99,'All Employees by Mode'!$BE:$BE,"=No"),SUMIFS('All Employees by Mode'!AK:AK,'All Employees by Mode'!$C:$C,"="&amp;$C99))</f>
        <v>128949956</v>
      </c>
      <c r="T99" s="161">
        <f>IF($AF$1,SUMIFS('All Employees by Mode'!AM:AM,'All Employees by Mode'!$C:$C,"="&amp;$C99,'All Employees by Mode'!$BE:$BE,"=No"),SUMIFS('All Employees by Mode'!AM:AM,'All Employees by Mode'!$C:$C,"="&amp;$C99))</f>
        <v>35906808</v>
      </c>
      <c r="U99" s="161">
        <f>IF($AF$1,SUMIFS('All Employees by Mode'!AO:AO,'All Employees by Mode'!$C:$C,"="&amp;$C99,'All Employees by Mode'!$BE:$BE,"=No"),SUMIFS('All Employees by Mode'!AO:AO,'All Employees by Mode'!$C:$C,"="&amp;$C99))</f>
        <v>13691601</v>
      </c>
      <c r="V99" s="161">
        <f>IF($AF$1,SUMIFS('All Employees by Mode'!AQ:AQ,'All Employees by Mode'!$C:$C,"="&amp;$C99,'All Employees by Mode'!$BE:$BE,"=No"),SUMIFS('All Employees by Mode'!AQ:AQ,'All Employees by Mode'!$C:$C,"="&amp;$C99))</f>
        <v>29202595</v>
      </c>
      <c r="W99" s="161">
        <f>IF($AF$1,SUMIFS('All Employees by Mode'!AS:AS,'All Employees by Mode'!$C:$C,"="&amp;$C99,'All Employees by Mode'!$BE:$BE,"=No"),SUMIFS('All Employees by Mode'!AS:AS,'All Employees by Mode'!$C:$C,"="&amp;$C99))</f>
        <v>207750960</v>
      </c>
      <c r="X99" s="162">
        <f t="shared" si="33"/>
        <v>29.145698708186249</v>
      </c>
      <c r="Y99" s="162">
        <f t="shared" si="34"/>
        <v>32.012916857979647</v>
      </c>
      <c r="Z99" s="162">
        <f t="shared" si="35"/>
        <v>35.43310809586783</v>
      </c>
      <c r="AA99" s="162">
        <f t="shared" si="36"/>
        <v>37.370663564665335</v>
      </c>
      <c r="AB99" s="271">
        <f t="shared" si="37"/>
        <v>30.943893878201525</v>
      </c>
      <c r="AC99" s="97"/>
      <c r="AD99" s="98"/>
      <c r="AE99" s="98"/>
      <c r="AF99" s="98"/>
      <c r="AG99" s="98"/>
      <c r="AH99" s="98"/>
      <c r="AI99" s="98"/>
      <c r="AJ99" s="98"/>
      <c r="AK99" s="98"/>
      <c r="AL99" s="98"/>
      <c r="AM99" s="98"/>
      <c r="AN99" s="98"/>
      <c r="AO99" s="304"/>
      <c r="AP99" s="304"/>
      <c r="AQ99" s="304"/>
      <c r="AR99" s="304"/>
      <c r="AS99" s="304"/>
      <c r="AT99" s="304"/>
      <c r="AU99" s="98"/>
      <c r="AV99" s="98"/>
    </row>
    <row r="100" spans="1:48">
      <c r="A100" s="96"/>
      <c r="B100" s="96"/>
      <c r="C100" s="195" t="s">
        <v>61</v>
      </c>
      <c r="D100" s="196" t="s">
        <v>829</v>
      </c>
      <c r="E100" s="197"/>
      <c r="F100" s="198">
        <f>IF($AF$1,SUMIFS('All Employees by Mode'!L:L,'All Employees by Mode'!$C:$C,"="&amp;$C100,'All Employees by Mode'!$BE:$BE,"=No"),SUMIFS('All Employees by Mode'!L:L,'All Employees by Mode'!$C:$C,"="&amp;$C100))</f>
        <v>3738</v>
      </c>
      <c r="G100" s="160">
        <f>IF($AF$1,SUMIFS('All Employees by Mode'!M:M,'All Employees by Mode'!$C:$C,"="&amp;$C100,'All Employees by Mode'!$BE:$BE,"=No"),SUMIFS('All Employees by Mode'!M:M,'All Employees by Mode'!$C:$C,"="&amp;$C100))</f>
        <v>17058254</v>
      </c>
      <c r="H100" s="160">
        <f>IF($AF$1,SUMIFS('All Employees by Mode'!O:O,'All Employees by Mode'!$C:$C,"="&amp;$C100,'All Employees by Mode'!$BE:$BE,"=No"),SUMIFS('All Employees by Mode'!O:O,'All Employees by Mode'!$C:$C,"="&amp;$C100))</f>
        <v>4997526</v>
      </c>
      <c r="I100" s="160">
        <f>IF($AF$1,SUMIFS('All Employees by Mode'!Q:Q,'All Employees by Mode'!$C:$C,"="&amp;$C100,'All Employees by Mode'!$BE:$BE,"=No"),SUMIFS('All Employees by Mode'!Q:Q,'All Employees by Mode'!$C:$C,"="&amp;$C100))</f>
        <v>3270821</v>
      </c>
      <c r="J100" s="160">
        <f>IF($AF$1,SUMIFS('All Employees by Mode'!S:S,'All Employees by Mode'!$C:$C,"="&amp;$C100,'All Employees by Mode'!$BE:$BE,"=No"),SUMIFS('All Employees by Mode'!S:S,'All Employees by Mode'!$C:$C,"="&amp;$C100))</f>
        <v>2346333</v>
      </c>
      <c r="K100" s="160">
        <f>IF($AF$1,SUMIFS('All Employees by Mode'!U:U,'All Employees by Mode'!$C:$C,"="&amp;$C100,'All Employees by Mode'!$BE:$BE,"=No"),SUMIFS('All Employees by Mode'!U:U,'All Employees by Mode'!$C:$C,"="&amp;$C100))</f>
        <v>1658975</v>
      </c>
      <c r="L100" s="160">
        <f>IF($AF$1,SUMIFS('All Employees by Mode'!W:W,'All Employees by Mode'!$C:$C,"="&amp;$C100,'All Employees by Mode'!$BE:$BE,"=No"),SUMIFS('All Employees by Mode'!W:W,'All Employees by Mode'!$C:$C,"="&amp;$C100))</f>
        <v>29331909</v>
      </c>
      <c r="M100" s="160">
        <f>IF($AF$1,SUMIFS('All Employees by Mode'!Y:Y,'All Employees by Mode'!$C:$C,"="&amp;$C100,'All Employees by Mode'!$BE:$BE,"=No"),SUMIFS('All Employees by Mode'!Y:Y,'All Employees by Mode'!$C:$C,"="&amp;$C100))</f>
        <v>8356.7900000000009</v>
      </c>
      <c r="N100" s="160">
        <f>IF($AF$1,SUMIFS('All Employees by Mode'!AA:AA,'All Employees by Mode'!$C:$C,"="&amp;$C100,'All Employees by Mode'!$BE:$BE,"=No"),SUMIFS('All Employees by Mode'!AA:AA,'All Employees by Mode'!$C:$C,"="&amp;$C100))</f>
        <v>2541.7900000000004</v>
      </c>
      <c r="O100" s="160">
        <f>IF($AF$1,SUMIFS('All Employees by Mode'!AC:AC,'All Employees by Mode'!$C:$C,"="&amp;$C100,'All Employees by Mode'!$BE:$BE,"=No"),SUMIFS('All Employees by Mode'!AC:AC,'All Employees by Mode'!$C:$C,"="&amp;$C100))</f>
        <v>1576.1899999999998</v>
      </c>
      <c r="P100" s="160">
        <f>IF($AF$1,SUMIFS('All Employees by Mode'!AE:AE,'All Employees by Mode'!$C:$C,"="&amp;$C100,'All Employees by Mode'!$BE:$BE,"=No"),SUMIFS('All Employees by Mode'!AE:AE,'All Employees by Mode'!$C:$C,"="&amp;$C100))</f>
        <v>1308.03</v>
      </c>
      <c r="Q100" s="160">
        <f>IF($AF$1,SUMIFS('All Employees by Mode'!AG:AG,'All Employees by Mode'!$C:$C,"="&amp;$C100,'All Employees by Mode'!$BE:$BE,"=No"),SUMIFS('All Employees by Mode'!AG:AG,'All Employees by Mode'!$C:$C,"="&amp;$C100))</f>
        <v>804.18000000000006</v>
      </c>
      <c r="R100" s="160">
        <f>IF($AF$1,SUMIFS('All Employees by Mode'!AI:AI,'All Employees by Mode'!$C:$C,"="&amp;$C100,'All Employees by Mode'!$BE:$BE,"=No"),SUMIFS('All Employees by Mode'!AI:AI,'All Employees by Mode'!$C:$C,"="&amp;$C100))</f>
        <v>14586.979999999998</v>
      </c>
      <c r="S100" s="161">
        <f>IF($AF$1,SUMIFS('All Employees by Mode'!AK:AK,'All Employees by Mode'!$C:$C,"="&amp;$C100,'All Employees by Mode'!$BE:$BE,"=No"),SUMIFS('All Employees by Mode'!AK:AK,'All Employees by Mode'!$C:$C,"="&amp;$C100))</f>
        <v>474277475</v>
      </c>
      <c r="T100" s="161">
        <f>IF($AF$1,SUMIFS('All Employees by Mode'!AM:AM,'All Employees by Mode'!$C:$C,"="&amp;$C100,'All Employees by Mode'!$BE:$BE,"=No"),SUMIFS('All Employees by Mode'!AM:AM,'All Employees by Mode'!$C:$C,"="&amp;$C100))</f>
        <v>150512008</v>
      </c>
      <c r="U100" s="161">
        <f>IF($AF$1,SUMIFS('All Employees by Mode'!AO:AO,'All Employees by Mode'!$C:$C,"="&amp;$C100,'All Employees by Mode'!$BE:$BE,"=No"),SUMIFS('All Employees by Mode'!AO:AO,'All Employees by Mode'!$C:$C,"="&amp;$C100))</f>
        <v>105230127</v>
      </c>
      <c r="V100" s="161">
        <f>IF($AF$1,SUMIFS('All Employees by Mode'!AQ:AQ,'All Employees by Mode'!$C:$C,"="&amp;$C100,'All Employees by Mode'!$BE:$BE,"=No"),SUMIFS('All Employees by Mode'!AQ:AQ,'All Employees by Mode'!$C:$C,"="&amp;$C100))</f>
        <v>72919568</v>
      </c>
      <c r="W100" s="161">
        <f>IF($AF$1,SUMIFS('All Employees by Mode'!AS:AS,'All Employees by Mode'!$C:$C,"="&amp;$C100,'All Employees by Mode'!$BE:$BE,"=No"),SUMIFS('All Employees by Mode'!AS:AS,'All Employees by Mode'!$C:$C,"="&amp;$C100))</f>
        <v>802939178</v>
      </c>
      <c r="X100" s="162">
        <f t="shared" si="33"/>
        <v>27.803400922509418</v>
      </c>
      <c r="Y100" s="162">
        <f t="shared" si="34"/>
        <v>30.117303641841982</v>
      </c>
      <c r="Z100" s="162">
        <f t="shared" si="35"/>
        <v>32.172389439837886</v>
      </c>
      <c r="AA100" s="162">
        <f t="shared" si="36"/>
        <v>31.078098462579693</v>
      </c>
      <c r="AB100" s="271">
        <f t="shared" si="37"/>
        <v>29.015325154896839</v>
      </c>
      <c r="AC100" s="97"/>
      <c r="AD100" s="98"/>
      <c r="AE100" s="98"/>
      <c r="AF100" s="98"/>
      <c r="AG100" s="98"/>
      <c r="AH100" s="98"/>
      <c r="AI100" s="98"/>
      <c r="AJ100" s="98"/>
      <c r="AK100" s="98"/>
      <c r="AL100" s="98"/>
      <c r="AM100" s="98"/>
      <c r="AN100" s="98"/>
      <c r="AO100" s="304"/>
      <c r="AP100" s="304"/>
      <c r="AQ100" s="304"/>
      <c r="AR100" s="304"/>
      <c r="AS100" s="304"/>
      <c r="AT100" s="304"/>
      <c r="AU100" s="98"/>
      <c r="AV100" s="98"/>
    </row>
    <row r="101" spans="1:48">
      <c r="A101" s="96"/>
      <c r="B101" s="96"/>
      <c r="C101" s="195" t="s">
        <v>63</v>
      </c>
      <c r="D101" s="196" t="s">
        <v>830</v>
      </c>
      <c r="E101" s="197"/>
      <c r="F101" s="198">
        <f>IF($AF$1,SUMIFS('All Employees by Mode'!L:L,'All Employees by Mode'!$C:$C,"="&amp;$C101,'All Employees by Mode'!$BE:$BE,"=No"),SUMIFS('All Employees by Mode'!L:L,'All Employees by Mode'!$C:$C,"="&amp;$C101))</f>
        <v>131</v>
      </c>
      <c r="G101" s="160">
        <f>IF($AF$1,SUMIFS('All Employees by Mode'!M:M,'All Employees by Mode'!$C:$C,"="&amp;$C101,'All Employees by Mode'!$BE:$BE,"=No"),SUMIFS('All Employees by Mode'!M:M,'All Employees by Mode'!$C:$C,"="&amp;$C101))</f>
        <v>954154</v>
      </c>
      <c r="H101" s="160">
        <f>IF($AF$1,SUMIFS('All Employees by Mode'!O:O,'All Employees by Mode'!$C:$C,"="&amp;$C101,'All Employees by Mode'!$BE:$BE,"=No"),SUMIFS('All Employees by Mode'!O:O,'All Employees by Mode'!$C:$C,"="&amp;$C101))</f>
        <v>397208</v>
      </c>
      <c r="I101" s="160">
        <f>IF($AF$1,SUMIFS('All Employees by Mode'!Q:Q,'All Employees by Mode'!$C:$C,"="&amp;$C101,'All Employees by Mode'!$BE:$BE,"=No"),SUMIFS('All Employees by Mode'!Q:Q,'All Employees by Mode'!$C:$C,"="&amp;$C101))</f>
        <v>81093</v>
      </c>
      <c r="J101" s="160">
        <f>IF($AF$1,SUMIFS('All Employees by Mode'!S:S,'All Employees by Mode'!$C:$C,"="&amp;$C101,'All Employees by Mode'!$BE:$BE,"=No"),SUMIFS('All Employees by Mode'!S:S,'All Employees by Mode'!$C:$C,"="&amp;$C101))</f>
        <v>250579</v>
      </c>
      <c r="K101" s="160">
        <f>IF($AF$1,SUMIFS('All Employees by Mode'!U:U,'All Employees by Mode'!$C:$C,"="&amp;$C101,'All Employees by Mode'!$BE:$BE,"=No"),SUMIFS('All Employees by Mode'!U:U,'All Employees by Mode'!$C:$C,"="&amp;$C101))</f>
        <v>0</v>
      </c>
      <c r="L101" s="160">
        <f>IF($AF$1,SUMIFS('All Employees by Mode'!W:W,'All Employees by Mode'!$C:$C,"="&amp;$C101,'All Employees by Mode'!$BE:$BE,"=No"),SUMIFS('All Employees by Mode'!W:W,'All Employees by Mode'!$C:$C,"="&amp;$C101))</f>
        <v>1683034</v>
      </c>
      <c r="M101" s="160">
        <f>IF($AF$1,SUMIFS('All Employees by Mode'!Y:Y,'All Employees by Mode'!$C:$C,"="&amp;$C101,'All Employees by Mode'!$BE:$BE,"=No"),SUMIFS('All Employees by Mode'!Y:Y,'All Employees by Mode'!$C:$C,"="&amp;$C101))</f>
        <v>546</v>
      </c>
      <c r="N101" s="160">
        <f>IF($AF$1,SUMIFS('All Employees by Mode'!AA:AA,'All Employees by Mode'!$C:$C,"="&amp;$C101,'All Employees by Mode'!$BE:$BE,"=No"),SUMIFS('All Employees by Mode'!AA:AA,'All Employees by Mode'!$C:$C,"="&amp;$C101))</f>
        <v>237</v>
      </c>
      <c r="O101" s="160">
        <f>IF($AF$1,SUMIFS('All Employees by Mode'!AC:AC,'All Employees by Mode'!$C:$C,"="&amp;$C101,'All Employees by Mode'!$BE:$BE,"=No"),SUMIFS('All Employees by Mode'!AC:AC,'All Employees by Mode'!$C:$C,"="&amp;$C101))</f>
        <v>48</v>
      </c>
      <c r="P101" s="160">
        <f>IF($AF$1,SUMIFS('All Employees by Mode'!AE:AE,'All Employees by Mode'!$C:$C,"="&amp;$C101,'All Employees by Mode'!$BE:$BE,"=No"),SUMIFS('All Employees by Mode'!AE:AE,'All Employees by Mode'!$C:$C,"="&amp;$C101))</f>
        <v>138</v>
      </c>
      <c r="Q101" s="160">
        <f>IF($AF$1,SUMIFS('All Employees by Mode'!AG:AG,'All Employees by Mode'!$C:$C,"="&amp;$C101,'All Employees by Mode'!$BE:$BE,"=No"),SUMIFS('All Employees by Mode'!AG:AG,'All Employees by Mode'!$C:$C,"="&amp;$C101))</f>
        <v>0</v>
      </c>
      <c r="R101" s="160">
        <f>IF($AF$1,SUMIFS('All Employees by Mode'!AI:AI,'All Employees by Mode'!$C:$C,"="&amp;$C101,'All Employees by Mode'!$BE:$BE,"=No"),SUMIFS('All Employees by Mode'!AI:AI,'All Employees by Mode'!$C:$C,"="&amp;$C101))</f>
        <v>969</v>
      </c>
      <c r="S101" s="161">
        <f>IF($AF$1,SUMIFS('All Employees by Mode'!AK:AK,'All Employees by Mode'!$C:$C,"="&amp;$C101,'All Employees by Mode'!$BE:$BE,"=No"),SUMIFS('All Employees by Mode'!AK:AK,'All Employees by Mode'!$C:$C,"="&amp;$C101))</f>
        <v>18247908</v>
      </c>
      <c r="T101" s="161">
        <f>IF($AF$1,SUMIFS('All Employees by Mode'!AM:AM,'All Employees by Mode'!$C:$C,"="&amp;$C101,'All Employees by Mode'!$BE:$BE,"=No"),SUMIFS('All Employees by Mode'!AM:AM,'All Employees by Mode'!$C:$C,"="&amp;$C101))</f>
        <v>6887541</v>
      </c>
      <c r="U101" s="161">
        <f>IF($AF$1,SUMIFS('All Employees by Mode'!AO:AO,'All Employees by Mode'!$C:$C,"="&amp;$C101,'All Employees by Mode'!$BE:$BE,"=No"),SUMIFS('All Employees by Mode'!AO:AO,'All Employees by Mode'!$C:$C,"="&amp;$C101))</f>
        <v>1336736</v>
      </c>
      <c r="V101" s="161">
        <f>IF($AF$1,SUMIFS('All Employees by Mode'!AQ:AQ,'All Employees by Mode'!$C:$C,"="&amp;$C101,'All Employees by Mode'!$BE:$BE,"=No"),SUMIFS('All Employees by Mode'!AQ:AQ,'All Employees by Mode'!$C:$C,"="&amp;$C101))</f>
        <v>5490629</v>
      </c>
      <c r="W101" s="161">
        <f>IF($AF$1,SUMIFS('All Employees by Mode'!AS:AS,'All Employees by Mode'!$C:$C,"="&amp;$C101,'All Employees by Mode'!$BE:$BE,"=No"),SUMIFS('All Employees by Mode'!AS:AS,'All Employees by Mode'!$C:$C,"="&amp;$C101))</f>
        <v>31962814</v>
      </c>
      <c r="X101" s="162">
        <f t="shared" si="33"/>
        <v>19.124698947968568</v>
      </c>
      <c r="Y101" s="162">
        <f t="shared" si="34"/>
        <v>17.339884896578116</v>
      </c>
      <c r="Z101" s="162">
        <f t="shared" si="35"/>
        <v>16.483987520501152</v>
      </c>
      <c r="AA101" s="162">
        <f t="shared" si="36"/>
        <v>21.911768344514105</v>
      </c>
      <c r="AB101" s="271">
        <f t="shared" si="37"/>
        <v>18.991187343808861</v>
      </c>
      <c r="AC101" s="97"/>
      <c r="AD101" s="98"/>
      <c r="AE101" s="98"/>
      <c r="AF101" s="98"/>
      <c r="AG101" s="98"/>
      <c r="AH101" s="98"/>
      <c r="AI101" s="98"/>
      <c r="AJ101" s="98"/>
      <c r="AK101" s="98"/>
      <c r="AL101" s="98"/>
      <c r="AM101" s="98"/>
      <c r="AN101" s="98"/>
      <c r="AO101" s="304"/>
      <c r="AP101" s="304"/>
      <c r="AQ101" s="304"/>
      <c r="AR101" s="304"/>
      <c r="AS101" s="304"/>
      <c r="AT101" s="304"/>
      <c r="AU101" s="98"/>
      <c r="AV101" s="98"/>
    </row>
    <row r="102" spans="1:48">
      <c r="A102" s="96"/>
      <c r="B102" s="96"/>
      <c r="C102" s="195" t="s">
        <v>64</v>
      </c>
      <c r="D102" s="196" t="s">
        <v>831</v>
      </c>
      <c r="E102" s="197"/>
      <c r="F102" s="198">
        <f>IF($AF$1,SUMIFS('All Employees by Mode'!L:L,'All Employees by Mode'!$C:$C,"="&amp;$C102,'All Employees by Mode'!$BE:$BE,"=No"),SUMIFS('All Employees by Mode'!L:L,'All Employees by Mode'!$C:$C,"="&amp;$C102))</f>
        <v>284</v>
      </c>
      <c r="G102" s="160">
        <f>IF($AF$1,SUMIFS('All Employees by Mode'!M:M,'All Employees by Mode'!$C:$C,"="&amp;$C102,'All Employees by Mode'!$BE:$BE,"=No"),SUMIFS('All Employees by Mode'!M:M,'All Employees by Mode'!$C:$C,"="&amp;$C102))</f>
        <v>1104951</v>
      </c>
      <c r="H102" s="160">
        <f>IF($AF$1,SUMIFS('All Employees by Mode'!O:O,'All Employees by Mode'!$C:$C,"="&amp;$C102,'All Employees by Mode'!$BE:$BE,"=No"),SUMIFS('All Employees by Mode'!O:O,'All Employees by Mode'!$C:$C,"="&amp;$C102))</f>
        <v>181176</v>
      </c>
      <c r="I102" s="160">
        <f>IF($AF$1,SUMIFS('All Employees by Mode'!Q:Q,'All Employees by Mode'!$C:$C,"="&amp;$C102,'All Employees by Mode'!$BE:$BE,"=No"),SUMIFS('All Employees by Mode'!Q:Q,'All Employees by Mode'!$C:$C,"="&amp;$C102))</f>
        <v>64374</v>
      </c>
      <c r="J102" s="160">
        <f>IF($AF$1,SUMIFS('All Employees by Mode'!S:S,'All Employees by Mode'!$C:$C,"="&amp;$C102,'All Employees by Mode'!$BE:$BE,"=No"),SUMIFS('All Employees by Mode'!S:S,'All Employees by Mode'!$C:$C,"="&amp;$C102))</f>
        <v>148107</v>
      </c>
      <c r="K102" s="160">
        <f>IF($AF$1,SUMIFS('All Employees by Mode'!U:U,'All Employees by Mode'!$C:$C,"="&amp;$C102,'All Employees by Mode'!$BE:$BE,"=No"),SUMIFS('All Employees by Mode'!U:U,'All Employees by Mode'!$C:$C,"="&amp;$C102))</f>
        <v>0</v>
      </c>
      <c r="L102" s="160">
        <f>IF($AF$1,SUMIFS('All Employees by Mode'!W:W,'All Employees by Mode'!$C:$C,"="&amp;$C102,'All Employees by Mode'!$BE:$BE,"=No"),SUMIFS('All Employees by Mode'!W:W,'All Employees by Mode'!$C:$C,"="&amp;$C102))</f>
        <v>1498608</v>
      </c>
      <c r="M102" s="160">
        <f>IF($AF$1,SUMIFS('All Employees by Mode'!Y:Y,'All Employees by Mode'!$C:$C,"="&amp;$C102,'All Employees by Mode'!$BE:$BE,"=No"),SUMIFS('All Employees by Mode'!Y:Y,'All Employees by Mode'!$C:$C,"="&amp;$C102))</f>
        <v>573</v>
      </c>
      <c r="N102" s="160">
        <f>IF($AF$1,SUMIFS('All Employees by Mode'!AA:AA,'All Employees by Mode'!$C:$C,"="&amp;$C102,'All Employees by Mode'!$BE:$BE,"=No"),SUMIFS('All Employees by Mode'!AA:AA,'All Employees by Mode'!$C:$C,"="&amp;$C102))</f>
        <v>103</v>
      </c>
      <c r="O102" s="160">
        <f>IF($AF$1,SUMIFS('All Employees by Mode'!AC:AC,'All Employees by Mode'!$C:$C,"="&amp;$C102,'All Employees by Mode'!$BE:$BE,"=No"),SUMIFS('All Employees by Mode'!AC:AC,'All Employees by Mode'!$C:$C,"="&amp;$C102))</f>
        <v>41</v>
      </c>
      <c r="P102" s="160">
        <f>IF($AF$1,SUMIFS('All Employees by Mode'!AE:AE,'All Employees by Mode'!$C:$C,"="&amp;$C102,'All Employees by Mode'!$BE:$BE,"=No"),SUMIFS('All Employees by Mode'!AE:AE,'All Employees by Mode'!$C:$C,"="&amp;$C102))</f>
        <v>89</v>
      </c>
      <c r="Q102" s="160">
        <f>IF($AF$1,SUMIFS('All Employees by Mode'!AG:AG,'All Employees by Mode'!$C:$C,"="&amp;$C102,'All Employees by Mode'!$BE:$BE,"=No"),SUMIFS('All Employees by Mode'!AG:AG,'All Employees by Mode'!$C:$C,"="&amp;$C102))</f>
        <v>0</v>
      </c>
      <c r="R102" s="160">
        <f>IF($AF$1,SUMIFS('All Employees by Mode'!AI:AI,'All Employees by Mode'!$C:$C,"="&amp;$C102,'All Employees by Mode'!$BE:$BE,"=No"),SUMIFS('All Employees by Mode'!AI:AI,'All Employees by Mode'!$C:$C,"="&amp;$C102))</f>
        <v>806</v>
      </c>
      <c r="S102" s="161">
        <f>IF($AF$1,SUMIFS('All Employees by Mode'!AK:AK,'All Employees by Mode'!$C:$C,"="&amp;$C102,'All Employees by Mode'!$BE:$BE,"=No"),SUMIFS('All Employees by Mode'!AK:AK,'All Employees by Mode'!$C:$C,"="&amp;$C102))</f>
        <v>31399800</v>
      </c>
      <c r="T102" s="161">
        <f>IF($AF$1,SUMIFS('All Employees by Mode'!AM:AM,'All Employees by Mode'!$C:$C,"="&amp;$C102,'All Employees by Mode'!$BE:$BE,"=No"),SUMIFS('All Employees by Mode'!AM:AM,'All Employees by Mode'!$C:$C,"="&amp;$C102))</f>
        <v>6152646</v>
      </c>
      <c r="U102" s="161">
        <f>IF($AF$1,SUMIFS('All Employees by Mode'!AO:AO,'All Employees by Mode'!$C:$C,"="&amp;$C102,'All Employees by Mode'!$BE:$BE,"=No"),SUMIFS('All Employees by Mode'!AO:AO,'All Employees by Mode'!$C:$C,"="&amp;$C102))</f>
        <v>1339016</v>
      </c>
      <c r="V102" s="161">
        <f>IF($AF$1,SUMIFS('All Employees by Mode'!AQ:AQ,'All Employees by Mode'!$C:$C,"="&amp;$C102,'All Employees by Mode'!$BE:$BE,"=No"),SUMIFS('All Employees by Mode'!AQ:AQ,'All Employees by Mode'!$C:$C,"="&amp;$C102))</f>
        <v>4730441</v>
      </c>
      <c r="W102" s="161">
        <f>IF($AF$1,SUMIFS('All Employees by Mode'!AS:AS,'All Employees by Mode'!$C:$C,"="&amp;$C102,'All Employees by Mode'!$BE:$BE,"=No"),SUMIFS('All Employees by Mode'!AS:AS,'All Employees by Mode'!$C:$C,"="&amp;$C102))</f>
        <v>43621903</v>
      </c>
      <c r="X102" s="162">
        <f t="shared" si="33"/>
        <v>28.41736873399816</v>
      </c>
      <c r="Y102" s="162">
        <f t="shared" si="34"/>
        <v>33.959497946747916</v>
      </c>
      <c r="Z102" s="162">
        <f t="shared" si="35"/>
        <v>20.800571659365584</v>
      </c>
      <c r="AA102" s="162">
        <f t="shared" si="36"/>
        <v>31.939347903880304</v>
      </c>
      <c r="AB102" s="271">
        <f t="shared" si="37"/>
        <v>29.10828115157533</v>
      </c>
      <c r="AC102" s="97"/>
      <c r="AD102" s="98"/>
      <c r="AE102" s="98"/>
      <c r="AF102" s="98"/>
      <c r="AG102" s="98"/>
      <c r="AH102" s="98"/>
      <c r="AI102" s="98"/>
      <c r="AJ102" s="98"/>
      <c r="AK102" s="98"/>
      <c r="AL102" s="98"/>
      <c r="AM102" s="98"/>
      <c r="AN102" s="98"/>
      <c r="AO102" s="304"/>
      <c r="AP102" s="304"/>
      <c r="AQ102" s="304"/>
      <c r="AR102" s="304"/>
      <c r="AS102" s="304"/>
      <c r="AT102" s="304"/>
      <c r="AU102" s="98"/>
      <c r="AV102" s="98"/>
    </row>
    <row r="103" spans="1:48">
      <c r="A103" s="96"/>
      <c r="B103" s="96"/>
      <c r="C103" s="195" t="s">
        <v>65</v>
      </c>
      <c r="D103" s="196" t="s">
        <v>832</v>
      </c>
      <c r="E103" s="197"/>
      <c r="F103" s="198">
        <f>IF($AF$1,SUMIFS('All Employees by Mode'!L:L,'All Employees by Mode'!$C:$C,"="&amp;$C103,'All Employees by Mode'!$BE:$BE,"=No"),SUMIFS('All Employees by Mode'!L:L,'All Employees by Mode'!$C:$C,"="&amp;$C103))</f>
        <v>126</v>
      </c>
      <c r="G103" s="160">
        <f>IF($AF$1,SUMIFS('All Employees by Mode'!M:M,'All Employees by Mode'!$C:$C,"="&amp;$C103,'All Employees by Mode'!$BE:$BE,"=No"),SUMIFS('All Employees by Mode'!M:M,'All Employees by Mode'!$C:$C,"="&amp;$C103))</f>
        <v>346905</v>
      </c>
      <c r="H103" s="160">
        <f>IF($AF$1,SUMIFS('All Employees by Mode'!O:O,'All Employees by Mode'!$C:$C,"="&amp;$C103,'All Employees by Mode'!$BE:$BE,"=No"),SUMIFS('All Employees by Mode'!O:O,'All Employees by Mode'!$C:$C,"="&amp;$C103))</f>
        <v>37711</v>
      </c>
      <c r="I103" s="160">
        <f>IF($AF$1,SUMIFS('All Employees by Mode'!Q:Q,'All Employees by Mode'!$C:$C,"="&amp;$C103,'All Employees by Mode'!$BE:$BE,"=No"),SUMIFS('All Employees by Mode'!Q:Q,'All Employees by Mode'!$C:$C,"="&amp;$C103))</f>
        <v>7048</v>
      </c>
      <c r="J103" s="160">
        <f>IF($AF$1,SUMIFS('All Employees by Mode'!S:S,'All Employees by Mode'!$C:$C,"="&amp;$C103,'All Employees by Mode'!$BE:$BE,"=No"),SUMIFS('All Employees by Mode'!S:S,'All Employees by Mode'!$C:$C,"="&amp;$C103))</f>
        <v>56243</v>
      </c>
      <c r="K103" s="160">
        <f>IF($AF$1,SUMIFS('All Employees by Mode'!U:U,'All Employees by Mode'!$C:$C,"="&amp;$C103,'All Employees by Mode'!$BE:$BE,"=No"),SUMIFS('All Employees by Mode'!U:U,'All Employees by Mode'!$C:$C,"="&amp;$C103))</f>
        <v>0</v>
      </c>
      <c r="L103" s="160">
        <f>IF($AF$1,SUMIFS('All Employees by Mode'!W:W,'All Employees by Mode'!$C:$C,"="&amp;$C103,'All Employees by Mode'!$BE:$BE,"=No"),SUMIFS('All Employees by Mode'!W:W,'All Employees by Mode'!$C:$C,"="&amp;$C103))</f>
        <v>447907</v>
      </c>
      <c r="M103" s="160">
        <f>IF($AF$1,SUMIFS('All Employees by Mode'!Y:Y,'All Employees by Mode'!$C:$C,"="&amp;$C103,'All Employees by Mode'!$BE:$BE,"=No"),SUMIFS('All Employees by Mode'!Y:Y,'All Employees by Mode'!$C:$C,"="&amp;$C103))</f>
        <v>227</v>
      </c>
      <c r="N103" s="160">
        <f>IF($AF$1,SUMIFS('All Employees by Mode'!AA:AA,'All Employees by Mode'!$C:$C,"="&amp;$C103,'All Employees by Mode'!$BE:$BE,"=No"),SUMIFS('All Employees by Mode'!AA:AA,'All Employees by Mode'!$C:$C,"="&amp;$C103))</f>
        <v>20</v>
      </c>
      <c r="O103" s="160">
        <f>IF($AF$1,SUMIFS('All Employees by Mode'!AC:AC,'All Employees by Mode'!$C:$C,"="&amp;$C103,'All Employees by Mode'!$BE:$BE,"=No"),SUMIFS('All Employees by Mode'!AC:AC,'All Employees by Mode'!$C:$C,"="&amp;$C103))</f>
        <v>5</v>
      </c>
      <c r="P103" s="160">
        <f>IF($AF$1,SUMIFS('All Employees by Mode'!AE:AE,'All Employees by Mode'!$C:$C,"="&amp;$C103,'All Employees by Mode'!$BE:$BE,"=No"),SUMIFS('All Employees by Mode'!AE:AE,'All Employees by Mode'!$C:$C,"="&amp;$C103))</f>
        <v>31.73</v>
      </c>
      <c r="Q103" s="160">
        <f>IF($AF$1,SUMIFS('All Employees by Mode'!AG:AG,'All Employees by Mode'!$C:$C,"="&amp;$C103,'All Employees by Mode'!$BE:$BE,"=No"),SUMIFS('All Employees by Mode'!AG:AG,'All Employees by Mode'!$C:$C,"="&amp;$C103))</f>
        <v>0</v>
      </c>
      <c r="R103" s="160">
        <f>IF($AF$1,SUMIFS('All Employees by Mode'!AI:AI,'All Employees by Mode'!$C:$C,"="&amp;$C103,'All Employees by Mode'!$BE:$BE,"=No"),SUMIFS('All Employees by Mode'!AI:AI,'All Employees by Mode'!$C:$C,"="&amp;$C103))</f>
        <v>283.73</v>
      </c>
      <c r="S103" s="161">
        <f>IF($AF$1,SUMIFS('All Employees by Mode'!AK:AK,'All Employees by Mode'!$C:$C,"="&amp;$C103,'All Employees by Mode'!$BE:$BE,"=No"),SUMIFS('All Employees by Mode'!AK:AK,'All Employees by Mode'!$C:$C,"="&amp;$C103))</f>
        <v>4927739</v>
      </c>
      <c r="T103" s="161">
        <f>IF($AF$1,SUMIFS('All Employees by Mode'!AM:AM,'All Employees by Mode'!$C:$C,"="&amp;$C103,'All Employees by Mode'!$BE:$BE,"=No"),SUMIFS('All Employees by Mode'!AM:AM,'All Employees by Mode'!$C:$C,"="&amp;$C103))</f>
        <v>628870</v>
      </c>
      <c r="U103" s="161">
        <f>IF($AF$1,SUMIFS('All Employees by Mode'!AO:AO,'All Employees by Mode'!$C:$C,"="&amp;$C103,'All Employees by Mode'!$BE:$BE,"=No"),SUMIFS('All Employees by Mode'!AO:AO,'All Employees by Mode'!$C:$C,"="&amp;$C103))</f>
        <v>76501</v>
      </c>
      <c r="V103" s="161">
        <f>IF($AF$1,SUMIFS('All Employees by Mode'!AQ:AQ,'All Employees by Mode'!$C:$C,"="&amp;$C103,'All Employees by Mode'!$BE:$BE,"=No"),SUMIFS('All Employees by Mode'!AQ:AQ,'All Employees by Mode'!$C:$C,"="&amp;$C103))</f>
        <v>1754523</v>
      </c>
      <c r="W103" s="161">
        <f>IF($AF$1,SUMIFS('All Employees by Mode'!AS:AS,'All Employees by Mode'!$C:$C,"="&amp;$C103,'All Employees by Mode'!$BE:$BE,"=No"),SUMIFS('All Employees by Mode'!AS:AS,'All Employees by Mode'!$C:$C,"="&amp;$C103))</f>
        <v>7387633</v>
      </c>
      <c r="X103" s="162">
        <f t="shared" si="33"/>
        <v>14.204865885472968</v>
      </c>
      <c r="Y103" s="162">
        <f t="shared" si="34"/>
        <v>16.676036169817824</v>
      </c>
      <c r="Z103" s="162">
        <f t="shared" si="35"/>
        <v>10.854284903518728</v>
      </c>
      <c r="AA103" s="162">
        <f t="shared" si="36"/>
        <v>31.195402094482869</v>
      </c>
      <c r="AB103" s="271">
        <f t="shared" si="37"/>
        <v>16.493676142592101</v>
      </c>
      <c r="AC103" s="97"/>
      <c r="AD103" s="98"/>
      <c r="AE103" s="98"/>
      <c r="AF103" s="98"/>
      <c r="AG103" s="98"/>
      <c r="AH103" s="98"/>
      <c r="AI103" s="98"/>
      <c r="AJ103" s="98"/>
      <c r="AK103" s="98"/>
      <c r="AL103" s="98"/>
      <c r="AM103" s="98"/>
      <c r="AN103" s="98"/>
      <c r="AO103" s="304"/>
      <c r="AP103" s="304"/>
      <c r="AQ103" s="304"/>
      <c r="AR103" s="304"/>
      <c r="AS103" s="304"/>
      <c r="AT103" s="304"/>
      <c r="AU103" s="98"/>
      <c r="AV103" s="98"/>
    </row>
    <row r="104" spans="1:48">
      <c r="A104" s="96"/>
      <c r="B104" s="96"/>
      <c r="C104" s="195" t="s">
        <v>66</v>
      </c>
      <c r="D104" s="196" t="s">
        <v>833</v>
      </c>
      <c r="E104" s="197"/>
      <c r="F104" s="198">
        <f>IF($AF$1,SUMIFS('All Employees by Mode'!L:L,'All Employees by Mode'!$C:$C,"="&amp;$C104,'All Employees by Mode'!$BE:$BE,"=No"),SUMIFS('All Employees by Mode'!L:L,'All Employees by Mode'!$C:$C,"="&amp;$C104))</f>
        <v>39</v>
      </c>
      <c r="G104" s="160">
        <f>IF($AF$1,SUMIFS('All Employees by Mode'!M:M,'All Employees by Mode'!$C:$C,"="&amp;$C104,'All Employees by Mode'!$BE:$BE,"=No"),SUMIFS('All Employees by Mode'!M:M,'All Employees by Mode'!$C:$C,"="&amp;$C104))</f>
        <v>143829</v>
      </c>
      <c r="H104" s="160">
        <f>IF($AF$1,SUMIFS('All Employees by Mode'!O:O,'All Employees by Mode'!$C:$C,"="&amp;$C104,'All Employees by Mode'!$BE:$BE,"=No"),SUMIFS('All Employees by Mode'!O:O,'All Employees by Mode'!$C:$C,"="&amp;$C104))</f>
        <v>13872</v>
      </c>
      <c r="I104" s="160">
        <f>IF($AF$1,SUMIFS('All Employees by Mode'!Q:Q,'All Employees by Mode'!$C:$C,"="&amp;$C104,'All Employees by Mode'!$BE:$BE,"=No"),SUMIFS('All Employees by Mode'!Q:Q,'All Employees by Mode'!$C:$C,"="&amp;$C104))</f>
        <v>9541</v>
      </c>
      <c r="J104" s="160">
        <f>IF($AF$1,SUMIFS('All Employees by Mode'!S:S,'All Employees by Mode'!$C:$C,"="&amp;$C104,'All Employees by Mode'!$BE:$BE,"=No"),SUMIFS('All Employees by Mode'!S:S,'All Employees by Mode'!$C:$C,"="&amp;$C104))</f>
        <v>20381</v>
      </c>
      <c r="K104" s="160">
        <f>IF($AF$1,SUMIFS('All Employees by Mode'!U:U,'All Employees by Mode'!$C:$C,"="&amp;$C104,'All Employees by Mode'!$BE:$BE,"=No"),SUMIFS('All Employees by Mode'!U:U,'All Employees by Mode'!$C:$C,"="&amp;$C104))</f>
        <v>0</v>
      </c>
      <c r="L104" s="160">
        <f>IF($AF$1,SUMIFS('All Employees by Mode'!W:W,'All Employees by Mode'!$C:$C,"="&amp;$C104,'All Employees by Mode'!$BE:$BE,"=No"),SUMIFS('All Employees by Mode'!W:W,'All Employees by Mode'!$C:$C,"="&amp;$C104))</f>
        <v>187623</v>
      </c>
      <c r="M104" s="160">
        <f>IF($AF$1,SUMIFS('All Employees by Mode'!Y:Y,'All Employees by Mode'!$C:$C,"="&amp;$C104,'All Employees by Mode'!$BE:$BE,"=No"),SUMIFS('All Employees by Mode'!Y:Y,'All Employees by Mode'!$C:$C,"="&amp;$C104))</f>
        <v>84</v>
      </c>
      <c r="N104" s="160">
        <f>IF($AF$1,SUMIFS('All Employees by Mode'!AA:AA,'All Employees by Mode'!$C:$C,"="&amp;$C104,'All Employees by Mode'!$BE:$BE,"=No"),SUMIFS('All Employees by Mode'!AA:AA,'All Employees by Mode'!$C:$C,"="&amp;$C104))</f>
        <v>10</v>
      </c>
      <c r="O104" s="160">
        <f>IF($AF$1,SUMIFS('All Employees by Mode'!AC:AC,'All Employees by Mode'!$C:$C,"="&amp;$C104,'All Employees by Mode'!$BE:$BE,"=No"),SUMIFS('All Employees by Mode'!AC:AC,'All Employees by Mode'!$C:$C,"="&amp;$C104))</f>
        <v>7</v>
      </c>
      <c r="P104" s="160">
        <f>IF($AF$1,SUMIFS('All Employees by Mode'!AE:AE,'All Employees by Mode'!$C:$C,"="&amp;$C104,'All Employees by Mode'!$BE:$BE,"=No"),SUMIFS('All Employees by Mode'!AE:AE,'All Employees by Mode'!$C:$C,"="&amp;$C104))</f>
        <v>11</v>
      </c>
      <c r="Q104" s="160">
        <f>IF($AF$1,SUMIFS('All Employees by Mode'!AG:AG,'All Employees by Mode'!$C:$C,"="&amp;$C104,'All Employees by Mode'!$BE:$BE,"=No"),SUMIFS('All Employees by Mode'!AG:AG,'All Employees by Mode'!$C:$C,"="&amp;$C104))</f>
        <v>0</v>
      </c>
      <c r="R104" s="160">
        <f>IF($AF$1,SUMIFS('All Employees by Mode'!AI:AI,'All Employees by Mode'!$C:$C,"="&amp;$C104,'All Employees by Mode'!$BE:$BE,"=No"),SUMIFS('All Employees by Mode'!AI:AI,'All Employees by Mode'!$C:$C,"="&amp;$C104))</f>
        <v>112</v>
      </c>
      <c r="S104" s="161">
        <f>IF($AF$1,SUMIFS('All Employees by Mode'!AK:AK,'All Employees by Mode'!$C:$C,"="&amp;$C104,'All Employees by Mode'!$BE:$BE,"=No"),SUMIFS('All Employees by Mode'!AK:AK,'All Employees by Mode'!$C:$C,"="&amp;$C104))</f>
        <v>3025464</v>
      </c>
      <c r="T104" s="161">
        <f>IF($AF$1,SUMIFS('All Employees by Mode'!AM:AM,'All Employees by Mode'!$C:$C,"="&amp;$C104,'All Employees by Mode'!$BE:$BE,"=No"),SUMIFS('All Employees by Mode'!AM:AM,'All Employees by Mode'!$C:$C,"="&amp;$C104))</f>
        <v>400913</v>
      </c>
      <c r="U104" s="161">
        <f>IF($AF$1,SUMIFS('All Employees by Mode'!AO:AO,'All Employees by Mode'!$C:$C,"="&amp;$C104,'All Employees by Mode'!$BE:$BE,"=No"),SUMIFS('All Employees by Mode'!AO:AO,'All Employees by Mode'!$C:$C,"="&amp;$C104))</f>
        <v>170210</v>
      </c>
      <c r="V104" s="161">
        <f>IF($AF$1,SUMIFS('All Employees by Mode'!AQ:AQ,'All Employees by Mode'!$C:$C,"="&amp;$C104,'All Employees by Mode'!$BE:$BE,"=No"),SUMIFS('All Employees by Mode'!AQ:AQ,'All Employees by Mode'!$C:$C,"="&amp;$C104))</f>
        <v>290441</v>
      </c>
      <c r="W104" s="161">
        <f>IF($AF$1,SUMIFS('All Employees by Mode'!AS:AS,'All Employees by Mode'!$C:$C,"="&amp;$C104,'All Employees by Mode'!$BE:$BE,"=No"),SUMIFS('All Employees by Mode'!AS:AS,'All Employees by Mode'!$C:$C,"="&amp;$C104))</f>
        <v>3887028</v>
      </c>
      <c r="X104" s="162">
        <f t="shared" si="33"/>
        <v>21.035145902425796</v>
      </c>
      <c r="Y104" s="162">
        <f t="shared" si="34"/>
        <v>28.900879469434834</v>
      </c>
      <c r="Z104" s="162">
        <f t="shared" si="35"/>
        <v>17.839849072424276</v>
      </c>
      <c r="AA104" s="162">
        <f t="shared" si="36"/>
        <v>14.250576517344586</v>
      </c>
      <c r="AB104" s="271">
        <f t="shared" si="37"/>
        <v>20.717225500071955</v>
      </c>
      <c r="AC104" s="97"/>
      <c r="AD104" s="98"/>
      <c r="AE104" s="98"/>
      <c r="AF104" s="98"/>
      <c r="AG104" s="98"/>
      <c r="AH104" s="98"/>
      <c r="AI104" s="98"/>
      <c r="AJ104" s="98"/>
      <c r="AK104" s="98"/>
      <c r="AL104" s="98"/>
      <c r="AM104" s="98"/>
      <c r="AN104" s="98"/>
      <c r="AO104" s="304"/>
      <c r="AP104" s="304"/>
      <c r="AQ104" s="304"/>
      <c r="AR104" s="304"/>
      <c r="AS104" s="304"/>
      <c r="AT104" s="304"/>
      <c r="AU104" s="98"/>
      <c r="AV104" s="98"/>
    </row>
    <row r="105" spans="1:48">
      <c r="A105" s="96"/>
      <c r="B105" s="96"/>
      <c r="C105" s="195" t="s">
        <v>67</v>
      </c>
      <c r="D105" s="196" t="s">
        <v>834</v>
      </c>
      <c r="E105" s="197"/>
      <c r="F105" s="198">
        <f>IF($AF$1,SUMIFS('All Employees by Mode'!L:L,'All Employees by Mode'!$C:$C,"="&amp;$C105,'All Employees by Mode'!$BE:$BE,"=No"),SUMIFS('All Employees by Mode'!L:L,'All Employees by Mode'!$C:$C,"="&amp;$C105))</f>
        <v>644</v>
      </c>
      <c r="G105" s="160">
        <f>IF($AF$1,SUMIFS('All Employees by Mode'!M:M,'All Employees by Mode'!$C:$C,"="&amp;$C105,'All Employees by Mode'!$BE:$BE,"=No"),SUMIFS('All Employees by Mode'!M:M,'All Employees by Mode'!$C:$C,"="&amp;$C105))</f>
        <v>2736046</v>
      </c>
      <c r="H105" s="160">
        <f>IF($AF$1,SUMIFS('All Employees by Mode'!O:O,'All Employees by Mode'!$C:$C,"="&amp;$C105,'All Employees by Mode'!$BE:$BE,"=No"),SUMIFS('All Employees by Mode'!O:O,'All Employees by Mode'!$C:$C,"="&amp;$C105))</f>
        <v>504043</v>
      </c>
      <c r="I105" s="160">
        <f>IF($AF$1,SUMIFS('All Employees by Mode'!Q:Q,'All Employees by Mode'!$C:$C,"="&amp;$C105,'All Employees by Mode'!$BE:$BE,"=No"),SUMIFS('All Employees by Mode'!Q:Q,'All Employees by Mode'!$C:$C,"="&amp;$C105))</f>
        <v>124161</v>
      </c>
      <c r="J105" s="160">
        <f>IF($AF$1,SUMIFS('All Employees by Mode'!S:S,'All Employees by Mode'!$C:$C,"="&amp;$C105,'All Employees by Mode'!$BE:$BE,"=No"),SUMIFS('All Employees by Mode'!S:S,'All Employees by Mode'!$C:$C,"="&amp;$C105))</f>
        <v>279276</v>
      </c>
      <c r="K105" s="160">
        <f>IF($AF$1,SUMIFS('All Employees by Mode'!U:U,'All Employees by Mode'!$C:$C,"="&amp;$C105,'All Employees by Mode'!$BE:$BE,"=No"),SUMIFS('All Employees by Mode'!U:U,'All Employees by Mode'!$C:$C,"="&amp;$C105))</f>
        <v>1684</v>
      </c>
      <c r="L105" s="160">
        <f>IF($AF$1,SUMIFS('All Employees by Mode'!W:W,'All Employees by Mode'!$C:$C,"="&amp;$C105,'All Employees by Mode'!$BE:$BE,"=No"),SUMIFS('All Employees by Mode'!W:W,'All Employees by Mode'!$C:$C,"="&amp;$C105))</f>
        <v>3645210</v>
      </c>
      <c r="M105" s="160">
        <f>IF($AF$1,SUMIFS('All Employees by Mode'!Y:Y,'All Employees by Mode'!$C:$C,"="&amp;$C105,'All Employees by Mode'!$BE:$BE,"=No"),SUMIFS('All Employees by Mode'!Y:Y,'All Employees by Mode'!$C:$C,"="&amp;$C105))</f>
        <v>1396.15</v>
      </c>
      <c r="N105" s="160">
        <f>IF($AF$1,SUMIFS('All Employees by Mode'!AA:AA,'All Employees by Mode'!$C:$C,"="&amp;$C105,'All Employees by Mode'!$BE:$BE,"=No"),SUMIFS('All Employees by Mode'!AA:AA,'All Employees by Mode'!$C:$C,"="&amp;$C105))</f>
        <v>282.89999999999998</v>
      </c>
      <c r="O105" s="160">
        <f>IF($AF$1,SUMIFS('All Employees by Mode'!AC:AC,'All Employees by Mode'!$C:$C,"="&amp;$C105,'All Employees by Mode'!$BE:$BE,"=No"),SUMIFS('All Employees by Mode'!AC:AC,'All Employees by Mode'!$C:$C,"="&amp;$C105))</f>
        <v>65.199999999999989</v>
      </c>
      <c r="P105" s="160">
        <f>IF($AF$1,SUMIFS('All Employees by Mode'!AE:AE,'All Employees by Mode'!$C:$C,"="&amp;$C105,'All Employees by Mode'!$BE:$BE,"=No"),SUMIFS('All Employees by Mode'!AE:AE,'All Employees by Mode'!$C:$C,"="&amp;$C105))</f>
        <v>151.54999999999998</v>
      </c>
      <c r="Q105" s="160">
        <f>IF($AF$1,SUMIFS('All Employees by Mode'!AG:AG,'All Employees by Mode'!$C:$C,"="&amp;$C105,'All Employees by Mode'!$BE:$BE,"=No"),SUMIFS('All Employees by Mode'!AG:AG,'All Employees by Mode'!$C:$C,"="&amp;$C105))</f>
        <v>1.02</v>
      </c>
      <c r="R105" s="160">
        <f>IF($AF$1,SUMIFS('All Employees by Mode'!AI:AI,'All Employees by Mode'!$C:$C,"="&amp;$C105,'All Employees by Mode'!$BE:$BE,"=No"),SUMIFS('All Employees by Mode'!AI:AI,'All Employees by Mode'!$C:$C,"="&amp;$C105))</f>
        <v>1896.8200000000002</v>
      </c>
      <c r="S105" s="161">
        <f>IF($AF$1,SUMIFS('All Employees by Mode'!AK:AK,'All Employees by Mode'!$C:$C,"="&amp;$C105,'All Employees by Mode'!$BE:$BE,"=No"),SUMIFS('All Employees by Mode'!AK:AK,'All Employees by Mode'!$C:$C,"="&amp;$C105))</f>
        <v>54163312</v>
      </c>
      <c r="T105" s="161">
        <f>IF($AF$1,SUMIFS('All Employees by Mode'!AM:AM,'All Employees by Mode'!$C:$C,"="&amp;$C105,'All Employees by Mode'!$BE:$BE,"=No"),SUMIFS('All Employees by Mode'!AM:AM,'All Employees by Mode'!$C:$C,"="&amp;$C105))</f>
        <v>11855395</v>
      </c>
      <c r="U105" s="161">
        <f>IF($AF$1,SUMIFS('All Employees by Mode'!AO:AO,'All Employees by Mode'!$C:$C,"="&amp;$C105,'All Employees by Mode'!$BE:$BE,"=No"),SUMIFS('All Employees by Mode'!AO:AO,'All Employees by Mode'!$C:$C,"="&amp;$C105))</f>
        <v>2305168</v>
      </c>
      <c r="V105" s="161">
        <f>IF($AF$1,SUMIFS('All Employees by Mode'!AQ:AQ,'All Employees by Mode'!$C:$C,"="&amp;$C105,'All Employees by Mode'!$BE:$BE,"=No"),SUMIFS('All Employees by Mode'!AQ:AQ,'All Employees by Mode'!$C:$C,"="&amp;$C105))</f>
        <v>7867418</v>
      </c>
      <c r="W105" s="161">
        <f>IF($AF$1,SUMIFS('All Employees by Mode'!AS:AS,'All Employees by Mode'!$C:$C,"="&amp;$C105,'All Employees by Mode'!$BE:$BE,"=No"),SUMIFS('All Employees by Mode'!AS:AS,'All Employees by Mode'!$C:$C,"="&amp;$C105))</f>
        <v>76191293</v>
      </c>
      <c r="X105" s="162">
        <f t="shared" si="33"/>
        <v>19.796199332905953</v>
      </c>
      <c r="Y105" s="162">
        <f t="shared" si="34"/>
        <v>23.520602408921462</v>
      </c>
      <c r="Z105" s="162">
        <f t="shared" si="35"/>
        <v>18.565958714894371</v>
      </c>
      <c r="AA105" s="162">
        <f t="shared" si="36"/>
        <v>28.170762972829746</v>
      </c>
      <c r="AB105" s="271">
        <f t="shared" si="37"/>
        <v>20.911417401714711</v>
      </c>
      <c r="AC105" s="97"/>
      <c r="AD105" s="98"/>
      <c r="AE105" s="98"/>
      <c r="AF105" s="98"/>
      <c r="AG105" s="98"/>
      <c r="AH105" s="98"/>
      <c r="AI105" s="98"/>
      <c r="AJ105" s="98"/>
      <c r="AK105" s="98"/>
      <c r="AL105" s="98"/>
      <c r="AM105" s="98"/>
      <c r="AN105" s="98"/>
      <c r="AO105" s="304"/>
      <c r="AP105" s="304"/>
      <c r="AQ105" s="304"/>
      <c r="AR105" s="304"/>
      <c r="AS105" s="304"/>
      <c r="AT105" s="304"/>
      <c r="AU105" s="98"/>
      <c r="AV105" s="98"/>
    </row>
    <row r="106" spans="1:48">
      <c r="A106" s="96"/>
      <c r="B106" s="96"/>
      <c r="C106" s="195" t="s">
        <v>68</v>
      </c>
      <c r="D106" s="196" t="s">
        <v>835</v>
      </c>
      <c r="E106" s="197"/>
      <c r="F106" s="198">
        <f>IF($AF$1,SUMIFS('All Employees by Mode'!L:L,'All Employees by Mode'!$C:$C,"="&amp;$C106,'All Employees by Mode'!$BE:$BE,"=No"),SUMIFS('All Employees by Mode'!L:L,'All Employees by Mode'!$C:$C,"="&amp;$C106))</f>
        <v>3659</v>
      </c>
      <c r="G106" s="160">
        <f>IF($AF$1,SUMIFS('All Employees by Mode'!M:M,'All Employees by Mode'!$C:$C,"="&amp;$C106,'All Employees by Mode'!$BE:$BE,"=No"),SUMIFS('All Employees by Mode'!M:M,'All Employees by Mode'!$C:$C,"="&amp;$C106))</f>
        <v>15626771</v>
      </c>
      <c r="H106" s="160">
        <f>IF($AF$1,SUMIFS('All Employees by Mode'!O:O,'All Employees by Mode'!$C:$C,"="&amp;$C106,'All Employees by Mode'!$BE:$BE,"=No"),SUMIFS('All Employees by Mode'!O:O,'All Employees by Mode'!$C:$C,"="&amp;$C106))</f>
        <v>3889062</v>
      </c>
      <c r="I106" s="160">
        <f>IF($AF$1,SUMIFS('All Employees by Mode'!Q:Q,'All Employees by Mode'!$C:$C,"="&amp;$C106,'All Employees by Mode'!$BE:$BE,"=No"),SUMIFS('All Employees by Mode'!Q:Q,'All Employees by Mode'!$C:$C,"="&amp;$C106))</f>
        <v>1722644</v>
      </c>
      <c r="J106" s="160">
        <f>IF($AF$1,SUMIFS('All Employees by Mode'!S:S,'All Employees by Mode'!$C:$C,"="&amp;$C106,'All Employees by Mode'!$BE:$BE,"=No"),SUMIFS('All Employees by Mode'!S:S,'All Employees by Mode'!$C:$C,"="&amp;$C106))</f>
        <v>2670983</v>
      </c>
      <c r="K106" s="160">
        <f>IF($AF$1,SUMIFS('All Employees by Mode'!U:U,'All Employees by Mode'!$C:$C,"="&amp;$C106,'All Employees by Mode'!$BE:$BE,"=No"),SUMIFS('All Employees by Mode'!U:U,'All Employees by Mode'!$C:$C,"="&amp;$C106))</f>
        <v>139088</v>
      </c>
      <c r="L106" s="160">
        <f>IF($AF$1,SUMIFS('All Employees by Mode'!W:W,'All Employees by Mode'!$C:$C,"="&amp;$C106,'All Employees by Mode'!$BE:$BE,"=No"),SUMIFS('All Employees by Mode'!W:W,'All Employees by Mode'!$C:$C,"="&amp;$C106))</f>
        <v>24048548</v>
      </c>
      <c r="M106" s="160">
        <f>IF($AF$1,SUMIFS('All Employees by Mode'!Y:Y,'All Employees by Mode'!$C:$C,"="&amp;$C106,'All Employees by Mode'!$BE:$BE,"=No"),SUMIFS('All Employees by Mode'!Y:Y,'All Employees by Mode'!$C:$C,"="&amp;$C106))</f>
        <v>8059.97</v>
      </c>
      <c r="N106" s="160">
        <f>IF($AF$1,SUMIFS('All Employees by Mode'!AA:AA,'All Employees by Mode'!$C:$C,"="&amp;$C106,'All Employees by Mode'!$BE:$BE,"=No"),SUMIFS('All Employees by Mode'!AA:AA,'All Employees by Mode'!$C:$C,"="&amp;$C106))</f>
        <v>1998.9799999999998</v>
      </c>
      <c r="O106" s="160">
        <f>IF($AF$1,SUMIFS('All Employees by Mode'!AC:AC,'All Employees by Mode'!$C:$C,"="&amp;$C106,'All Employees by Mode'!$BE:$BE,"=No"),SUMIFS('All Employees by Mode'!AC:AC,'All Employees by Mode'!$C:$C,"="&amp;$C106))</f>
        <v>873.39000000000021</v>
      </c>
      <c r="P106" s="160">
        <f>IF($AF$1,SUMIFS('All Employees by Mode'!AE:AE,'All Employees by Mode'!$C:$C,"="&amp;$C106,'All Employees by Mode'!$BE:$BE,"=No"),SUMIFS('All Employees by Mode'!AE:AE,'All Employees by Mode'!$C:$C,"="&amp;$C106))</f>
        <v>1528.02</v>
      </c>
      <c r="Q106" s="160">
        <f>IF($AF$1,SUMIFS('All Employees by Mode'!AG:AG,'All Employees by Mode'!$C:$C,"="&amp;$C106,'All Employees by Mode'!$BE:$BE,"=No"),SUMIFS('All Employees by Mode'!AG:AG,'All Employees by Mode'!$C:$C,"="&amp;$C106))</f>
        <v>99.16</v>
      </c>
      <c r="R106" s="160">
        <f>IF($AF$1,SUMIFS('All Employees by Mode'!AI:AI,'All Employees by Mode'!$C:$C,"="&amp;$C106,'All Employees by Mode'!$BE:$BE,"=No"),SUMIFS('All Employees by Mode'!AI:AI,'All Employees by Mode'!$C:$C,"="&amp;$C106))</f>
        <v>12559.52</v>
      </c>
      <c r="S106" s="161">
        <f>IF($AF$1,SUMIFS('All Employees by Mode'!AK:AK,'All Employees by Mode'!$C:$C,"="&amp;$C106,'All Employees by Mode'!$BE:$BE,"=No"),SUMIFS('All Employees by Mode'!AK:AK,'All Employees by Mode'!$C:$C,"="&amp;$C106))</f>
        <v>358062037</v>
      </c>
      <c r="T106" s="161">
        <f>IF($AF$1,SUMIFS('All Employees by Mode'!AM:AM,'All Employees by Mode'!$C:$C,"="&amp;$C106,'All Employees by Mode'!$BE:$BE,"=No"),SUMIFS('All Employees by Mode'!AM:AM,'All Employees by Mode'!$C:$C,"="&amp;$C106))</f>
        <v>107408121</v>
      </c>
      <c r="U106" s="161">
        <f>IF($AF$1,SUMIFS('All Employees by Mode'!AO:AO,'All Employees by Mode'!$C:$C,"="&amp;$C106,'All Employees by Mode'!$BE:$BE,"=No"),SUMIFS('All Employees by Mode'!AO:AO,'All Employees by Mode'!$C:$C,"="&amp;$C106))</f>
        <v>45020450</v>
      </c>
      <c r="V106" s="161">
        <f>IF($AF$1,SUMIFS('All Employees by Mode'!AQ:AQ,'All Employees by Mode'!$C:$C,"="&amp;$C106,'All Employees by Mode'!$BE:$BE,"=No"),SUMIFS('All Employees by Mode'!AQ:AQ,'All Employees by Mode'!$C:$C,"="&amp;$C106))</f>
        <v>90614826</v>
      </c>
      <c r="W106" s="161">
        <f>IF($AF$1,SUMIFS('All Employees by Mode'!AS:AS,'All Employees by Mode'!$C:$C,"="&amp;$C106,'All Employees by Mode'!$BE:$BE,"=No"),SUMIFS('All Employees by Mode'!AS:AS,'All Employees by Mode'!$C:$C,"="&amp;$C106))</f>
        <v>601105434</v>
      </c>
      <c r="X106" s="162">
        <f t="shared" si="33"/>
        <v>22.913373274619563</v>
      </c>
      <c r="Y106" s="162">
        <f t="shared" si="34"/>
        <v>27.618001718666353</v>
      </c>
      <c r="Z106" s="162">
        <f t="shared" si="35"/>
        <v>26.134506026782088</v>
      </c>
      <c r="AA106" s="162">
        <f t="shared" si="36"/>
        <v>33.925646849867633</v>
      </c>
      <c r="AB106" s="271">
        <f t="shared" si="37"/>
        <v>25.140903809621797</v>
      </c>
      <c r="AC106" s="97"/>
      <c r="AD106" s="98"/>
      <c r="AE106" s="98"/>
      <c r="AF106" s="98"/>
      <c r="AG106" s="98"/>
      <c r="AH106" s="98"/>
      <c r="AI106" s="98"/>
      <c r="AJ106" s="98"/>
      <c r="AK106" s="98"/>
      <c r="AL106" s="98"/>
      <c r="AM106" s="98"/>
      <c r="AN106" s="98"/>
      <c r="AO106" s="304"/>
      <c r="AP106" s="304"/>
      <c r="AQ106" s="304"/>
      <c r="AR106" s="304"/>
      <c r="AS106" s="304"/>
      <c r="AT106" s="304"/>
      <c r="AU106" s="98"/>
      <c r="AV106" s="98"/>
    </row>
    <row r="107" spans="1:48">
      <c r="A107" s="96"/>
      <c r="B107" s="96"/>
      <c r="C107" s="195" t="s">
        <v>69</v>
      </c>
      <c r="D107" s="196" t="s">
        <v>836</v>
      </c>
      <c r="E107" s="197"/>
      <c r="F107" s="198">
        <f>IF($AF$1,SUMIFS('All Employees by Mode'!L:L,'All Employees by Mode'!$C:$C,"="&amp;$C107,'All Employees by Mode'!$BE:$BE,"=No"),SUMIFS('All Employees by Mode'!L:L,'All Employees by Mode'!$C:$C,"="&amp;$C107))</f>
        <v>1084</v>
      </c>
      <c r="G107" s="160">
        <f>IF($AF$1,SUMIFS('All Employees by Mode'!M:M,'All Employees by Mode'!$C:$C,"="&amp;$C107,'All Employees by Mode'!$BE:$BE,"=No"),SUMIFS('All Employees by Mode'!M:M,'All Employees by Mode'!$C:$C,"="&amp;$C107))</f>
        <v>2486273</v>
      </c>
      <c r="H107" s="160">
        <f>IF($AF$1,SUMIFS('All Employees by Mode'!O:O,'All Employees by Mode'!$C:$C,"="&amp;$C107,'All Employees by Mode'!$BE:$BE,"=No"),SUMIFS('All Employees by Mode'!O:O,'All Employees by Mode'!$C:$C,"="&amp;$C107))</f>
        <v>963457</v>
      </c>
      <c r="I107" s="160">
        <f>IF($AF$1,SUMIFS('All Employees by Mode'!Q:Q,'All Employees by Mode'!$C:$C,"="&amp;$C107,'All Employees by Mode'!$BE:$BE,"=No"),SUMIFS('All Employees by Mode'!Q:Q,'All Employees by Mode'!$C:$C,"="&amp;$C107))</f>
        <v>337344</v>
      </c>
      <c r="J107" s="160">
        <f>IF($AF$1,SUMIFS('All Employees by Mode'!S:S,'All Employees by Mode'!$C:$C,"="&amp;$C107,'All Employees by Mode'!$BE:$BE,"=No"),SUMIFS('All Employees by Mode'!S:S,'All Employees by Mode'!$C:$C,"="&amp;$C107))</f>
        <v>984938</v>
      </c>
      <c r="K107" s="160">
        <f>IF($AF$1,SUMIFS('All Employees by Mode'!U:U,'All Employees by Mode'!$C:$C,"="&amp;$C107,'All Employees by Mode'!$BE:$BE,"=No"),SUMIFS('All Employees by Mode'!U:U,'All Employees by Mode'!$C:$C,"="&amp;$C107))</f>
        <v>31703</v>
      </c>
      <c r="L107" s="160">
        <f>IF($AF$1,SUMIFS('All Employees by Mode'!W:W,'All Employees by Mode'!$C:$C,"="&amp;$C107,'All Employees by Mode'!$BE:$BE,"=No"),SUMIFS('All Employees by Mode'!W:W,'All Employees by Mode'!$C:$C,"="&amp;$C107))</f>
        <v>4803715</v>
      </c>
      <c r="M107" s="160">
        <f>IF($AF$1,SUMIFS('All Employees by Mode'!Y:Y,'All Employees by Mode'!$C:$C,"="&amp;$C107,'All Employees by Mode'!$BE:$BE,"=No"),SUMIFS('All Employees by Mode'!Y:Y,'All Employees by Mode'!$C:$C,"="&amp;$C107))</f>
        <v>1296.5</v>
      </c>
      <c r="N107" s="160">
        <f>IF($AF$1,SUMIFS('All Employees by Mode'!AA:AA,'All Employees by Mode'!$C:$C,"="&amp;$C107,'All Employees by Mode'!$BE:$BE,"=No"),SUMIFS('All Employees by Mode'!AA:AA,'All Employees by Mode'!$C:$C,"="&amp;$C107))</f>
        <v>478.99999999999994</v>
      </c>
      <c r="O107" s="160">
        <f>IF($AF$1,SUMIFS('All Employees by Mode'!AC:AC,'All Employees by Mode'!$C:$C,"="&amp;$C107,'All Employees by Mode'!$BE:$BE,"=No"),SUMIFS('All Employees by Mode'!AC:AC,'All Employees by Mode'!$C:$C,"="&amp;$C107))</f>
        <v>176.51</v>
      </c>
      <c r="P107" s="160">
        <f>IF($AF$1,SUMIFS('All Employees by Mode'!AE:AE,'All Employees by Mode'!$C:$C,"="&amp;$C107,'All Employees by Mode'!$BE:$BE,"=No"),SUMIFS('All Employees by Mode'!AE:AE,'All Employees by Mode'!$C:$C,"="&amp;$C107))</f>
        <v>527.49</v>
      </c>
      <c r="Q107" s="160">
        <f>IF($AF$1,SUMIFS('All Employees by Mode'!AG:AG,'All Employees by Mode'!$C:$C,"="&amp;$C107,'All Employees by Mode'!$BE:$BE,"=No"),SUMIFS('All Employees by Mode'!AG:AG,'All Employees by Mode'!$C:$C,"="&amp;$C107))</f>
        <v>105.57000000000001</v>
      </c>
      <c r="R107" s="160">
        <f>IF($AF$1,SUMIFS('All Employees by Mode'!AI:AI,'All Employees by Mode'!$C:$C,"="&amp;$C107,'All Employees by Mode'!$BE:$BE,"=No"),SUMIFS('All Employees by Mode'!AI:AI,'All Employees by Mode'!$C:$C,"="&amp;$C107))</f>
        <v>2585.0700000000002</v>
      </c>
      <c r="S107" s="161">
        <f>IF($AF$1,SUMIFS('All Employees by Mode'!AK:AK,'All Employees by Mode'!$C:$C,"="&amp;$C107,'All Employees by Mode'!$BE:$BE,"=No"),SUMIFS('All Employees by Mode'!AK:AK,'All Employees by Mode'!$C:$C,"="&amp;$C107))</f>
        <v>55258762</v>
      </c>
      <c r="T107" s="161">
        <f>IF($AF$1,SUMIFS('All Employees by Mode'!AM:AM,'All Employees by Mode'!$C:$C,"="&amp;$C107,'All Employees by Mode'!$BE:$BE,"=No"),SUMIFS('All Employees by Mode'!AM:AM,'All Employees by Mode'!$C:$C,"="&amp;$C107))</f>
        <v>28573353</v>
      </c>
      <c r="U107" s="161">
        <f>IF($AF$1,SUMIFS('All Employees by Mode'!AO:AO,'All Employees by Mode'!$C:$C,"="&amp;$C107,'All Employees by Mode'!$BE:$BE,"=No"),SUMIFS('All Employees by Mode'!AO:AO,'All Employees by Mode'!$C:$C,"="&amp;$C107))</f>
        <v>9751984</v>
      </c>
      <c r="V107" s="161">
        <f>IF($AF$1,SUMIFS('All Employees by Mode'!AQ:AQ,'All Employees by Mode'!$C:$C,"="&amp;$C107,'All Employees by Mode'!$BE:$BE,"=No"),SUMIFS('All Employees by Mode'!AQ:AQ,'All Employees by Mode'!$C:$C,"="&amp;$C107))</f>
        <v>31912094</v>
      </c>
      <c r="W107" s="161">
        <f>IF($AF$1,SUMIFS('All Employees by Mode'!AS:AS,'All Employees by Mode'!$C:$C,"="&amp;$C107,'All Employees by Mode'!$BE:$BE,"=No"),SUMIFS('All Employees by Mode'!AS:AS,'All Employees by Mode'!$C:$C,"="&amp;$C107))</f>
        <v>125496193</v>
      </c>
      <c r="X107" s="162">
        <f t="shared" si="33"/>
        <v>22.225540799421463</v>
      </c>
      <c r="Y107" s="162">
        <f t="shared" si="34"/>
        <v>29.657112875821131</v>
      </c>
      <c r="Z107" s="162">
        <f t="shared" si="35"/>
        <v>28.908129387213052</v>
      </c>
      <c r="AA107" s="162">
        <f t="shared" si="36"/>
        <v>32.400104372051842</v>
      </c>
      <c r="AB107" s="271">
        <f t="shared" si="37"/>
        <v>26.298381688897681</v>
      </c>
      <c r="AC107" s="97"/>
      <c r="AD107" s="98"/>
      <c r="AE107" s="98"/>
      <c r="AF107" s="98"/>
      <c r="AG107" s="98"/>
      <c r="AH107" s="98"/>
      <c r="AI107" s="98"/>
      <c r="AJ107" s="98"/>
      <c r="AK107" s="98"/>
      <c r="AL107" s="98"/>
      <c r="AM107" s="98"/>
      <c r="AN107" s="98"/>
      <c r="AO107" s="304"/>
      <c r="AP107" s="304"/>
      <c r="AQ107" s="304"/>
      <c r="AR107" s="304"/>
      <c r="AS107" s="304"/>
      <c r="AT107" s="304"/>
      <c r="AU107" s="98"/>
      <c r="AV107" s="98"/>
    </row>
    <row r="108" spans="1:48">
      <c r="A108" s="96"/>
      <c r="B108" s="96"/>
      <c r="C108" s="195" t="s">
        <v>70</v>
      </c>
      <c r="D108" s="196" t="s">
        <v>837</v>
      </c>
      <c r="E108" s="197"/>
      <c r="F108" s="198">
        <f>IF($AF$1,SUMIFS('All Employees by Mode'!L:L,'All Employees by Mode'!$C:$C,"="&amp;$C108,'All Employees by Mode'!$BE:$BE,"=No"),SUMIFS('All Employees by Mode'!L:L,'All Employees by Mode'!$C:$C,"="&amp;$C108))</f>
        <v>702</v>
      </c>
      <c r="G108" s="160">
        <f>IF($AF$1,SUMIFS('All Employees by Mode'!M:M,'All Employees by Mode'!$C:$C,"="&amp;$C108,'All Employees by Mode'!$BE:$BE,"=No"),SUMIFS('All Employees by Mode'!M:M,'All Employees by Mode'!$C:$C,"="&amp;$C108))</f>
        <v>3093709</v>
      </c>
      <c r="H108" s="160">
        <f>IF($AF$1,SUMIFS('All Employees by Mode'!O:O,'All Employees by Mode'!$C:$C,"="&amp;$C108,'All Employees by Mode'!$BE:$BE,"=No"),SUMIFS('All Employees by Mode'!O:O,'All Employees by Mode'!$C:$C,"="&amp;$C108))</f>
        <v>512976</v>
      </c>
      <c r="I108" s="160">
        <f>IF($AF$1,SUMIFS('All Employees by Mode'!Q:Q,'All Employees by Mode'!$C:$C,"="&amp;$C108,'All Employees by Mode'!$BE:$BE,"=No"),SUMIFS('All Employees by Mode'!Q:Q,'All Employees by Mode'!$C:$C,"="&amp;$C108))</f>
        <v>79076</v>
      </c>
      <c r="J108" s="160">
        <f>IF($AF$1,SUMIFS('All Employees by Mode'!S:S,'All Employees by Mode'!$C:$C,"="&amp;$C108,'All Employees by Mode'!$BE:$BE,"=No"),SUMIFS('All Employees by Mode'!S:S,'All Employees by Mode'!$C:$C,"="&amp;$C108))</f>
        <v>630455</v>
      </c>
      <c r="K108" s="160">
        <f>IF($AF$1,SUMIFS('All Employees by Mode'!U:U,'All Employees by Mode'!$C:$C,"="&amp;$C108,'All Employees by Mode'!$BE:$BE,"=No"),SUMIFS('All Employees by Mode'!U:U,'All Employees by Mode'!$C:$C,"="&amp;$C108))</f>
        <v>2640</v>
      </c>
      <c r="L108" s="160">
        <f>IF($AF$1,SUMIFS('All Employees by Mode'!W:W,'All Employees by Mode'!$C:$C,"="&amp;$C108,'All Employees by Mode'!$BE:$BE,"=No"),SUMIFS('All Employees by Mode'!W:W,'All Employees by Mode'!$C:$C,"="&amp;$C108))</f>
        <v>4318856</v>
      </c>
      <c r="M108" s="160">
        <f>IF($AF$1,SUMIFS('All Employees by Mode'!Y:Y,'All Employees by Mode'!$C:$C,"="&amp;$C108,'All Employees by Mode'!$BE:$BE,"=No"),SUMIFS('All Employees by Mode'!Y:Y,'All Employees by Mode'!$C:$C,"="&amp;$C108))</f>
        <v>1836.65</v>
      </c>
      <c r="N108" s="160">
        <f>IF($AF$1,SUMIFS('All Employees by Mode'!AA:AA,'All Employees by Mode'!$C:$C,"="&amp;$C108,'All Employees by Mode'!$BE:$BE,"=No"),SUMIFS('All Employees by Mode'!AA:AA,'All Employees by Mode'!$C:$C,"="&amp;$C108))</f>
        <v>266.44</v>
      </c>
      <c r="O108" s="160">
        <f>IF($AF$1,SUMIFS('All Employees by Mode'!AC:AC,'All Employees by Mode'!$C:$C,"="&amp;$C108,'All Employees by Mode'!$BE:$BE,"=No"),SUMIFS('All Employees by Mode'!AC:AC,'All Employees by Mode'!$C:$C,"="&amp;$C108))</f>
        <v>44.67</v>
      </c>
      <c r="P108" s="160">
        <f>IF($AF$1,SUMIFS('All Employees by Mode'!AE:AE,'All Employees by Mode'!$C:$C,"="&amp;$C108,'All Employees by Mode'!$BE:$BE,"=No"),SUMIFS('All Employees by Mode'!AE:AE,'All Employees by Mode'!$C:$C,"="&amp;$C108))</f>
        <v>373.07999999999993</v>
      </c>
      <c r="Q108" s="160">
        <f>IF($AF$1,SUMIFS('All Employees by Mode'!AG:AG,'All Employees by Mode'!$C:$C,"="&amp;$C108,'All Employees by Mode'!$BE:$BE,"=No"),SUMIFS('All Employees by Mode'!AG:AG,'All Employees by Mode'!$C:$C,"="&amp;$C108))</f>
        <v>2.5</v>
      </c>
      <c r="R108" s="160">
        <f>IF($AF$1,SUMIFS('All Employees by Mode'!AI:AI,'All Employees by Mode'!$C:$C,"="&amp;$C108,'All Employees by Mode'!$BE:$BE,"=No"),SUMIFS('All Employees by Mode'!AI:AI,'All Employees by Mode'!$C:$C,"="&amp;$C108))</f>
        <v>2523.3399999999997</v>
      </c>
      <c r="S108" s="161">
        <f>IF($AF$1,SUMIFS('All Employees by Mode'!AK:AK,'All Employees by Mode'!$C:$C,"="&amp;$C108,'All Employees by Mode'!$BE:$BE,"=No"),SUMIFS('All Employees by Mode'!AK:AK,'All Employees by Mode'!$C:$C,"="&amp;$C108))</f>
        <v>60999317</v>
      </c>
      <c r="T108" s="161">
        <f>IF($AF$1,SUMIFS('All Employees by Mode'!AM:AM,'All Employees by Mode'!$C:$C,"="&amp;$C108,'All Employees by Mode'!$BE:$BE,"=No"),SUMIFS('All Employees by Mode'!AM:AM,'All Employees by Mode'!$C:$C,"="&amp;$C108))</f>
        <v>14720661</v>
      </c>
      <c r="U108" s="161">
        <f>IF($AF$1,SUMIFS('All Employees by Mode'!AO:AO,'All Employees by Mode'!$C:$C,"="&amp;$C108,'All Employees by Mode'!$BE:$BE,"=No"),SUMIFS('All Employees by Mode'!AO:AO,'All Employees by Mode'!$C:$C,"="&amp;$C108))</f>
        <v>1695645</v>
      </c>
      <c r="V108" s="161">
        <f>IF($AF$1,SUMIFS('All Employees by Mode'!AQ:AQ,'All Employees by Mode'!$C:$C,"="&amp;$C108,'All Employees by Mode'!$BE:$BE,"=No"),SUMIFS('All Employees by Mode'!AQ:AQ,'All Employees by Mode'!$C:$C,"="&amp;$C108))</f>
        <v>20923300</v>
      </c>
      <c r="W108" s="161">
        <f>IF($AF$1,SUMIFS('All Employees by Mode'!AS:AS,'All Employees by Mode'!$C:$C,"="&amp;$C108,'All Employees by Mode'!$BE:$BE,"=No"),SUMIFS('All Employees by Mode'!AS:AS,'All Employees by Mode'!$C:$C,"="&amp;$C108))</f>
        <v>98338923</v>
      </c>
      <c r="X108" s="162">
        <f t="shared" si="33"/>
        <v>19.717212252348233</v>
      </c>
      <c r="Y108" s="162">
        <f t="shared" si="34"/>
        <v>28.696588144474596</v>
      </c>
      <c r="Z108" s="162">
        <f t="shared" si="35"/>
        <v>21.443231827608884</v>
      </c>
      <c r="AA108" s="162">
        <f t="shared" si="36"/>
        <v>33.187618466028503</v>
      </c>
      <c r="AB108" s="271">
        <f t="shared" si="37"/>
        <v>22.783596326041142</v>
      </c>
      <c r="AC108" s="97"/>
      <c r="AD108" s="98"/>
      <c r="AE108" s="98"/>
      <c r="AF108" s="98"/>
      <c r="AG108" s="98"/>
      <c r="AH108" s="98"/>
      <c r="AI108" s="98"/>
      <c r="AJ108" s="98"/>
      <c r="AK108" s="98"/>
      <c r="AL108" s="98"/>
      <c r="AM108" s="98"/>
      <c r="AN108" s="98"/>
      <c r="AO108" s="304"/>
      <c r="AP108" s="304"/>
      <c r="AQ108" s="304"/>
      <c r="AR108" s="304"/>
      <c r="AS108" s="304"/>
      <c r="AT108" s="304"/>
      <c r="AU108" s="98"/>
      <c r="AV108" s="98"/>
    </row>
    <row r="109" spans="1:48">
      <c r="A109" s="96"/>
      <c r="B109" s="96"/>
      <c r="C109" s="195" t="s">
        <v>838</v>
      </c>
      <c r="D109" s="196" t="s">
        <v>839</v>
      </c>
      <c r="E109" s="197"/>
      <c r="F109" s="198">
        <f>IF($AF$1,SUMIFS('All Employees by Mode'!L:L,'All Employees by Mode'!$C:$C,"="&amp;$C109,'All Employees by Mode'!$BE:$BE,"=No"),SUMIFS('All Employees by Mode'!L:L,'All Employees by Mode'!$C:$C,"="&amp;$C109))</f>
        <v>0</v>
      </c>
      <c r="G109" s="160">
        <f>IF($AF$1,SUMIFS('All Employees by Mode'!M:M,'All Employees by Mode'!$C:$C,"="&amp;$C109,'All Employees by Mode'!$BE:$BE,"=No"),SUMIFS('All Employees by Mode'!M:M,'All Employees by Mode'!$C:$C,"="&amp;$C109))</f>
        <v>0</v>
      </c>
      <c r="H109" s="160">
        <f>IF($AF$1,SUMIFS('All Employees by Mode'!O:O,'All Employees by Mode'!$C:$C,"="&amp;$C109,'All Employees by Mode'!$BE:$BE,"=No"),SUMIFS('All Employees by Mode'!O:O,'All Employees by Mode'!$C:$C,"="&amp;$C109))</f>
        <v>0</v>
      </c>
      <c r="I109" s="160">
        <f>IF($AF$1,SUMIFS('All Employees by Mode'!Q:Q,'All Employees by Mode'!$C:$C,"="&amp;$C109,'All Employees by Mode'!$BE:$BE,"=No"),SUMIFS('All Employees by Mode'!Q:Q,'All Employees by Mode'!$C:$C,"="&amp;$C109))</f>
        <v>0</v>
      </c>
      <c r="J109" s="160">
        <f>IF($AF$1,SUMIFS('All Employees by Mode'!S:S,'All Employees by Mode'!$C:$C,"="&amp;$C109,'All Employees by Mode'!$BE:$BE,"=No"),SUMIFS('All Employees by Mode'!S:S,'All Employees by Mode'!$C:$C,"="&amp;$C109))</f>
        <v>0</v>
      </c>
      <c r="K109" s="160">
        <f>IF($AF$1,SUMIFS('All Employees by Mode'!U:U,'All Employees by Mode'!$C:$C,"="&amp;$C109,'All Employees by Mode'!$BE:$BE,"=No"),SUMIFS('All Employees by Mode'!U:U,'All Employees by Mode'!$C:$C,"="&amp;$C109))</f>
        <v>0</v>
      </c>
      <c r="L109" s="160">
        <f>IF($AF$1,SUMIFS('All Employees by Mode'!W:W,'All Employees by Mode'!$C:$C,"="&amp;$C109,'All Employees by Mode'!$BE:$BE,"=No"),SUMIFS('All Employees by Mode'!W:W,'All Employees by Mode'!$C:$C,"="&amp;$C109))</f>
        <v>0</v>
      </c>
      <c r="M109" s="160">
        <f>IF($AF$1,SUMIFS('All Employees by Mode'!Y:Y,'All Employees by Mode'!$C:$C,"="&amp;$C109,'All Employees by Mode'!$BE:$BE,"=No"),SUMIFS('All Employees by Mode'!Y:Y,'All Employees by Mode'!$C:$C,"="&amp;$C109))</f>
        <v>0</v>
      </c>
      <c r="N109" s="160">
        <f>IF($AF$1,SUMIFS('All Employees by Mode'!AA:AA,'All Employees by Mode'!$C:$C,"="&amp;$C109,'All Employees by Mode'!$BE:$BE,"=No"),SUMIFS('All Employees by Mode'!AA:AA,'All Employees by Mode'!$C:$C,"="&amp;$C109))</f>
        <v>0</v>
      </c>
      <c r="O109" s="160">
        <f>IF($AF$1,SUMIFS('All Employees by Mode'!AC:AC,'All Employees by Mode'!$C:$C,"="&amp;$C109,'All Employees by Mode'!$BE:$BE,"=No"),SUMIFS('All Employees by Mode'!AC:AC,'All Employees by Mode'!$C:$C,"="&amp;$C109))</f>
        <v>0</v>
      </c>
      <c r="P109" s="160">
        <f>IF($AF$1,SUMIFS('All Employees by Mode'!AE:AE,'All Employees by Mode'!$C:$C,"="&amp;$C109,'All Employees by Mode'!$BE:$BE,"=No"),SUMIFS('All Employees by Mode'!AE:AE,'All Employees by Mode'!$C:$C,"="&amp;$C109))</f>
        <v>0</v>
      </c>
      <c r="Q109" s="160">
        <f>IF($AF$1,SUMIFS('All Employees by Mode'!AG:AG,'All Employees by Mode'!$C:$C,"="&amp;$C109,'All Employees by Mode'!$BE:$BE,"=No"),SUMIFS('All Employees by Mode'!AG:AG,'All Employees by Mode'!$C:$C,"="&amp;$C109))</f>
        <v>0</v>
      </c>
      <c r="R109" s="160">
        <f>IF($AF$1,SUMIFS('All Employees by Mode'!AI:AI,'All Employees by Mode'!$C:$C,"="&amp;$C109,'All Employees by Mode'!$BE:$BE,"=No"),SUMIFS('All Employees by Mode'!AI:AI,'All Employees by Mode'!$C:$C,"="&amp;$C109))</f>
        <v>0</v>
      </c>
      <c r="S109" s="161">
        <f>IF($AF$1,SUMIFS('All Employees by Mode'!AK:AK,'All Employees by Mode'!$C:$C,"="&amp;$C109,'All Employees by Mode'!$BE:$BE,"=No"),SUMIFS('All Employees by Mode'!AK:AK,'All Employees by Mode'!$C:$C,"="&amp;$C109))</f>
        <v>0</v>
      </c>
      <c r="T109" s="161">
        <f>IF($AF$1,SUMIFS('All Employees by Mode'!AM:AM,'All Employees by Mode'!$C:$C,"="&amp;$C109,'All Employees by Mode'!$BE:$BE,"=No"),SUMIFS('All Employees by Mode'!AM:AM,'All Employees by Mode'!$C:$C,"="&amp;$C109))</f>
        <v>0</v>
      </c>
      <c r="U109" s="161">
        <f>IF($AF$1,SUMIFS('All Employees by Mode'!AO:AO,'All Employees by Mode'!$C:$C,"="&amp;$C109,'All Employees by Mode'!$BE:$BE,"=No"),SUMIFS('All Employees by Mode'!AO:AO,'All Employees by Mode'!$C:$C,"="&amp;$C109))</f>
        <v>0</v>
      </c>
      <c r="V109" s="161">
        <f>IF($AF$1,SUMIFS('All Employees by Mode'!AQ:AQ,'All Employees by Mode'!$C:$C,"="&amp;$C109,'All Employees by Mode'!$BE:$BE,"=No"),SUMIFS('All Employees by Mode'!AQ:AQ,'All Employees by Mode'!$C:$C,"="&amp;$C109))</f>
        <v>0</v>
      </c>
      <c r="W109" s="161">
        <f>IF($AF$1,SUMIFS('All Employees by Mode'!AS:AS,'All Employees by Mode'!$C:$C,"="&amp;$C109,'All Employees by Mode'!$BE:$BE,"=No"),SUMIFS('All Employees by Mode'!AS:AS,'All Employees by Mode'!$C:$C,"="&amp;$C109))</f>
        <v>0</v>
      </c>
      <c r="X109" s="162" t="str">
        <f t="shared" si="33"/>
        <v>-</v>
      </c>
      <c r="Y109" s="162" t="str">
        <f t="shared" si="34"/>
        <v>-</v>
      </c>
      <c r="Z109" s="162" t="str">
        <f t="shared" si="35"/>
        <v>-</v>
      </c>
      <c r="AA109" s="162" t="str">
        <f t="shared" si="36"/>
        <v>-</v>
      </c>
      <c r="AB109" s="271" t="str">
        <f t="shared" si="37"/>
        <v>-</v>
      </c>
      <c r="AC109" s="97"/>
      <c r="AD109" s="98"/>
      <c r="AE109" s="98"/>
      <c r="AF109" s="98"/>
      <c r="AG109" s="98"/>
      <c r="AH109" s="98"/>
      <c r="AI109" s="98"/>
      <c r="AJ109" s="98"/>
      <c r="AK109" s="98"/>
      <c r="AL109" s="98"/>
      <c r="AM109" s="98"/>
      <c r="AN109" s="98"/>
      <c r="AO109" s="304"/>
      <c r="AP109" s="304"/>
      <c r="AQ109" s="304"/>
      <c r="AR109" s="304"/>
      <c r="AS109" s="304"/>
      <c r="AT109" s="304"/>
      <c r="AU109" s="98"/>
      <c r="AV109" s="98"/>
    </row>
    <row r="110" spans="1:48">
      <c r="A110" s="96"/>
      <c r="B110" s="96"/>
      <c r="C110" s="195" t="s">
        <v>72</v>
      </c>
      <c r="D110" s="196" t="s">
        <v>840</v>
      </c>
      <c r="E110" s="197"/>
      <c r="F110" s="198">
        <f>IF($AF$1,SUMIFS('All Employees by Mode'!L:L,'All Employees by Mode'!$C:$C,"="&amp;$C110,'All Employees by Mode'!$BE:$BE,"=No"),SUMIFS('All Employees by Mode'!L:L,'All Employees by Mode'!$C:$C,"="&amp;$C110))</f>
        <v>54</v>
      </c>
      <c r="G110" s="160">
        <f>IF($AF$1,SUMIFS('All Employees by Mode'!M:M,'All Employees by Mode'!$C:$C,"="&amp;$C110,'All Employees by Mode'!$BE:$BE,"=No"),SUMIFS('All Employees by Mode'!M:M,'All Employees by Mode'!$C:$C,"="&amp;$C110))</f>
        <v>171576</v>
      </c>
      <c r="H110" s="160">
        <f>IF($AF$1,SUMIFS('All Employees by Mode'!O:O,'All Employees by Mode'!$C:$C,"="&amp;$C110,'All Employees by Mode'!$BE:$BE,"=No"),SUMIFS('All Employees by Mode'!O:O,'All Employees by Mode'!$C:$C,"="&amp;$C110))</f>
        <v>39357</v>
      </c>
      <c r="I110" s="160">
        <f>IF($AF$1,SUMIFS('All Employees by Mode'!Q:Q,'All Employees by Mode'!$C:$C,"="&amp;$C110,'All Employees by Mode'!$BE:$BE,"=No"),SUMIFS('All Employees by Mode'!Q:Q,'All Employees by Mode'!$C:$C,"="&amp;$C110))</f>
        <v>717</v>
      </c>
      <c r="J110" s="160">
        <f>IF($AF$1,SUMIFS('All Employees by Mode'!S:S,'All Employees by Mode'!$C:$C,"="&amp;$C110,'All Employees by Mode'!$BE:$BE,"=No"),SUMIFS('All Employees by Mode'!S:S,'All Employees by Mode'!$C:$C,"="&amp;$C110))</f>
        <v>29201</v>
      </c>
      <c r="K110" s="160">
        <f>IF($AF$1,SUMIFS('All Employees by Mode'!U:U,'All Employees by Mode'!$C:$C,"="&amp;$C110,'All Employees by Mode'!$BE:$BE,"=No"),SUMIFS('All Employees by Mode'!U:U,'All Employees by Mode'!$C:$C,"="&amp;$C110))</f>
        <v>787</v>
      </c>
      <c r="L110" s="160">
        <f>IF($AF$1,SUMIFS('All Employees by Mode'!W:W,'All Employees by Mode'!$C:$C,"="&amp;$C110,'All Employees by Mode'!$BE:$BE,"=No"),SUMIFS('All Employees by Mode'!W:W,'All Employees by Mode'!$C:$C,"="&amp;$C110))</f>
        <v>241638</v>
      </c>
      <c r="M110" s="160">
        <f>IF($AF$1,SUMIFS('All Employees by Mode'!Y:Y,'All Employees by Mode'!$C:$C,"="&amp;$C110,'All Employees by Mode'!$BE:$BE,"=No"),SUMIFS('All Employees by Mode'!Y:Y,'All Employees by Mode'!$C:$C,"="&amp;$C110))</f>
        <v>86.9</v>
      </c>
      <c r="N110" s="160">
        <f>IF($AF$1,SUMIFS('All Employees by Mode'!AA:AA,'All Employees by Mode'!$C:$C,"="&amp;$C110,'All Employees by Mode'!$BE:$BE,"=No"),SUMIFS('All Employees by Mode'!AA:AA,'All Employees by Mode'!$C:$C,"="&amp;$C110))</f>
        <v>20.3</v>
      </c>
      <c r="O110" s="160">
        <f>IF($AF$1,SUMIFS('All Employees by Mode'!AC:AC,'All Employees by Mode'!$C:$C,"="&amp;$C110,'All Employees by Mode'!$BE:$BE,"=No"),SUMIFS('All Employees by Mode'!AC:AC,'All Employees by Mode'!$C:$C,"="&amp;$C110))</f>
        <v>0.38</v>
      </c>
      <c r="P110" s="160">
        <f>IF($AF$1,SUMIFS('All Employees by Mode'!AE:AE,'All Employees by Mode'!$C:$C,"="&amp;$C110,'All Employees by Mode'!$BE:$BE,"=No"),SUMIFS('All Employees by Mode'!AE:AE,'All Employees by Mode'!$C:$C,"="&amp;$C110))</f>
        <v>16.95</v>
      </c>
      <c r="Q110" s="160">
        <f>IF($AF$1,SUMIFS('All Employees by Mode'!AG:AG,'All Employees by Mode'!$C:$C,"="&amp;$C110,'All Employees by Mode'!$BE:$BE,"=No"),SUMIFS('All Employees by Mode'!AG:AG,'All Employees by Mode'!$C:$C,"="&amp;$C110))</f>
        <v>0.45</v>
      </c>
      <c r="R110" s="160">
        <f>IF($AF$1,SUMIFS('All Employees by Mode'!AI:AI,'All Employees by Mode'!$C:$C,"="&amp;$C110,'All Employees by Mode'!$BE:$BE,"=No"),SUMIFS('All Employees by Mode'!AI:AI,'All Employees by Mode'!$C:$C,"="&amp;$C110))</f>
        <v>124.97999999999999</v>
      </c>
      <c r="S110" s="161">
        <f>IF($AF$1,SUMIFS('All Employees by Mode'!AK:AK,'All Employees by Mode'!$C:$C,"="&amp;$C110,'All Employees by Mode'!$BE:$BE,"=No"),SUMIFS('All Employees by Mode'!AK:AK,'All Employees by Mode'!$C:$C,"="&amp;$C110))</f>
        <v>4220104</v>
      </c>
      <c r="T110" s="161">
        <f>IF($AF$1,SUMIFS('All Employees by Mode'!AM:AM,'All Employees by Mode'!$C:$C,"="&amp;$C110,'All Employees by Mode'!$BE:$BE,"=No"),SUMIFS('All Employees by Mode'!AM:AM,'All Employees by Mode'!$C:$C,"="&amp;$C110))</f>
        <v>917856</v>
      </c>
      <c r="U110" s="161">
        <f>IF($AF$1,SUMIFS('All Employees by Mode'!AO:AO,'All Employees by Mode'!$C:$C,"="&amp;$C110,'All Employees by Mode'!$BE:$BE,"=No"),SUMIFS('All Employees by Mode'!AO:AO,'All Employees by Mode'!$C:$C,"="&amp;$C110))</f>
        <v>18179</v>
      </c>
      <c r="V110" s="161">
        <f>IF($AF$1,SUMIFS('All Employees by Mode'!AQ:AQ,'All Employees by Mode'!$C:$C,"="&amp;$C110,'All Employees by Mode'!$BE:$BE,"=No"),SUMIFS('All Employees by Mode'!AQ:AQ,'All Employees by Mode'!$C:$C,"="&amp;$C110))</f>
        <v>526340</v>
      </c>
      <c r="W110" s="161">
        <f>IF($AF$1,SUMIFS('All Employees by Mode'!AS:AS,'All Employees by Mode'!$C:$C,"="&amp;$C110,'All Employees by Mode'!$BE:$BE,"=No"),SUMIFS('All Employees by Mode'!AS:AS,'All Employees by Mode'!$C:$C,"="&amp;$C110))</f>
        <v>5682479</v>
      </c>
      <c r="X110" s="162">
        <f t="shared" si="33"/>
        <v>24.596120669557514</v>
      </c>
      <c r="Y110" s="162">
        <f t="shared" si="34"/>
        <v>23.32128973244912</v>
      </c>
      <c r="Z110" s="162">
        <f t="shared" si="35"/>
        <v>25.354253835425382</v>
      </c>
      <c r="AA110" s="162">
        <f t="shared" si="36"/>
        <v>18.024725180644499</v>
      </c>
      <c r="AB110" s="271">
        <f t="shared" si="37"/>
        <v>23.593337789753832</v>
      </c>
      <c r="AC110" s="97"/>
      <c r="AD110" s="98"/>
      <c r="AE110" s="98"/>
      <c r="AF110" s="98"/>
      <c r="AG110" s="98"/>
      <c r="AH110" s="98"/>
      <c r="AI110" s="98"/>
      <c r="AJ110" s="98"/>
      <c r="AK110" s="98"/>
      <c r="AL110" s="98"/>
      <c r="AM110" s="98"/>
      <c r="AN110" s="98"/>
      <c r="AO110" s="304"/>
      <c r="AP110" s="304"/>
      <c r="AQ110" s="304"/>
      <c r="AR110" s="304"/>
      <c r="AS110" s="304"/>
      <c r="AT110" s="304"/>
      <c r="AU110" s="98"/>
      <c r="AV110" s="98"/>
    </row>
    <row r="111" spans="1:48">
      <c r="A111" s="96"/>
      <c r="B111" s="96"/>
      <c r="C111" s="195" t="s">
        <v>73</v>
      </c>
      <c r="D111" s="196" t="s">
        <v>540</v>
      </c>
      <c r="E111" s="197"/>
      <c r="F111" s="198">
        <f>IF($AF$1,SUMIFS('All Employees by Mode'!L:L,'All Employees by Mode'!$C:$C,"="&amp;$C111,'All Employees by Mode'!$BE:$BE,"=No"),SUMIFS('All Employees by Mode'!L:L,'All Employees by Mode'!$C:$C,"="&amp;$C111))</f>
        <v>5747</v>
      </c>
      <c r="G111" s="160">
        <f>IF($AF$1,SUMIFS('All Employees by Mode'!M:M,'All Employees by Mode'!$C:$C,"="&amp;$C111,'All Employees by Mode'!$BE:$BE,"=No"),SUMIFS('All Employees by Mode'!M:M,'All Employees by Mode'!$C:$C,"="&amp;$C111))</f>
        <v>13837798</v>
      </c>
      <c r="H111" s="160">
        <f>IF($AF$1,SUMIFS('All Employees by Mode'!O:O,'All Employees by Mode'!$C:$C,"="&amp;$C111,'All Employees by Mode'!$BE:$BE,"=No"),SUMIFS('All Employees by Mode'!O:O,'All Employees by Mode'!$C:$C,"="&amp;$C111))</f>
        <v>2440269</v>
      </c>
      <c r="I111" s="160">
        <f>IF($AF$1,SUMIFS('All Employees by Mode'!Q:Q,'All Employees by Mode'!$C:$C,"="&amp;$C111,'All Employees by Mode'!$BE:$BE,"=No"),SUMIFS('All Employees by Mode'!Q:Q,'All Employees by Mode'!$C:$C,"="&amp;$C111))</f>
        <v>1153510</v>
      </c>
      <c r="J111" s="160">
        <f>IF($AF$1,SUMIFS('All Employees by Mode'!S:S,'All Employees by Mode'!$C:$C,"="&amp;$C111,'All Employees by Mode'!$BE:$BE,"=No"),SUMIFS('All Employees by Mode'!S:S,'All Employees by Mode'!$C:$C,"="&amp;$C111))</f>
        <v>1772446</v>
      </c>
      <c r="K111" s="160">
        <f>IF($AF$1,SUMIFS('All Employees by Mode'!U:U,'All Employees by Mode'!$C:$C,"="&amp;$C111,'All Employees by Mode'!$BE:$BE,"=No"),SUMIFS('All Employees by Mode'!U:U,'All Employees by Mode'!$C:$C,"="&amp;$C111))</f>
        <v>1386541</v>
      </c>
      <c r="L111" s="160">
        <f>IF($AF$1,SUMIFS('All Employees by Mode'!W:W,'All Employees by Mode'!$C:$C,"="&amp;$C111,'All Employees by Mode'!$BE:$BE,"=No"),SUMIFS('All Employees by Mode'!W:W,'All Employees by Mode'!$C:$C,"="&amp;$C111))</f>
        <v>20590564</v>
      </c>
      <c r="M111" s="160">
        <f>IF($AF$1,SUMIFS('All Employees by Mode'!Y:Y,'All Employees by Mode'!$C:$C,"="&amp;$C111,'All Employees by Mode'!$BE:$BE,"=No"),SUMIFS('All Employees by Mode'!Y:Y,'All Employees by Mode'!$C:$C,"="&amp;$C111))</f>
        <v>8505.07</v>
      </c>
      <c r="N111" s="160">
        <f>IF($AF$1,SUMIFS('All Employees by Mode'!AA:AA,'All Employees by Mode'!$C:$C,"="&amp;$C111,'All Employees by Mode'!$BE:$BE,"=No"),SUMIFS('All Employees by Mode'!AA:AA,'All Employees by Mode'!$C:$C,"="&amp;$C111))</f>
        <v>1443.7599999999995</v>
      </c>
      <c r="O111" s="160">
        <f>IF($AF$1,SUMIFS('All Employees by Mode'!AC:AC,'All Employees by Mode'!$C:$C,"="&amp;$C111,'All Employees by Mode'!$BE:$BE,"=No"),SUMIFS('All Employees by Mode'!AC:AC,'All Employees by Mode'!$C:$C,"="&amp;$C111))</f>
        <v>702.7399999999999</v>
      </c>
      <c r="P111" s="160">
        <f>IF($AF$1,SUMIFS('All Employees by Mode'!AE:AE,'All Employees by Mode'!$C:$C,"="&amp;$C111,'All Employees by Mode'!$BE:$BE,"=No"),SUMIFS('All Employees by Mode'!AE:AE,'All Employees by Mode'!$C:$C,"="&amp;$C111))</f>
        <v>1080.7099999999998</v>
      </c>
      <c r="Q111" s="160">
        <f>IF($AF$1,SUMIFS('All Employees by Mode'!AG:AG,'All Employees by Mode'!$C:$C,"="&amp;$C111,'All Employees by Mode'!$BE:$BE,"=No"),SUMIFS('All Employees by Mode'!AG:AG,'All Employees by Mode'!$C:$C,"="&amp;$C111))</f>
        <v>764.13000000000011</v>
      </c>
      <c r="R111" s="160">
        <f>IF($AF$1,SUMIFS('All Employees by Mode'!AI:AI,'All Employees by Mode'!$C:$C,"="&amp;$C111,'All Employees by Mode'!$BE:$BE,"=No"),SUMIFS('All Employees by Mode'!AI:AI,'All Employees by Mode'!$C:$C,"="&amp;$C111))</f>
        <v>12496.409999999996</v>
      </c>
      <c r="S111" s="161">
        <f>IF($AF$1,SUMIFS('All Employees by Mode'!AK:AK,'All Employees by Mode'!$C:$C,"="&amp;$C111,'All Employees by Mode'!$BE:$BE,"=No"),SUMIFS('All Employees by Mode'!AK:AK,'All Employees by Mode'!$C:$C,"="&amp;$C111))</f>
        <v>478497930</v>
      </c>
      <c r="T111" s="161">
        <f>IF($AF$1,SUMIFS('All Employees by Mode'!AM:AM,'All Employees by Mode'!$C:$C,"="&amp;$C111,'All Employees by Mode'!$BE:$BE,"=No"),SUMIFS('All Employees by Mode'!AM:AM,'All Employees by Mode'!$C:$C,"="&amp;$C111))</f>
        <v>96035648</v>
      </c>
      <c r="U111" s="161">
        <f>IF($AF$1,SUMIFS('All Employees by Mode'!AO:AO,'All Employees by Mode'!$C:$C,"="&amp;$C111,'All Employees by Mode'!$BE:$BE,"=No"),SUMIFS('All Employees by Mode'!AO:AO,'All Employees by Mode'!$C:$C,"="&amp;$C111))</f>
        <v>44218473</v>
      </c>
      <c r="V111" s="161">
        <f>IF($AF$1,SUMIFS('All Employees by Mode'!AQ:AQ,'All Employees by Mode'!$C:$C,"="&amp;$C111,'All Employees by Mode'!$BE:$BE,"=No"),SUMIFS('All Employees by Mode'!AQ:AQ,'All Employees by Mode'!$C:$C,"="&amp;$C111))</f>
        <v>81781143</v>
      </c>
      <c r="W111" s="161">
        <f>IF($AF$1,SUMIFS('All Employees by Mode'!AS:AS,'All Employees by Mode'!$C:$C,"="&amp;$C111,'All Employees by Mode'!$BE:$BE,"=No"),SUMIFS('All Employees by Mode'!AS:AS,'All Employees by Mode'!$C:$C,"="&amp;$C111))</f>
        <v>700533194</v>
      </c>
      <c r="X111" s="162">
        <f t="shared" si="33"/>
        <v>34.579051522503796</v>
      </c>
      <c r="Y111" s="162">
        <f t="shared" si="34"/>
        <v>39.354533455123182</v>
      </c>
      <c r="Z111" s="162">
        <f t="shared" si="35"/>
        <v>38.333844526705448</v>
      </c>
      <c r="AA111" s="162">
        <f t="shared" si="36"/>
        <v>46.140273384915538</v>
      </c>
      <c r="AB111" s="271">
        <f t="shared" si="37"/>
        <v>36.4784604767449</v>
      </c>
      <c r="AC111" s="97"/>
      <c r="AD111" s="98"/>
      <c r="AE111" s="98"/>
      <c r="AF111" s="98"/>
      <c r="AG111" s="98"/>
      <c r="AH111" s="98"/>
      <c r="AI111" s="98"/>
      <c r="AJ111" s="98"/>
      <c r="AK111" s="98"/>
      <c r="AL111" s="98"/>
      <c r="AM111" s="98"/>
      <c r="AN111" s="98"/>
      <c r="AO111" s="304"/>
      <c r="AP111" s="304"/>
      <c r="AQ111" s="304"/>
      <c r="AR111" s="304"/>
      <c r="AS111" s="304"/>
      <c r="AT111" s="304"/>
      <c r="AU111" s="98"/>
      <c r="AV111" s="98"/>
    </row>
    <row r="112" spans="1:48">
      <c r="A112" s="96"/>
      <c r="B112" s="96"/>
      <c r="C112" s="195" t="s">
        <v>77</v>
      </c>
      <c r="D112" s="196" t="s">
        <v>841</v>
      </c>
      <c r="E112" s="197"/>
      <c r="F112" s="198">
        <f>IF($AF$1,SUMIFS('All Employees by Mode'!L:L,'All Employees by Mode'!$C:$C,"="&amp;$C112,'All Employees by Mode'!$BE:$BE,"=No"),SUMIFS('All Employees by Mode'!L:L,'All Employees by Mode'!$C:$C,"="&amp;$C112))</f>
        <v>391</v>
      </c>
      <c r="G112" s="160">
        <f>IF($AF$1,SUMIFS('All Employees by Mode'!M:M,'All Employees by Mode'!$C:$C,"="&amp;$C112,'All Employees by Mode'!$BE:$BE,"=No"),SUMIFS('All Employees by Mode'!M:M,'All Employees by Mode'!$C:$C,"="&amp;$C112))</f>
        <v>1240013</v>
      </c>
      <c r="H112" s="160">
        <f>IF($AF$1,SUMIFS('All Employees by Mode'!O:O,'All Employees by Mode'!$C:$C,"="&amp;$C112,'All Employees by Mode'!$BE:$BE,"=No"),SUMIFS('All Employees by Mode'!O:O,'All Employees by Mode'!$C:$C,"="&amp;$C112))</f>
        <v>252742</v>
      </c>
      <c r="I112" s="160">
        <f>IF($AF$1,SUMIFS('All Employees by Mode'!Q:Q,'All Employees by Mode'!$C:$C,"="&amp;$C112,'All Employees by Mode'!$BE:$BE,"=No"),SUMIFS('All Employees by Mode'!Q:Q,'All Employees by Mode'!$C:$C,"="&amp;$C112))</f>
        <v>28256</v>
      </c>
      <c r="J112" s="160">
        <f>IF($AF$1,SUMIFS('All Employees by Mode'!S:S,'All Employees by Mode'!$C:$C,"="&amp;$C112,'All Employees by Mode'!$BE:$BE,"=No"),SUMIFS('All Employees by Mode'!S:S,'All Employees by Mode'!$C:$C,"="&amp;$C112))</f>
        <v>138084</v>
      </c>
      <c r="K112" s="160">
        <f>IF($AF$1,SUMIFS('All Employees by Mode'!U:U,'All Employees by Mode'!$C:$C,"="&amp;$C112,'All Employees by Mode'!$BE:$BE,"=No"),SUMIFS('All Employees by Mode'!U:U,'All Employees by Mode'!$C:$C,"="&amp;$C112))</f>
        <v>537</v>
      </c>
      <c r="L112" s="160">
        <f>IF($AF$1,SUMIFS('All Employees by Mode'!W:W,'All Employees by Mode'!$C:$C,"="&amp;$C112,'All Employees by Mode'!$BE:$BE,"=No"),SUMIFS('All Employees by Mode'!W:W,'All Employees by Mode'!$C:$C,"="&amp;$C112))</f>
        <v>1659632</v>
      </c>
      <c r="M112" s="160">
        <f>IF($AF$1,SUMIFS('All Employees by Mode'!Y:Y,'All Employees by Mode'!$C:$C,"="&amp;$C112,'All Employees by Mode'!$BE:$BE,"=No"),SUMIFS('All Employees by Mode'!Y:Y,'All Employees by Mode'!$C:$C,"="&amp;$C112))</f>
        <v>733.93</v>
      </c>
      <c r="N112" s="160">
        <f>IF($AF$1,SUMIFS('All Employees by Mode'!AA:AA,'All Employees by Mode'!$C:$C,"="&amp;$C112,'All Employees by Mode'!$BE:$BE,"=No"),SUMIFS('All Employees by Mode'!AA:AA,'All Employees by Mode'!$C:$C,"="&amp;$C112))</f>
        <v>135.32000000000002</v>
      </c>
      <c r="O112" s="160">
        <f>IF($AF$1,SUMIFS('All Employees by Mode'!AC:AC,'All Employees by Mode'!$C:$C,"="&amp;$C112,'All Employees by Mode'!$BE:$BE,"=No"),SUMIFS('All Employees by Mode'!AC:AC,'All Employees by Mode'!$C:$C,"="&amp;$C112))</f>
        <v>17.220000000000002</v>
      </c>
      <c r="P112" s="160">
        <f>IF($AF$1,SUMIFS('All Employees by Mode'!AE:AE,'All Employees by Mode'!$C:$C,"="&amp;$C112,'All Employees by Mode'!$BE:$BE,"=No"),SUMIFS('All Employees by Mode'!AE:AE,'All Employees by Mode'!$C:$C,"="&amp;$C112))</f>
        <v>78.839999999999989</v>
      </c>
      <c r="Q112" s="160">
        <f>IF($AF$1,SUMIFS('All Employees by Mode'!AG:AG,'All Employees by Mode'!$C:$C,"="&amp;$C112,'All Employees by Mode'!$BE:$BE,"=No"),SUMIFS('All Employees by Mode'!AG:AG,'All Employees by Mode'!$C:$C,"="&amp;$C112))</f>
        <v>0.30000000000000004</v>
      </c>
      <c r="R112" s="160">
        <f>IF($AF$1,SUMIFS('All Employees by Mode'!AI:AI,'All Employees by Mode'!$C:$C,"="&amp;$C112,'All Employees by Mode'!$BE:$BE,"=No"),SUMIFS('All Employees by Mode'!AI:AI,'All Employees by Mode'!$C:$C,"="&amp;$C112))</f>
        <v>965.61000000000013</v>
      </c>
      <c r="S112" s="161">
        <f>IF($AF$1,SUMIFS('All Employees by Mode'!AK:AK,'All Employees by Mode'!$C:$C,"="&amp;$C112,'All Employees by Mode'!$BE:$BE,"=No"),SUMIFS('All Employees by Mode'!AK:AK,'All Employees by Mode'!$C:$C,"="&amp;$C112))</f>
        <v>33132367</v>
      </c>
      <c r="T112" s="161">
        <f>IF($AF$1,SUMIFS('All Employees by Mode'!AM:AM,'All Employees by Mode'!$C:$C,"="&amp;$C112,'All Employees by Mode'!$BE:$BE,"=No"),SUMIFS('All Employees by Mode'!AM:AM,'All Employees by Mode'!$C:$C,"="&amp;$C112))</f>
        <v>6825017</v>
      </c>
      <c r="U112" s="161">
        <f>IF($AF$1,SUMIFS('All Employees by Mode'!AO:AO,'All Employees by Mode'!$C:$C,"="&amp;$C112,'All Employees by Mode'!$BE:$BE,"=No"),SUMIFS('All Employees by Mode'!AO:AO,'All Employees by Mode'!$C:$C,"="&amp;$C112))</f>
        <v>884972</v>
      </c>
      <c r="V112" s="161">
        <f>IF($AF$1,SUMIFS('All Employees by Mode'!AQ:AQ,'All Employees by Mode'!$C:$C,"="&amp;$C112,'All Employees by Mode'!$BE:$BE,"=No"),SUMIFS('All Employees by Mode'!AQ:AQ,'All Employees by Mode'!$C:$C,"="&amp;$C112))</f>
        <v>4295861</v>
      </c>
      <c r="W112" s="161">
        <f>IF($AF$1,SUMIFS('All Employees by Mode'!AS:AS,'All Employees by Mode'!$C:$C,"="&amp;$C112,'All Employees by Mode'!$BE:$BE,"=No"),SUMIFS('All Employees by Mode'!AS:AS,'All Employees by Mode'!$C:$C,"="&amp;$C112))</f>
        <v>45138217</v>
      </c>
      <c r="X112" s="162">
        <f t="shared" si="33"/>
        <v>26.719370684017022</v>
      </c>
      <c r="Y112" s="162">
        <f t="shared" si="34"/>
        <v>27.003889341700233</v>
      </c>
      <c r="Z112" s="162">
        <f t="shared" si="35"/>
        <v>31.319790486976217</v>
      </c>
      <c r="AA112" s="162">
        <f t="shared" si="36"/>
        <v>31.110490715796182</v>
      </c>
      <c r="AB112" s="271">
        <f t="shared" si="37"/>
        <v>27.206529463352009</v>
      </c>
      <c r="AC112" s="97"/>
      <c r="AD112" s="98"/>
      <c r="AE112" s="98"/>
      <c r="AF112" s="98"/>
      <c r="AG112" s="98"/>
      <c r="AH112" s="98"/>
      <c r="AI112" s="98"/>
      <c r="AJ112" s="98"/>
      <c r="AK112" s="98"/>
      <c r="AL112" s="98"/>
      <c r="AM112" s="98"/>
      <c r="AN112" s="98"/>
      <c r="AO112" s="304"/>
      <c r="AP112" s="304"/>
      <c r="AQ112" s="304"/>
      <c r="AR112" s="304"/>
      <c r="AS112" s="304"/>
      <c r="AT112" s="304"/>
      <c r="AU112" s="98"/>
      <c r="AV112" s="98"/>
    </row>
    <row r="113" spans="1:48">
      <c r="A113" s="96"/>
      <c r="B113" s="96"/>
      <c r="C113" s="195" t="s">
        <v>78</v>
      </c>
      <c r="D113" s="196" t="s">
        <v>842</v>
      </c>
      <c r="E113" s="197"/>
      <c r="F113" s="198">
        <f>IF($AF$1,SUMIFS('All Employees by Mode'!L:L,'All Employees by Mode'!$C:$C,"="&amp;$C113,'All Employees by Mode'!$BE:$BE,"=No"),SUMIFS('All Employees by Mode'!L:L,'All Employees by Mode'!$C:$C,"="&amp;$C113))</f>
        <v>138</v>
      </c>
      <c r="G113" s="160">
        <f>IF($AF$1,SUMIFS('All Employees by Mode'!M:M,'All Employees by Mode'!$C:$C,"="&amp;$C113,'All Employees by Mode'!$BE:$BE,"=No"),SUMIFS('All Employees by Mode'!M:M,'All Employees by Mode'!$C:$C,"="&amp;$C113))</f>
        <v>385474</v>
      </c>
      <c r="H113" s="160">
        <f>IF($AF$1,SUMIFS('All Employees by Mode'!O:O,'All Employees by Mode'!$C:$C,"="&amp;$C113,'All Employees by Mode'!$BE:$BE,"=No"),SUMIFS('All Employees by Mode'!O:O,'All Employees by Mode'!$C:$C,"="&amp;$C113))</f>
        <v>112550</v>
      </c>
      <c r="I113" s="160">
        <f>IF($AF$1,SUMIFS('All Employees by Mode'!Q:Q,'All Employees by Mode'!$C:$C,"="&amp;$C113,'All Employees by Mode'!$BE:$BE,"=No"),SUMIFS('All Employees by Mode'!Q:Q,'All Employees by Mode'!$C:$C,"="&amp;$C113))</f>
        <v>27835</v>
      </c>
      <c r="J113" s="160">
        <f>IF($AF$1,SUMIFS('All Employees by Mode'!S:S,'All Employees by Mode'!$C:$C,"="&amp;$C113,'All Employees by Mode'!$BE:$BE,"=No"),SUMIFS('All Employees by Mode'!S:S,'All Employees by Mode'!$C:$C,"="&amp;$C113))</f>
        <v>56170</v>
      </c>
      <c r="K113" s="160">
        <f>IF($AF$1,SUMIFS('All Employees by Mode'!U:U,'All Employees by Mode'!$C:$C,"="&amp;$C113,'All Employees by Mode'!$BE:$BE,"=No"),SUMIFS('All Employees by Mode'!U:U,'All Employees by Mode'!$C:$C,"="&amp;$C113))</f>
        <v>0</v>
      </c>
      <c r="L113" s="160">
        <f>IF($AF$1,SUMIFS('All Employees by Mode'!W:W,'All Employees by Mode'!$C:$C,"="&amp;$C113,'All Employees by Mode'!$BE:$BE,"=No"),SUMIFS('All Employees by Mode'!W:W,'All Employees by Mode'!$C:$C,"="&amp;$C113))</f>
        <v>582029</v>
      </c>
      <c r="M113" s="160">
        <f>IF($AF$1,SUMIFS('All Employees by Mode'!Y:Y,'All Employees by Mode'!$C:$C,"="&amp;$C113,'All Employees by Mode'!$BE:$BE,"=No"),SUMIFS('All Employees by Mode'!Y:Y,'All Employees by Mode'!$C:$C,"="&amp;$C113))</f>
        <v>200</v>
      </c>
      <c r="N113" s="160">
        <f>IF($AF$1,SUMIFS('All Employees by Mode'!AA:AA,'All Employees by Mode'!$C:$C,"="&amp;$C113,'All Employees by Mode'!$BE:$BE,"=No"),SUMIFS('All Employees by Mode'!AA:AA,'All Employees by Mode'!$C:$C,"="&amp;$C113))</f>
        <v>62.099999999999994</v>
      </c>
      <c r="O113" s="160">
        <f>IF($AF$1,SUMIFS('All Employees by Mode'!AC:AC,'All Employees by Mode'!$C:$C,"="&amp;$C113,'All Employees by Mode'!$BE:$BE,"=No"),SUMIFS('All Employees by Mode'!AC:AC,'All Employees by Mode'!$C:$C,"="&amp;$C113))</f>
        <v>14.9</v>
      </c>
      <c r="P113" s="160">
        <f>IF($AF$1,SUMIFS('All Employees by Mode'!AE:AE,'All Employees by Mode'!$C:$C,"="&amp;$C113,'All Employees by Mode'!$BE:$BE,"=No"),SUMIFS('All Employees by Mode'!AE:AE,'All Employees by Mode'!$C:$C,"="&amp;$C113))</f>
        <v>30</v>
      </c>
      <c r="Q113" s="160">
        <f>IF($AF$1,SUMIFS('All Employees by Mode'!AG:AG,'All Employees by Mode'!$C:$C,"="&amp;$C113,'All Employees by Mode'!$BE:$BE,"=No"),SUMIFS('All Employees by Mode'!AG:AG,'All Employees by Mode'!$C:$C,"="&amp;$C113))</f>
        <v>0</v>
      </c>
      <c r="R113" s="160">
        <f>IF($AF$1,SUMIFS('All Employees by Mode'!AI:AI,'All Employees by Mode'!$C:$C,"="&amp;$C113,'All Employees by Mode'!$BE:$BE,"=No"),SUMIFS('All Employees by Mode'!AI:AI,'All Employees by Mode'!$C:$C,"="&amp;$C113))</f>
        <v>307</v>
      </c>
      <c r="S113" s="161">
        <f>IF($AF$1,SUMIFS('All Employees by Mode'!AK:AK,'All Employees by Mode'!$C:$C,"="&amp;$C113,'All Employees by Mode'!$BE:$BE,"=No"),SUMIFS('All Employees by Mode'!AK:AK,'All Employees by Mode'!$C:$C,"="&amp;$C113))</f>
        <v>7692071</v>
      </c>
      <c r="T113" s="161">
        <f>IF($AF$1,SUMIFS('All Employees by Mode'!AM:AM,'All Employees by Mode'!$C:$C,"="&amp;$C113,'All Employees by Mode'!$BE:$BE,"=No"),SUMIFS('All Employees by Mode'!AM:AM,'All Employees by Mode'!$C:$C,"="&amp;$C113))</f>
        <v>2639032</v>
      </c>
      <c r="U113" s="161">
        <f>IF($AF$1,SUMIFS('All Employees by Mode'!AO:AO,'All Employees by Mode'!$C:$C,"="&amp;$C113,'All Employees by Mode'!$BE:$BE,"=No"),SUMIFS('All Employees by Mode'!AO:AO,'All Employees by Mode'!$C:$C,"="&amp;$C113))</f>
        <v>504944</v>
      </c>
      <c r="V113" s="161">
        <f>IF($AF$1,SUMIFS('All Employees by Mode'!AQ:AQ,'All Employees by Mode'!$C:$C,"="&amp;$C113,'All Employees by Mode'!$BE:$BE,"=No"),SUMIFS('All Employees by Mode'!AQ:AQ,'All Employees by Mode'!$C:$C,"="&amp;$C113))</f>
        <v>1700908</v>
      </c>
      <c r="W113" s="161">
        <f>IF($AF$1,SUMIFS('All Employees by Mode'!AS:AS,'All Employees by Mode'!$C:$C,"="&amp;$C113,'All Employees by Mode'!$BE:$BE,"=No"),SUMIFS('All Employees by Mode'!AS:AS,'All Employees by Mode'!$C:$C,"="&amp;$C113))</f>
        <v>12536955</v>
      </c>
      <c r="X113" s="162">
        <f t="shared" si="33"/>
        <v>19.954837420941491</v>
      </c>
      <c r="Y113" s="162">
        <f t="shared" si="34"/>
        <v>23.447641048422923</v>
      </c>
      <c r="Z113" s="162">
        <f t="shared" si="35"/>
        <v>18.140614334470989</v>
      </c>
      <c r="AA113" s="162">
        <f t="shared" si="36"/>
        <v>30.281431369058215</v>
      </c>
      <c r="AB113" s="271">
        <f t="shared" si="37"/>
        <v>21.540086490535696</v>
      </c>
      <c r="AC113" s="97"/>
      <c r="AD113" s="98"/>
      <c r="AE113" s="98"/>
      <c r="AF113" s="98"/>
      <c r="AG113" s="98"/>
      <c r="AH113" s="98"/>
      <c r="AI113" s="98"/>
      <c r="AJ113" s="98"/>
      <c r="AK113" s="98"/>
      <c r="AL113" s="98"/>
      <c r="AM113" s="98"/>
      <c r="AN113" s="98"/>
      <c r="AO113" s="304"/>
      <c r="AP113" s="304"/>
      <c r="AQ113" s="304"/>
      <c r="AR113" s="304"/>
      <c r="AS113" s="304"/>
      <c r="AT113" s="304"/>
      <c r="AU113" s="98"/>
      <c r="AV113" s="98"/>
    </row>
    <row r="114" spans="1:48" ht="13.5" thickBot="1">
      <c r="A114" s="96"/>
      <c r="B114" s="96"/>
      <c r="C114" s="199" t="s">
        <v>843</v>
      </c>
      <c r="D114" s="200" t="s">
        <v>844</v>
      </c>
      <c r="E114" s="201"/>
      <c r="F114" s="202">
        <f>IF($AF$1,SUMIFS('All Employees by Mode'!L:L,'All Employees by Mode'!$C:$C,"="&amp;$C114,'All Employees by Mode'!$BE:$BE,"=No"),SUMIFS('All Employees by Mode'!L:L,'All Employees by Mode'!$C:$C,"="&amp;$C114))</f>
        <v>0</v>
      </c>
      <c r="G114" s="164">
        <f>IF($AF$1,SUMIFS('All Employees by Mode'!M:M,'All Employees by Mode'!$C:$C,"="&amp;$C114,'All Employees by Mode'!$BE:$BE,"=No"),SUMIFS('All Employees by Mode'!M:M,'All Employees by Mode'!$C:$C,"="&amp;$C114))</f>
        <v>0</v>
      </c>
      <c r="H114" s="164">
        <f>IF($AF$1,SUMIFS('All Employees by Mode'!O:O,'All Employees by Mode'!$C:$C,"="&amp;$C114,'All Employees by Mode'!$BE:$BE,"=No"),SUMIFS('All Employees by Mode'!O:O,'All Employees by Mode'!$C:$C,"="&amp;$C114))</f>
        <v>0</v>
      </c>
      <c r="I114" s="164">
        <f>IF($AF$1,SUMIFS('All Employees by Mode'!Q:Q,'All Employees by Mode'!$C:$C,"="&amp;$C114,'All Employees by Mode'!$BE:$BE,"=No"),SUMIFS('All Employees by Mode'!Q:Q,'All Employees by Mode'!$C:$C,"="&amp;$C114))</f>
        <v>0</v>
      </c>
      <c r="J114" s="164">
        <f>IF($AF$1,SUMIFS('All Employees by Mode'!S:S,'All Employees by Mode'!$C:$C,"="&amp;$C114,'All Employees by Mode'!$BE:$BE,"=No"),SUMIFS('All Employees by Mode'!S:S,'All Employees by Mode'!$C:$C,"="&amp;$C114))</f>
        <v>0</v>
      </c>
      <c r="K114" s="164">
        <f>IF($AF$1,SUMIFS('All Employees by Mode'!U:U,'All Employees by Mode'!$C:$C,"="&amp;$C114,'All Employees by Mode'!$BE:$BE,"=No"),SUMIFS('All Employees by Mode'!U:U,'All Employees by Mode'!$C:$C,"="&amp;$C114))</f>
        <v>0</v>
      </c>
      <c r="L114" s="164">
        <f>IF($AF$1,SUMIFS('All Employees by Mode'!W:W,'All Employees by Mode'!$C:$C,"="&amp;$C114,'All Employees by Mode'!$BE:$BE,"=No"),SUMIFS('All Employees by Mode'!W:W,'All Employees by Mode'!$C:$C,"="&amp;$C114))</f>
        <v>0</v>
      </c>
      <c r="M114" s="164">
        <f>IF($AF$1,SUMIFS('All Employees by Mode'!Y:Y,'All Employees by Mode'!$C:$C,"="&amp;$C114,'All Employees by Mode'!$BE:$BE,"=No"),SUMIFS('All Employees by Mode'!Y:Y,'All Employees by Mode'!$C:$C,"="&amp;$C114))</f>
        <v>0</v>
      </c>
      <c r="N114" s="164">
        <f>IF($AF$1,SUMIFS('All Employees by Mode'!AA:AA,'All Employees by Mode'!$C:$C,"="&amp;$C114,'All Employees by Mode'!$BE:$BE,"=No"),SUMIFS('All Employees by Mode'!AA:AA,'All Employees by Mode'!$C:$C,"="&amp;$C114))</f>
        <v>0</v>
      </c>
      <c r="O114" s="164">
        <f>IF($AF$1,SUMIFS('All Employees by Mode'!AC:AC,'All Employees by Mode'!$C:$C,"="&amp;$C114,'All Employees by Mode'!$BE:$BE,"=No"),SUMIFS('All Employees by Mode'!AC:AC,'All Employees by Mode'!$C:$C,"="&amp;$C114))</f>
        <v>0</v>
      </c>
      <c r="P114" s="164">
        <f>IF($AF$1,SUMIFS('All Employees by Mode'!AE:AE,'All Employees by Mode'!$C:$C,"="&amp;$C114,'All Employees by Mode'!$BE:$BE,"=No"),SUMIFS('All Employees by Mode'!AE:AE,'All Employees by Mode'!$C:$C,"="&amp;$C114))</f>
        <v>0</v>
      </c>
      <c r="Q114" s="164">
        <f>IF($AF$1,SUMIFS('All Employees by Mode'!AG:AG,'All Employees by Mode'!$C:$C,"="&amp;$C114,'All Employees by Mode'!$BE:$BE,"=No"),SUMIFS('All Employees by Mode'!AG:AG,'All Employees by Mode'!$C:$C,"="&amp;$C114))</f>
        <v>0</v>
      </c>
      <c r="R114" s="164">
        <f>IF($AF$1,SUMIFS('All Employees by Mode'!AI:AI,'All Employees by Mode'!$C:$C,"="&amp;$C114,'All Employees by Mode'!$BE:$BE,"=No"),SUMIFS('All Employees by Mode'!AI:AI,'All Employees by Mode'!$C:$C,"="&amp;$C114))</f>
        <v>0</v>
      </c>
      <c r="S114" s="165">
        <f>IF($AF$1,SUMIFS('All Employees by Mode'!AK:AK,'All Employees by Mode'!$C:$C,"="&amp;$C114,'All Employees by Mode'!$BE:$BE,"=No"),SUMIFS('All Employees by Mode'!AK:AK,'All Employees by Mode'!$C:$C,"="&amp;$C114))</f>
        <v>0</v>
      </c>
      <c r="T114" s="165">
        <f>IF($AF$1,SUMIFS('All Employees by Mode'!AM:AM,'All Employees by Mode'!$C:$C,"="&amp;$C114,'All Employees by Mode'!$BE:$BE,"=No"),SUMIFS('All Employees by Mode'!AM:AM,'All Employees by Mode'!$C:$C,"="&amp;$C114))</f>
        <v>0</v>
      </c>
      <c r="U114" s="165">
        <f>IF($AF$1,SUMIFS('All Employees by Mode'!AO:AO,'All Employees by Mode'!$C:$C,"="&amp;$C114,'All Employees by Mode'!$BE:$BE,"=No"),SUMIFS('All Employees by Mode'!AO:AO,'All Employees by Mode'!$C:$C,"="&amp;$C114))</f>
        <v>0</v>
      </c>
      <c r="V114" s="165">
        <f>IF($AF$1,SUMIFS('All Employees by Mode'!AQ:AQ,'All Employees by Mode'!$C:$C,"="&amp;$C114,'All Employees by Mode'!$BE:$BE,"=No"),SUMIFS('All Employees by Mode'!AQ:AQ,'All Employees by Mode'!$C:$C,"="&amp;$C114))</f>
        <v>0</v>
      </c>
      <c r="W114" s="165">
        <f>IF($AF$1,SUMIFS('All Employees by Mode'!AS:AS,'All Employees by Mode'!$C:$C,"="&amp;$C114,'All Employees by Mode'!$BE:$BE,"=No"),SUMIFS('All Employees by Mode'!AS:AS,'All Employees by Mode'!$C:$C,"="&amp;$C114))</f>
        <v>0</v>
      </c>
      <c r="X114" s="166" t="str">
        <f t="shared" si="33"/>
        <v>-</v>
      </c>
      <c r="Y114" s="166" t="str">
        <f t="shared" si="34"/>
        <v>-</v>
      </c>
      <c r="Z114" s="166" t="str">
        <f t="shared" si="35"/>
        <v>-</v>
      </c>
      <c r="AA114" s="166" t="str">
        <f t="shared" si="36"/>
        <v>-</v>
      </c>
      <c r="AB114" s="272" t="str">
        <f t="shared" si="37"/>
        <v>-</v>
      </c>
      <c r="AC114" s="97"/>
      <c r="AD114" s="98"/>
      <c r="AE114" s="98"/>
      <c r="AF114" s="98"/>
      <c r="AG114" s="98"/>
      <c r="AH114" s="98"/>
      <c r="AI114" s="98"/>
      <c r="AJ114" s="98"/>
      <c r="AK114" s="98"/>
      <c r="AL114" s="98"/>
      <c r="AM114" s="98"/>
      <c r="AN114" s="98"/>
      <c r="AO114" s="304"/>
      <c r="AP114" s="304"/>
      <c r="AQ114" s="304"/>
      <c r="AR114" s="304"/>
      <c r="AS114" s="304"/>
      <c r="AT114" s="304"/>
      <c r="AU114" s="98"/>
      <c r="AV114" s="98"/>
    </row>
    <row r="115" spans="1:48" ht="13.5" thickTop="1">
      <c r="A115" s="154"/>
      <c r="B115" s="154"/>
      <c r="C115" s="154"/>
      <c r="D115" s="228"/>
      <c r="E115" s="228"/>
      <c r="F115" s="228"/>
      <c r="G115" s="228"/>
      <c r="H115" s="228"/>
      <c r="I115" s="228"/>
      <c r="J115" s="228"/>
      <c r="K115" s="228"/>
      <c r="L115" s="228"/>
      <c r="M115" s="228"/>
      <c r="N115" s="228"/>
      <c r="O115" s="228"/>
      <c r="P115" s="228"/>
      <c r="Q115" s="228"/>
      <c r="R115" s="228"/>
      <c r="S115" s="228"/>
      <c r="T115" s="228"/>
      <c r="U115" s="228"/>
      <c r="V115" s="228"/>
      <c r="W115" s="228"/>
      <c r="X115" s="228"/>
      <c r="Y115" s="228"/>
      <c r="Z115" s="228"/>
      <c r="AA115" s="228"/>
      <c r="AB115" s="228"/>
      <c r="AC115" s="98"/>
      <c r="AD115" s="98"/>
      <c r="AE115" s="98"/>
      <c r="AF115" s="98"/>
      <c r="AG115" s="98"/>
      <c r="AH115" s="98"/>
      <c r="AI115" s="98"/>
      <c r="AJ115" s="98"/>
      <c r="AK115" s="98"/>
      <c r="AL115" s="98"/>
      <c r="AM115" s="98"/>
      <c r="AN115" s="98"/>
      <c r="AO115" s="304"/>
      <c r="AP115" s="304"/>
      <c r="AQ115" s="304"/>
      <c r="AR115" s="304"/>
      <c r="AS115" s="304"/>
      <c r="AT115" s="304"/>
      <c r="AU115" s="98"/>
      <c r="AV115" s="98"/>
    </row>
    <row r="116" spans="1:48">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c r="AH116" s="98"/>
      <c r="AI116" s="98"/>
      <c r="AJ116" s="98"/>
      <c r="AK116" s="98"/>
      <c r="AL116" s="98"/>
      <c r="AM116" s="98"/>
      <c r="AN116" s="98"/>
      <c r="AO116" s="304"/>
      <c r="AP116" s="304"/>
      <c r="AQ116" s="304"/>
      <c r="AR116" s="304"/>
      <c r="AS116" s="304"/>
      <c r="AT116" s="304"/>
      <c r="AU116" s="98"/>
      <c r="AV116" s="98"/>
    </row>
    <row r="117" spans="1:48">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c r="AA117" s="98"/>
      <c r="AB117" s="98"/>
      <c r="AC117" s="98"/>
      <c r="AD117" s="98"/>
      <c r="AE117" s="98"/>
      <c r="AF117" s="98"/>
      <c r="AG117" s="98"/>
      <c r="AH117" s="98"/>
      <c r="AI117" s="98"/>
      <c r="AJ117" s="98"/>
      <c r="AK117" s="98"/>
      <c r="AL117" s="98"/>
      <c r="AM117" s="98"/>
      <c r="AN117" s="98"/>
      <c r="AO117" s="304"/>
      <c r="AP117" s="304"/>
      <c r="AQ117" s="304"/>
      <c r="AR117" s="304"/>
      <c r="AS117" s="304"/>
      <c r="AT117" s="304"/>
      <c r="AU117" s="98"/>
      <c r="AV117" s="98"/>
    </row>
    <row r="118" spans="1:48">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98"/>
      <c r="AC118" s="98"/>
      <c r="AD118" s="98"/>
      <c r="AE118" s="98"/>
      <c r="AF118" s="98"/>
      <c r="AG118" s="98"/>
      <c r="AH118" s="98"/>
      <c r="AI118" s="98"/>
      <c r="AJ118" s="98"/>
      <c r="AK118" s="98"/>
      <c r="AL118" s="98"/>
      <c r="AM118" s="98"/>
      <c r="AN118" s="98"/>
      <c r="AO118" s="304"/>
      <c r="AP118" s="304"/>
      <c r="AQ118" s="304"/>
      <c r="AR118" s="304"/>
      <c r="AS118" s="304"/>
      <c r="AT118" s="304"/>
      <c r="AU118" s="98"/>
      <c r="AV118" s="98"/>
    </row>
    <row r="119" spans="1:48">
      <c r="A119" s="98"/>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c r="AA119" s="98"/>
      <c r="AB119" s="98"/>
      <c r="AC119" s="98"/>
      <c r="AD119" s="98"/>
      <c r="AE119" s="98"/>
      <c r="AF119" s="98"/>
      <c r="AG119" s="98"/>
      <c r="AH119" s="98"/>
      <c r="AI119" s="98"/>
      <c r="AJ119" s="98"/>
      <c r="AK119" s="98"/>
      <c r="AL119" s="98"/>
      <c r="AM119" s="98"/>
      <c r="AN119" s="98"/>
      <c r="AO119" s="304"/>
      <c r="AP119" s="304"/>
      <c r="AQ119" s="304"/>
      <c r="AR119" s="304"/>
      <c r="AS119" s="304"/>
      <c r="AT119" s="304"/>
      <c r="AU119" s="98"/>
      <c r="AV119" s="98"/>
    </row>
    <row r="120" spans="1:48">
      <c r="A120" s="98"/>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c r="AA120" s="98"/>
      <c r="AB120" s="98"/>
      <c r="AC120" s="98"/>
      <c r="AD120" s="98"/>
      <c r="AE120" s="98"/>
      <c r="AF120" s="98"/>
      <c r="AG120" s="98"/>
      <c r="AH120" s="98"/>
      <c r="AI120" s="98"/>
      <c r="AJ120" s="98"/>
      <c r="AK120" s="98"/>
      <c r="AL120" s="98"/>
      <c r="AM120" s="98"/>
      <c r="AN120" s="98"/>
      <c r="AO120" s="304"/>
      <c r="AP120" s="304"/>
      <c r="AQ120" s="304"/>
      <c r="AR120" s="304"/>
      <c r="AS120" s="304"/>
      <c r="AT120" s="304"/>
      <c r="AU120" s="98"/>
      <c r="AV120" s="98"/>
    </row>
    <row r="121" spans="1:48">
      <c r="A121" s="98"/>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c r="AA121" s="98"/>
      <c r="AB121" s="98"/>
      <c r="AC121" s="98"/>
      <c r="AD121" s="98"/>
      <c r="AE121" s="98"/>
      <c r="AF121" s="98"/>
      <c r="AG121" s="98"/>
      <c r="AH121" s="98"/>
      <c r="AI121" s="98"/>
      <c r="AJ121" s="98"/>
      <c r="AK121" s="98"/>
      <c r="AL121" s="98"/>
      <c r="AM121" s="98"/>
      <c r="AN121" s="98"/>
      <c r="AO121" s="304"/>
      <c r="AP121" s="304"/>
      <c r="AQ121" s="304"/>
      <c r="AR121" s="304"/>
      <c r="AS121" s="304"/>
      <c r="AT121" s="304"/>
      <c r="AU121" s="98"/>
      <c r="AV121" s="98"/>
    </row>
    <row r="122" spans="1:48">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c r="AA122" s="98"/>
      <c r="AB122" s="98"/>
      <c r="AC122" s="98"/>
      <c r="AD122" s="98"/>
      <c r="AE122" s="98"/>
      <c r="AF122" s="98"/>
      <c r="AG122" s="98"/>
      <c r="AH122" s="98"/>
      <c r="AI122" s="98"/>
      <c r="AJ122" s="98"/>
      <c r="AK122" s="98"/>
      <c r="AL122" s="98"/>
      <c r="AM122" s="98"/>
      <c r="AN122" s="98"/>
      <c r="AO122" s="304"/>
      <c r="AP122" s="304"/>
      <c r="AQ122" s="304"/>
      <c r="AR122" s="304"/>
      <c r="AS122" s="304"/>
      <c r="AT122" s="304"/>
      <c r="AU122" s="98"/>
      <c r="AV122" s="98"/>
    </row>
    <row r="123" spans="1:48">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c r="AA123" s="98"/>
      <c r="AB123" s="98"/>
      <c r="AC123" s="98"/>
      <c r="AD123" s="98"/>
      <c r="AE123" s="98"/>
      <c r="AF123" s="98"/>
      <c r="AG123" s="98"/>
      <c r="AH123" s="98"/>
      <c r="AI123" s="98"/>
      <c r="AJ123" s="98"/>
      <c r="AK123" s="98"/>
      <c r="AL123" s="98"/>
      <c r="AM123" s="98"/>
      <c r="AN123" s="98"/>
      <c r="AO123" s="304"/>
      <c r="AP123" s="304"/>
      <c r="AQ123" s="304"/>
      <c r="AR123" s="304"/>
      <c r="AS123" s="304"/>
      <c r="AT123" s="304"/>
      <c r="AU123" s="98"/>
      <c r="AV123" s="98"/>
    </row>
    <row r="124" spans="1:48">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c r="AA124" s="98"/>
      <c r="AB124" s="98"/>
      <c r="AC124" s="98"/>
      <c r="AD124" s="98"/>
      <c r="AE124" s="98"/>
      <c r="AF124" s="98"/>
      <c r="AG124" s="98"/>
      <c r="AH124" s="98"/>
      <c r="AI124" s="98"/>
      <c r="AJ124" s="98"/>
      <c r="AK124" s="98"/>
      <c r="AL124" s="98"/>
      <c r="AM124" s="98"/>
      <c r="AN124" s="98"/>
      <c r="AO124" s="304"/>
      <c r="AP124" s="304"/>
      <c r="AQ124" s="304"/>
      <c r="AR124" s="304"/>
      <c r="AS124" s="304"/>
      <c r="AT124" s="304"/>
      <c r="AU124" s="98"/>
      <c r="AV124" s="98"/>
    </row>
    <row r="125" spans="1:48">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c r="AA125" s="98"/>
      <c r="AB125" s="98"/>
      <c r="AC125" s="98"/>
      <c r="AD125" s="98"/>
      <c r="AE125" s="98"/>
      <c r="AF125" s="98"/>
      <c r="AG125" s="98"/>
      <c r="AH125" s="98"/>
      <c r="AI125" s="98"/>
      <c r="AJ125" s="98"/>
      <c r="AK125" s="98"/>
      <c r="AL125" s="98"/>
      <c r="AM125" s="98"/>
      <c r="AN125" s="98"/>
      <c r="AO125" s="304"/>
      <c r="AP125" s="304"/>
      <c r="AQ125" s="304"/>
      <c r="AR125" s="304"/>
      <c r="AS125" s="304"/>
      <c r="AT125" s="304"/>
      <c r="AU125" s="98"/>
      <c r="AV125" s="98"/>
    </row>
    <row r="126" spans="1:48">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c r="AA126" s="98"/>
      <c r="AB126" s="98"/>
      <c r="AC126" s="98"/>
      <c r="AD126" s="98"/>
      <c r="AE126" s="98"/>
      <c r="AF126" s="98"/>
      <c r="AG126" s="98"/>
      <c r="AH126" s="98"/>
      <c r="AI126" s="98"/>
      <c r="AJ126" s="98"/>
      <c r="AK126" s="98"/>
      <c r="AL126" s="98"/>
      <c r="AM126" s="98"/>
      <c r="AN126" s="98"/>
      <c r="AO126" s="304"/>
      <c r="AP126" s="304"/>
      <c r="AQ126" s="304"/>
      <c r="AR126" s="304"/>
      <c r="AS126" s="304"/>
      <c r="AT126" s="304"/>
      <c r="AU126" s="98"/>
      <c r="AV126" s="98"/>
    </row>
    <row r="127" spans="1:48">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c r="AA127" s="98"/>
      <c r="AB127" s="98"/>
      <c r="AC127" s="98"/>
      <c r="AD127" s="98"/>
      <c r="AE127" s="98"/>
      <c r="AF127" s="98"/>
      <c r="AG127" s="98"/>
      <c r="AH127" s="98"/>
      <c r="AI127" s="98"/>
      <c r="AJ127" s="98"/>
      <c r="AK127" s="98"/>
      <c r="AL127" s="98"/>
      <c r="AM127" s="98"/>
      <c r="AN127" s="98"/>
      <c r="AO127" s="304"/>
      <c r="AP127" s="304"/>
      <c r="AQ127" s="304"/>
      <c r="AR127" s="304"/>
      <c r="AS127" s="304"/>
      <c r="AT127" s="304"/>
      <c r="AU127" s="98"/>
      <c r="AV127" s="98"/>
    </row>
    <row r="128" spans="1:48">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c r="AA128" s="98"/>
      <c r="AB128" s="98"/>
      <c r="AC128" s="98"/>
      <c r="AD128" s="98"/>
      <c r="AE128" s="98"/>
      <c r="AF128" s="98"/>
      <c r="AG128" s="98"/>
      <c r="AH128" s="98"/>
      <c r="AI128" s="98"/>
      <c r="AJ128" s="98"/>
      <c r="AK128" s="98"/>
      <c r="AL128" s="98"/>
      <c r="AM128" s="98"/>
      <c r="AN128" s="98"/>
      <c r="AO128" s="304"/>
      <c r="AP128" s="304"/>
      <c r="AQ128" s="304"/>
      <c r="AR128" s="304"/>
      <c r="AS128" s="304"/>
      <c r="AT128" s="304"/>
      <c r="AU128" s="98"/>
      <c r="AV128" s="98"/>
    </row>
    <row r="129" spans="1:48">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c r="AA129" s="98"/>
      <c r="AB129" s="98"/>
      <c r="AC129" s="98"/>
      <c r="AD129" s="98"/>
      <c r="AE129" s="98"/>
      <c r="AF129" s="98"/>
      <c r="AG129" s="98"/>
      <c r="AH129" s="98"/>
      <c r="AI129" s="98"/>
      <c r="AJ129" s="98"/>
      <c r="AK129" s="98"/>
      <c r="AL129" s="98"/>
      <c r="AM129" s="98"/>
      <c r="AN129" s="98"/>
      <c r="AO129" s="304"/>
      <c r="AP129" s="304"/>
      <c r="AQ129" s="304"/>
      <c r="AR129" s="304"/>
      <c r="AS129" s="304"/>
      <c r="AT129" s="304"/>
      <c r="AU129" s="98"/>
      <c r="AV129" s="98"/>
    </row>
    <row r="130" spans="1:48">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c r="AA130" s="98"/>
      <c r="AB130" s="98"/>
      <c r="AC130" s="98"/>
      <c r="AD130" s="98"/>
      <c r="AE130" s="98"/>
      <c r="AF130" s="98"/>
      <c r="AG130" s="98"/>
      <c r="AH130" s="98"/>
      <c r="AI130" s="98"/>
      <c r="AJ130" s="98"/>
      <c r="AK130" s="98"/>
      <c r="AL130" s="98"/>
      <c r="AM130" s="98"/>
      <c r="AN130" s="98"/>
      <c r="AO130" s="304"/>
      <c r="AP130" s="304"/>
      <c r="AQ130" s="304"/>
      <c r="AR130" s="304"/>
      <c r="AS130" s="304"/>
      <c r="AT130" s="304"/>
      <c r="AU130" s="98"/>
      <c r="AV130" s="98"/>
    </row>
    <row r="131" spans="1:48">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c r="AA131" s="98"/>
      <c r="AB131" s="98"/>
      <c r="AC131" s="98"/>
      <c r="AD131" s="98"/>
      <c r="AE131" s="98"/>
      <c r="AF131" s="98"/>
      <c r="AG131" s="98"/>
      <c r="AH131" s="98"/>
      <c r="AI131" s="98"/>
      <c r="AJ131" s="98"/>
      <c r="AK131" s="98"/>
      <c r="AL131" s="98"/>
      <c r="AM131" s="98"/>
      <c r="AN131" s="98"/>
      <c r="AO131" s="304"/>
      <c r="AP131" s="304"/>
      <c r="AQ131" s="304"/>
      <c r="AR131" s="304"/>
      <c r="AS131" s="304"/>
      <c r="AT131" s="304"/>
      <c r="AU131" s="98"/>
      <c r="AV131" s="98"/>
    </row>
    <row r="132" spans="1:48">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c r="AA132" s="98"/>
      <c r="AB132" s="98"/>
      <c r="AC132" s="98"/>
      <c r="AD132" s="98"/>
      <c r="AE132" s="98"/>
      <c r="AF132" s="98"/>
      <c r="AG132" s="98"/>
      <c r="AH132" s="98"/>
      <c r="AI132" s="98"/>
      <c r="AJ132" s="98"/>
      <c r="AK132" s="98"/>
      <c r="AL132" s="98"/>
      <c r="AM132" s="98"/>
      <c r="AN132" s="98"/>
      <c r="AO132" s="304"/>
      <c r="AP132" s="304"/>
      <c r="AQ132" s="304"/>
      <c r="AR132" s="304"/>
      <c r="AS132" s="304"/>
      <c r="AT132" s="304"/>
      <c r="AU132" s="98"/>
      <c r="AV132" s="98"/>
    </row>
    <row r="133" spans="1:48">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c r="AA133" s="98"/>
      <c r="AB133" s="98"/>
      <c r="AC133" s="98"/>
      <c r="AD133" s="98"/>
      <c r="AE133" s="98"/>
      <c r="AF133" s="98"/>
      <c r="AG133" s="98"/>
      <c r="AH133" s="98"/>
      <c r="AI133" s="98"/>
      <c r="AJ133" s="98"/>
      <c r="AK133" s="98"/>
      <c r="AL133" s="98"/>
      <c r="AM133" s="98"/>
      <c r="AN133" s="98"/>
      <c r="AO133" s="304"/>
      <c r="AP133" s="304"/>
      <c r="AQ133" s="304"/>
      <c r="AR133" s="304"/>
      <c r="AS133" s="304"/>
      <c r="AT133" s="304"/>
      <c r="AU133" s="98"/>
      <c r="AV133" s="98"/>
    </row>
    <row r="134" spans="1:48">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c r="AA134" s="98"/>
      <c r="AB134" s="98"/>
      <c r="AC134" s="98"/>
      <c r="AD134" s="98"/>
      <c r="AE134" s="98"/>
      <c r="AF134" s="98"/>
      <c r="AG134" s="98"/>
      <c r="AH134" s="98"/>
      <c r="AI134" s="98"/>
      <c r="AJ134" s="98"/>
      <c r="AK134" s="98"/>
      <c r="AL134" s="98"/>
      <c r="AM134" s="98"/>
      <c r="AN134" s="98"/>
      <c r="AO134" s="304"/>
      <c r="AP134" s="304"/>
      <c r="AQ134" s="304"/>
      <c r="AR134" s="304"/>
      <c r="AS134" s="304"/>
      <c r="AT134" s="304"/>
      <c r="AU134" s="98"/>
      <c r="AV134" s="98"/>
    </row>
    <row r="135" spans="1:48">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c r="AA135" s="98"/>
      <c r="AB135" s="98"/>
      <c r="AC135" s="98"/>
      <c r="AD135" s="98"/>
      <c r="AE135" s="98"/>
      <c r="AF135" s="98"/>
      <c r="AG135" s="98"/>
      <c r="AH135" s="98"/>
      <c r="AI135" s="98"/>
      <c r="AJ135" s="98"/>
      <c r="AK135" s="98"/>
      <c r="AL135" s="98"/>
      <c r="AM135" s="98"/>
      <c r="AN135" s="98"/>
      <c r="AO135" s="304"/>
      <c r="AP135" s="304"/>
      <c r="AQ135" s="304"/>
      <c r="AR135" s="304"/>
      <c r="AS135" s="304"/>
      <c r="AT135" s="304"/>
      <c r="AU135" s="98"/>
      <c r="AV135" s="98"/>
    </row>
    <row r="136" spans="1:48">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c r="AA136" s="98"/>
      <c r="AB136" s="98"/>
      <c r="AC136" s="98"/>
      <c r="AD136" s="98"/>
      <c r="AE136" s="98"/>
      <c r="AF136" s="98"/>
      <c r="AG136" s="98"/>
      <c r="AH136" s="98"/>
      <c r="AI136" s="98"/>
      <c r="AJ136" s="98"/>
      <c r="AK136" s="98"/>
      <c r="AL136" s="98"/>
      <c r="AM136" s="98"/>
      <c r="AN136" s="98"/>
      <c r="AO136" s="304"/>
      <c r="AP136" s="304"/>
      <c r="AQ136" s="304"/>
      <c r="AR136" s="304"/>
      <c r="AS136" s="304"/>
      <c r="AT136" s="304"/>
      <c r="AU136" s="98"/>
      <c r="AV136" s="98"/>
    </row>
  </sheetData>
  <sheetProtection formatCells="0" formatColumns="0" formatRows="0"/>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Drop Down 1">
              <controlPr defaultSize="0" autoLine="0" autoPict="0" macro="[0]!ThisWorkbook.AltTextUpdate" altText="This drop-down menu includes or excludes &quot;questionable&quot; data from the calculated totals.">
                <anchor moveWithCells="1">
                  <from>
                    <xdr:col>0</xdr:col>
                    <xdr:colOff>219075</xdr:colOff>
                    <xdr:row>1</xdr:row>
                    <xdr:rowOff>114300</xdr:rowOff>
                  </from>
                  <to>
                    <xdr:col>2</xdr:col>
                    <xdr:colOff>638175</xdr:colOff>
                    <xdr:row>2</xdr:row>
                    <xdr:rowOff>190500</xdr:rowOff>
                  </to>
                </anchor>
              </controlPr>
            </control>
          </mc:Choice>
        </mc:AlternateContent>
        <mc:AlternateContent xmlns:mc="http://schemas.openxmlformats.org/markup-compatibility/2006">
          <mc:Choice Requires="x14">
            <control shapeId="7171" r:id="rId5" name="Button 3">
              <controlPr defaultSize="0" print="0" autoFill="0" autoPict="0" macro="[0]!ThisWorkbook.Button3_Click">
                <anchor moveWithCells="1" sizeWithCells="1">
                  <from>
                    <xdr:col>0</xdr:col>
                    <xdr:colOff>9525</xdr:colOff>
                    <xdr:row>17</xdr:row>
                    <xdr:rowOff>0</xdr:rowOff>
                  </from>
                  <to>
                    <xdr:col>3</xdr:col>
                    <xdr:colOff>1905000</xdr:colOff>
                    <xdr:row>18</xdr:row>
                    <xdr:rowOff>9525</xdr:rowOff>
                  </to>
                </anchor>
              </controlPr>
            </control>
          </mc:Choice>
        </mc:AlternateContent>
        <mc:AlternateContent xmlns:mc="http://schemas.openxmlformats.org/markup-compatibility/2006">
          <mc:Choice Requires="x14">
            <control shapeId="7172" r:id="rId6" name="Button 4">
              <controlPr defaultSize="0" print="0" autoFill="0" autoPict="0" macro="[0]!ThisWorkbook.Button4_Click">
                <anchor moveWithCells="1" sizeWithCells="1">
                  <from>
                    <xdr:col>0</xdr:col>
                    <xdr:colOff>38100</xdr:colOff>
                    <xdr:row>52</xdr:row>
                    <xdr:rowOff>0</xdr:rowOff>
                  </from>
                  <to>
                    <xdr:col>3</xdr:col>
                    <xdr:colOff>1876425</xdr:colOff>
                    <xdr:row>53</xdr:row>
                    <xdr:rowOff>114300</xdr:rowOff>
                  </to>
                </anchor>
              </controlPr>
            </control>
          </mc:Choice>
        </mc:AlternateContent>
      </controls>
    </mc:Choice>
  </mc:AlternateContent>
  <tableParts count="5">
    <tablePart r:id="rId7"/>
    <tablePart r:id="rId8"/>
    <tablePart r:id="rId9"/>
    <tablePart r:id="rId10"/>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d8240bc2e294150a5e0e2255808c901 xmlns="2ee2ec68-b35e-4792-a967-e57b2bc75bac">
      <Terms xmlns="http://schemas.microsoft.com/office/infopath/2007/PartnerControls"/>
    </od8240bc2e294150a5e0e2255808c901>
    <TaxCatchAll xmlns="8deb4750-5773-4159-bdf5-1d7ad83ac793"/>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BF60293C9D9284CB7C485BA9D5BD77C" ma:contentTypeVersion="5" ma:contentTypeDescription="Create a new document." ma:contentTypeScope="" ma:versionID="def61295096b73abb465db668c2143ab">
  <xsd:schema xmlns:xsd="http://www.w3.org/2001/XMLSchema" xmlns:xs="http://www.w3.org/2001/XMLSchema" xmlns:p="http://schemas.microsoft.com/office/2006/metadata/properties" xmlns:ns2="2ee2ec68-b35e-4792-a967-e57b2bc75bac" xmlns:ns3="8deb4750-5773-4159-bdf5-1d7ad83ac793" targetNamespace="http://schemas.microsoft.com/office/2006/metadata/properties" ma:root="true" ma:fieldsID="57a2485e76aa6b9f6b991747ecfcf152" ns2:_="" ns3:_="">
    <xsd:import namespace="2ee2ec68-b35e-4792-a967-e57b2bc75bac"/>
    <xsd:import namespace="8deb4750-5773-4159-bdf5-1d7ad83ac793"/>
    <xsd:element name="properties">
      <xsd:complexType>
        <xsd:sequence>
          <xsd:element name="documentManagement">
            <xsd:complexType>
              <xsd:all>
                <xsd:element ref="ns2:od8240bc2e294150a5e0e2255808c901"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e2ec68-b35e-4792-a967-e57b2bc75bac" elementFormDefault="qualified">
    <xsd:import namespace="http://schemas.microsoft.com/office/2006/documentManagement/types"/>
    <xsd:import namespace="http://schemas.microsoft.com/office/infopath/2007/PartnerControls"/>
    <xsd:element name="od8240bc2e294150a5e0e2255808c901" ma:index="9" nillable="true" ma:taxonomy="true" ma:internalName="od8240bc2e294150a5e0e2255808c901" ma:taxonomyFieldName="Tags" ma:displayName="Tags" ma:readOnly="false" ma:default="" ma:fieldId="{8d8240bc-2e29-4150-a5e0-e2255808c901}" ma:taxonomyMulti="true" ma:sspId="1dd7964a-3b7f-4702-81d2-fa7d8543427e" ma:termSetId="b10a6ac4-d3fa-42cb-87a3-aafc1b25b1f0"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deb4750-5773-4159-bdf5-1d7ad83ac79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265434eb-0443-4bea-8b85-98ca70dbf8e3}" ma:internalName="TaxCatchAll" ma:showField="CatchAllData" ma:web="8deb4750-5773-4159-bdf5-1d7ad83ac79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E109F4-51C0-4DFE-9A1A-745B65D549EC}">
  <ds:schemaRefs>
    <ds:schemaRef ds:uri="http://purl.org/dc/terms/"/>
    <ds:schemaRef ds:uri="2ee2ec68-b35e-4792-a967-e57b2bc75bac"/>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8deb4750-5773-4159-bdf5-1d7ad83ac793"/>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8E877B3E-C86A-4F02-A7A1-889D5F4FC5EB}">
  <ds:schemaRefs>
    <ds:schemaRef ds:uri="http://schemas.microsoft.com/sharepoint/v3/contenttype/forms"/>
  </ds:schemaRefs>
</ds:datastoreItem>
</file>

<file path=customXml/itemProps3.xml><?xml version="1.0" encoding="utf-8"?>
<ds:datastoreItem xmlns:ds="http://schemas.openxmlformats.org/officeDocument/2006/customXml" ds:itemID="{7E4A44B2-D798-4F55-BE01-D4238E1C59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e2ec68-b35e-4792-a967-e57b2bc75bac"/>
    <ds:schemaRef ds:uri="8deb4750-5773-4159-bdf5-1d7ad83ac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Read Me</vt:lpstr>
      <vt:lpstr>Data Dictionary</vt:lpstr>
      <vt:lpstr>All Employees by Mode</vt:lpstr>
      <vt:lpstr>Full Time Employees by Mode</vt:lpstr>
      <vt:lpstr>Part Time Employees by Mode</vt:lpstr>
      <vt:lpstr>Agency Totals</vt:lpstr>
      <vt:lpstr>Summary Tables</vt:lpstr>
      <vt:lpstr>TitleRegion1.f3.ab4.7</vt:lpstr>
      <vt:lpstr>TitleRegion2.e8.ab17.7</vt:lpstr>
      <vt:lpstr>TitleRegion3.b23.ab38.7</vt:lpstr>
      <vt:lpstr>TitleRegion4.e42.ab51.7</vt:lpstr>
      <vt:lpstr>TitleRegion5.d57.ab113.7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FTA - TBP</dc:creator>
  <cp:lastModifiedBy>Matthew Dickens</cp:lastModifiedBy>
  <dcterms:created xsi:type="dcterms:W3CDTF">2013-11-01T17:32:10Z</dcterms:created>
  <dcterms:modified xsi:type="dcterms:W3CDTF">2020-04-27T12:29:38Z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a18f8176-0cf5-4908-9a9a-cb4f55181a49</vt:lpwstr>
  </property>
  <property fmtid="{D5CDD505-2E9C-101B-9397-08002B2CF9AE}" pid="3" name="ContentTypeId">
    <vt:lpwstr>0x0101009BF60293C9D9284CB7C485BA9D5BD77C</vt:lpwstr>
  </property>
  <property fmtid="{D5CDD505-2E9C-101B-9397-08002B2CF9AE}" pid="4" name="Tags">
    <vt:lpwstr/>
  </property>
</Properties>
</file>